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10F9F8EA-3A0A-455D-BCA3-E05F36F4222E}" xr6:coauthVersionLast="47" xr6:coauthVersionMax="47" xr10:uidLastSave="{00000000-0000-0000-0000-000000000000}"/>
  <bookViews>
    <workbookView xWindow="-120" yWindow="-120" windowWidth="29040" windowHeight="15720" activeTab="3" xr2:uid="{52610E10-EB79-49B5-9B13-506D078006DF}"/>
  </bookViews>
  <sheets>
    <sheet name="LyThuyet" sheetId="5" r:id="rId1"/>
    <sheet name="Paint" sheetId="4" r:id="rId2"/>
    <sheet name="Data" sheetId="2" r:id="rId3"/>
    <sheet name="Cal" sheetId="6" r:id="rId4"/>
    <sheet name="Chart" sheetId="3" state="veryHidden" r:id="rId5"/>
  </sheets>
  <functionGroups builtInGroupCount="19"/>
  <definedNames>
    <definedName name="_xleta.ABS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ROUND" hidden="1" xlm="1">#NAME?</definedName>
    <definedName name="_xleta.SINGLE" hidden="1" xlm="1">#NAME?</definedName>
    <definedName name="_xleta.SQRT" hidden="1" xlm="1">#NAME?</definedName>
    <definedName name="_xleta.T" hidden="1" xlm="1">#NAME?</definedName>
    <definedName name="DESAM_R120">Paint!$AB$40:$AH$68</definedName>
    <definedName name="DESAM_R45">Paint!$D$40:$J$68</definedName>
    <definedName name="DESAM_R60">Paint!$L$40:$R$68</definedName>
    <definedName name="DESAM_R90">Paint!$T$40:$Z$68</definedName>
    <definedName name="FactorKE">Data!$N$6:$N$18</definedName>
    <definedName name="FactorKp">Data!$M$6:$M$18</definedName>
    <definedName name="FactorKy">Data!$L$6:$L$18</definedName>
    <definedName name="NTS_R120">Paint!$AB$7:$AH$35</definedName>
    <definedName name="NTS_R45">Paint!$D$7:$J$35</definedName>
    <definedName name="NTS_R60">Paint!$L$7:$R$35</definedName>
    <definedName name="NTS_R90">Paint!$T$7:$Z$35</definedName>
    <definedName name="_xlnm.Print_Area" localSheetId="3">Cal!$B$9:$M$151</definedName>
    <definedName name="ReductionK31">Data!$K$6:$N$18</definedName>
    <definedName name="ReferPic">INDEX(#REF!,#REF!)</definedName>
    <definedName name="SEIKO_R120">Paint!$AB$73:$AH$101</definedName>
    <definedName name="SEIKO_R45">Paint!$D$73:$J$101</definedName>
    <definedName name="SEIKO_R60">Paint!$L$73:$R$101</definedName>
    <definedName name="SEIKO_R90">Paint!$T$73:$Z$101</definedName>
    <definedName name="Temp">Data!$K$6:$K$18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1" i="6" l="1"/>
  <c r="K81" i="6"/>
  <c r="K83" i="6"/>
  <c r="K82" i="6"/>
  <c r="Q10" i="6"/>
  <c r="J9" i="6" s="1"/>
  <c r="AA13" i="6" l="1"/>
  <c r="AP14" i="6"/>
  <c r="AQ14" i="6"/>
  <c r="AR14" i="6"/>
  <c r="AS14" i="6"/>
  <c r="AT14" i="6"/>
  <c r="AU14" i="6"/>
  <c r="AV14" i="6"/>
  <c r="AW14" i="6"/>
  <c r="AX14" i="6"/>
  <c r="AY14" i="6"/>
  <c r="DE9" i="6"/>
  <c r="K76" i="6"/>
  <c r="K74" i="6" s="1"/>
  <c r="I36" i="6" l="1"/>
  <c r="H57" i="6" l="1"/>
  <c r="B18" i="6"/>
  <c r="F16" i="3" l="1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6" i="3"/>
  <c r="B16" i="3"/>
  <c r="G16" i="3" a="1"/>
  <c r="I31" i="6" l="1"/>
  <c r="J31" i="6" s="1"/>
  <c r="K40" i="6"/>
  <c r="G16" i="3"/>
  <c r="G9" i="3" l="1"/>
  <c r="B19" i="6" l="1"/>
  <c r="K101" i="6" l="1"/>
  <c r="K56" i="6"/>
  <c r="DE10" i="6"/>
  <c r="DH9" i="6" l="1"/>
  <c r="K124" i="6" l="1"/>
  <c r="K114" i="6" s="1"/>
  <c r="K120" i="6" s="1"/>
  <c r="K119" i="6"/>
  <c r="E80" i="6"/>
  <c r="B54" i="6"/>
  <c r="B50" i="6"/>
  <c r="S48" i="6"/>
  <c r="B44" i="6"/>
  <c r="B43" i="6"/>
  <c r="F26" i="6"/>
  <c r="DB10" i="6" s="1"/>
  <c r="E26" i="6"/>
  <c r="B21" i="6"/>
  <c r="B20" i="6"/>
  <c r="DB9" i="6" l="1"/>
  <c r="K70" i="6"/>
  <c r="H70" i="6"/>
  <c r="H71" i="6" s="1"/>
  <c r="H26" i="6"/>
  <c r="P14" i="3"/>
  <c r="E78" i="6"/>
  <c r="K71" i="6" l="1"/>
  <c r="G57" i="6"/>
  <c r="G10" i="3"/>
  <c r="L40" i="6"/>
  <c r="P39" i="6"/>
  <c r="H16" i="3" l="1"/>
  <c r="I16" i="3" s="1"/>
  <c r="K72" i="6"/>
  <c r="K73" i="6" s="1"/>
  <c r="I57" i="6"/>
  <c r="K57" i="6" l="1"/>
  <c r="B17" i="3"/>
  <c r="K16" i="3"/>
  <c r="M16" i="3"/>
  <c r="L17" i="3"/>
  <c r="M17" i="3" s="1"/>
  <c r="G17" i="3" a="1"/>
  <c r="G17" i="3" l="1"/>
  <c r="F17" i="3"/>
  <c r="J17" i="3"/>
  <c r="J16" i="3"/>
  <c r="L18" i="3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M73" i="3" s="1"/>
  <c r="J18" i="3"/>
  <c r="M30" i="3"/>
  <c r="M29" i="3"/>
  <c r="M48" i="3"/>
  <c r="M28" i="3"/>
  <c r="M27" i="3"/>
  <c r="M25" i="3"/>
  <c r="M56" i="3"/>
  <c r="M23" i="3"/>
  <c r="M31" i="3"/>
  <c r="M42" i="3"/>
  <c r="M22" i="3"/>
  <c r="M51" i="3"/>
  <c r="M45" i="3"/>
  <c r="M61" i="3"/>
  <c r="M41" i="3"/>
  <c r="M19" i="3"/>
  <c r="M18" i="3"/>
  <c r="H17" i="3" l="1"/>
  <c r="I17" i="3" s="1"/>
  <c r="B18" i="3" s="1"/>
  <c r="M38" i="3"/>
  <c r="M37" i="3"/>
  <c r="M39" i="3"/>
  <c r="M21" i="3"/>
  <c r="M62" i="3"/>
  <c r="M70" i="3"/>
  <c r="M66" i="3"/>
  <c r="M68" i="3"/>
  <c r="M54" i="3"/>
  <c r="M58" i="3"/>
  <c r="M46" i="3"/>
  <c r="M50" i="3"/>
  <c r="M59" i="3"/>
  <c r="M65" i="3"/>
  <c r="M26" i="3"/>
  <c r="M20" i="3"/>
  <c r="M40" i="3"/>
  <c r="M36" i="3"/>
  <c r="M57" i="3"/>
  <c r="M53" i="3"/>
  <c r="M49" i="3"/>
  <c r="M69" i="3"/>
  <c r="M44" i="3"/>
  <c r="M52" i="3"/>
  <c r="M71" i="3"/>
  <c r="M43" i="3"/>
  <c r="M34" i="3"/>
  <c r="M33" i="3"/>
  <c r="M63" i="3"/>
  <c r="M35" i="3"/>
  <c r="M32" i="3"/>
  <c r="M60" i="3"/>
  <c r="M24" i="3"/>
  <c r="M67" i="3"/>
  <c r="M47" i="3"/>
  <c r="M64" i="3"/>
  <c r="L74" i="3"/>
  <c r="L75" i="3" s="1"/>
  <c r="M72" i="3"/>
  <c r="M55" i="3"/>
  <c r="J19" i="3"/>
  <c r="G18" i="3" a="1"/>
  <c r="G18" i="3" l="1"/>
  <c r="F18" i="3"/>
  <c r="M74" i="3"/>
  <c r="L76" i="3"/>
  <c r="M75" i="3"/>
  <c r="J20" i="3"/>
  <c r="H18" i="3" l="1"/>
  <c r="I18" i="3" s="1"/>
  <c r="B19" i="3" s="1"/>
  <c r="F19" i="3" s="1"/>
  <c r="J21" i="3"/>
  <c r="L77" i="3"/>
  <c r="M76" i="3"/>
  <c r="G19" i="3" a="1"/>
  <c r="G19" i="3" l="1"/>
  <c r="H19" i="3"/>
  <c r="I19" i="3" s="1"/>
  <c r="B20" i="3" s="1"/>
  <c r="J22" i="3"/>
  <c r="L78" i="3"/>
  <c r="M77" i="3"/>
  <c r="G20" i="3" a="1"/>
  <c r="G20" i="3" l="1"/>
  <c r="F20" i="3"/>
  <c r="L79" i="3"/>
  <c r="M78" i="3"/>
  <c r="J23" i="3"/>
  <c r="H20" i="3" l="1"/>
  <c r="I20" i="3" s="1"/>
  <c r="B21" i="3" s="1"/>
  <c r="J24" i="3"/>
  <c r="L80" i="3"/>
  <c r="M79" i="3"/>
  <c r="G21" i="3" a="1"/>
  <c r="G21" i="3" l="1"/>
  <c r="F21" i="3"/>
  <c r="L81" i="3"/>
  <c r="M80" i="3"/>
  <c r="J25" i="3"/>
  <c r="H21" i="3" l="1"/>
  <c r="I21" i="3" s="1"/>
  <c r="B22" i="3" s="1"/>
  <c r="J26" i="3"/>
  <c r="L82" i="3"/>
  <c r="M81" i="3"/>
  <c r="G22" i="3" a="1"/>
  <c r="G22" i="3" l="1"/>
  <c r="F22" i="3"/>
  <c r="L83" i="3"/>
  <c r="M82" i="3"/>
  <c r="J27" i="3"/>
  <c r="H22" i="3" l="1"/>
  <c r="I22" i="3" s="1"/>
  <c r="B23" i="3" s="1"/>
  <c r="J28" i="3"/>
  <c r="L84" i="3"/>
  <c r="M83" i="3"/>
  <c r="G23" i="3" a="1"/>
  <c r="G23" i="3" l="1"/>
  <c r="F23" i="3"/>
  <c r="L85" i="3"/>
  <c r="M84" i="3"/>
  <c r="J29" i="3"/>
  <c r="H23" i="3" l="1"/>
  <c r="I23" i="3" s="1"/>
  <c r="B24" i="3" s="1"/>
  <c r="J30" i="3"/>
  <c r="L86" i="3"/>
  <c r="M85" i="3"/>
  <c r="G24" i="3" a="1"/>
  <c r="G24" i="3" l="1"/>
  <c r="F24" i="3"/>
  <c r="L87" i="3"/>
  <c r="M86" i="3"/>
  <c r="J31" i="3"/>
  <c r="H24" i="3" l="1"/>
  <c r="I24" i="3" s="1"/>
  <c r="B25" i="3" s="1"/>
  <c r="J32" i="3"/>
  <c r="L88" i="3"/>
  <c r="M87" i="3"/>
  <c r="G25" i="3" a="1"/>
  <c r="G25" i="3" l="1"/>
  <c r="F25" i="3"/>
  <c r="L89" i="3"/>
  <c r="M88" i="3"/>
  <c r="J33" i="3"/>
  <c r="H25" i="3" l="1"/>
  <c r="I25" i="3" s="1"/>
  <c r="B26" i="3" s="1"/>
  <c r="J34" i="3"/>
  <c r="L90" i="3"/>
  <c r="M89" i="3"/>
  <c r="G26" i="3" a="1"/>
  <c r="G26" i="3" l="1"/>
  <c r="F26" i="3"/>
  <c r="L91" i="3"/>
  <c r="M90" i="3"/>
  <c r="J35" i="3"/>
  <c r="H26" i="3" l="1"/>
  <c r="I26" i="3" s="1"/>
  <c r="B27" i="3" s="1"/>
  <c r="J36" i="3"/>
  <c r="L92" i="3"/>
  <c r="M91" i="3"/>
  <c r="G27" i="3" a="1"/>
  <c r="G27" i="3" l="1"/>
  <c r="F27" i="3"/>
  <c r="L93" i="3"/>
  <c r="M92" i="3"/>
  <c r="J37" i="3"/>
  <c r="H27" i="3" l="1"/>
  <c r="I27" i="3" s="1"/>
  <c r="B28" i="3" s="1"/>
  <c r="J38" i="3"/>
  <c r="L94" i="3"/>
  <c r="M93" i="3"/>
  <c r="G28" i="3" a="1"/>
  <c r="G28" i="3" l="1"/>
  <c r="F28" i="3"/>
  <c r="L95" i="3"/>
  <c r="M94" i="3"/>
  <c r="J39" i="3"/>
  <c r="H28" i="3" l="1"/>
  <c r="I28" i="3" s="1"/>
  <c r="B29" i="3" s="1"/>
  <c r="J40" i="3"/>
  <c r="L96" i="3"/>
  <c r="M95" i="3"/>
  <c r="G29" i="3" a="1"/>
  <c r="G29" i="3" l="1"/>
  <c r="F29" i="3"/>
  <c r="J41" i="3"/>
  <c r="L97" i="3"/>
  <c r="M96" i="3"/>
  <c r="H29" i="3" l="1"/>
  <c r="I29" i="3" s="1"/>
  <c r="B30" i="3" s="1"/>
  <c r="L98" i="3"/>
  <c r="M97" i="3"/>
  <c r="J42" i="3"/>
  <c r="G30" i="3" a="1"/>
  <c r="G30" i="3" l="1"/>
  <c r="F30" i="3"/>
  <c r="J43" i="3"/>
  <c r="L99" i="3"/>
  <c r="M98" i="3"/>
  <c r="H30" i="3" l="1"/>
  <c r="I30" i="3" s="1"/>
  <c r="B31" i="3" s="1"/>
  <c r="L100" i="3"/>
  <c r="M99" i="3"/>
  <c r="J44" i="3"/>
  <c r="G31" i="3" a="1"/>
  <c r="G31" i="3" l="1"/>
  <c r="F31" i="3"/>
  <c r="L101" i="3"/>
  <c r="M100" i="3"/>
  <c r="J45" i="3"/>
  <c r="H31" i="3" l="1"/>
  <c r="I31" i="3" s="1"/>
  <c r="B32" i="3" s="1"/>
  <c r="J46" i="3"/>
  <c r="L102" i="3"/>
  <c r="M101" i="3"/>
  <c r="G32" i="3" a="1"/>
  <c r="G32" i="3" l="1"/>
  <c r="F32" i="3"/>
  <c r="L103" i="3"/>
  <c r="M102" i="3"/>
  <c r="J47" i="3"/>
  <c r="H32" i="3" l="1"/>
  <c r="I32" i="3" s="1"/>
  <c r="B33" i="3" s="1"/>
  <c r="J48" i="3"/>
  <c r="L104" i="3"/>
  <c r="M103" i="3"/>
  <c r="G33" i="3" a="1"/>
  <c r="G33" i="3" l="1"/>
  <c r="F33" i="3"/>
  <c r="L105" i="3"/>
  <c r="M104" i="3"/>
  <c r="J49" i="3"/>
  <c r="H33" i="3" l="1"/>
  <c r="I33" i="3" s="1"/>
  <c r="B34" i="3" s="1"/>
  <c r="J50" i="3"/>
  <c r="L106" i="3"/>
  <c r="M105" i="3"/>
  <c r="G34" i="3" a="1"/>
  <c r="G34" i="3" l="1"/>
  <c r="F34" i="3"/>
  <c r="L107" i="3"/>
  <c r="M106" i="3"/>
  <c r="J51" i="3"/>
  <c r="H34" i="3" l="1"/>
  <c r="I34" i="3" s="1"/>
  <c r="B35" i="3" s="1"/>
  <c r="J52" i="3"/>
  <c r="L108" i="3"/>
  <c r="M107" i="3"/>
  <c r="G35" i="3" a="1"/>
  <c r="G35" i="3" l="1"/>
  <c r="F35" i="3"/>
  <c r="L109" i="3"/>
  <c r="M108" i="3"/>
  <c r="J53" i="3"/>
  <c r="H35" i="3" l="1"/>
  <c r="I35" i="3" s="1"/>
  <c r="B36" i="3" s="1"/>
  <c r="J54" i="3"/>
  <c r="L110" i="3"/>
  <c r="M109" i="3"/>
  <c r="G36" i="3" a="1"/>
  <c r="G36" i="3" l="1"/>
  <c r="F36" i="3"/>
  <c r="L111" i="3"/>
  <c r="M110" i="3"/>
  <c r="J55" i="3"/>
  <c r="H36" i="3" l="1"/>
  <c r="I36" i="3" s="1"/>
  <c r="B37" i="3" s="1"/>
  <c r="J56" i="3"/>
  <c r="L112" i="3"/>
  <c r="M111" i="3"/>
  <c r="G37" i="3" a="1"/>
  <c r="G37" i="3" l="1"/>
  <c r="F37" i="3"/>
  <c r="L113" i="3"/>
  <c r="M112" i="3"/>
  <c r="J57" i="3"/>
  <c r="H37" i="3" l="1"/>
  <c r="I37" i="3" s="1"/>
  <c r="B38" i="3" s="1"/>
  <c r="J58" i="3"/>
  <c r="L114" i="3"/>
  <c r="M113" i="3"/>
  <c r="G38" i="3" a="1"/>
  <c r="G38" i="3" l="1"/>
  <c r="F38" i="3"/>
  <c r="L115" i="3"/>
  <c r="M114" i="3"/>
  <c r="J59" i="3"/>
  <c r="K97" i="6" l="1"/>
  <c r="K98" i="6" s="1"/>
  <c r="K102" i="6" s="1"/>
  <c r="K39" i="6"/>
  <c r="H38" i="3"/>
  <c r="I38" i="3" s="1"/>
  <c r="B39" i="3" s="1"/>
  <c r="J60" i="3"/>
  <c r="L116" i="3"/>
  <c r="M115" i="3"/>
  <c r="G39" i="3" a="1"/>
  <c r="K103" i="6" a="1"/>
  <c r="K103" i="6" l="1"/>
  <c r="K110" i="6"/>
  <c r="O14" i="3" s="1"/>
  <c r="P18" i="3" s="1"/>
  <c r="G39" i="3"/>
  <c r="F39" i="3"/>
  <c r="J61" i="3"/>
  <c r="L117" i="3"/>
  <c r="M116" i="3"/>
  <c r="K104" i="6" l="1"/>
  <c r="K105" i="6" s="1"/>
  <c r="M105" i="6" s="1"/>
  <c r="H39" i="3"/>
  <c r="I39" i="3" s="1"/>
  <c r="B40" i="3" s="1"/>
  <c r="J62" i="3"/>
  <c r="L118" i="3"/>
  <c r="M117" i="3"/>
  <c r="G40" i="3" a="1"/>
  <c r="G40" i="3" l="1"/>
  <c r="F40" i="3"/>
  <c r="L119" i="3"/>
  <c r="M118" i="3"/>
  <c r="J63" i="3"/>
  <c r="H40" i="3" l="1"/>
  <c r="I40" i="3" s="1"/>
  <c r="B41" i="3" s="1"/>
  <c r="J64" i="3"/>
  <c r="L120" i="3"/>
  <c r="M119" i="3"/>
  <c r="G41" i="3" a="1"/>
  <c r="G41" i="3" l="1"/>
  <c r="F41" i="3"/>
  <c r="J65" i="3"/>
  <c r="L121" i="3"/>
  <c r="M120" i="3"/>
  <c r="H41" i="3" l="1"/>
  <c r="I41" i="3" s="1"/>
  <c r="B42" i="3" s="1"/>
  <c r="L122" i="3"/>
  <c r="M121" i="3"/>
  <c r="J66" i="3"/>
  <c r="G42" i="3" a="1"/>
  <c r="G42" i="3" l="1"/>
  <c r="F42" i="3"/>
  <c r="J67" i="3"/>
  <c r="L123" i="3"/>
  <c r="M122" i="3"/>
  <c r="H42" i="3" l="1"/>
  <c r="I42" i="3" s="1"/>
  <c r="B43" i="3" s="1"/>
  <c r="L124" i="3"/>
  <c r="M123" i="3"/>
  <c r="J68" i="3"/>
  <c r="G43" i="3" a="1"/>
  <c r="G43" i="3" l="1"/>
  <c r="F43" i="3"/>
  <c r="J69" i="3"/>
  <c r="L125" i="3"/>
  <c r="M124" i="3"/>
  <c r="H43" i="3" l="1"/>
  <c r="I43" i="3" s="1"/>
  <c r="B44" i="3" s="1"/>
  <c r="L126" i="3"/>
  <c r="M125" i="3"/>
  <c r="J70" i="3"/>
  <c r="G44" i="3" a="1"/>
  <c r="G44" i="3" l="1"/>
  <c r="F44" i="3"/>
  <c r="J71" i="3"/>
  <c r="L127" i="3"/>
  <c r="M126" i="3"/>
  <c r="H44" i="3" l="1"/>
  <c r="I44" i="3" s="1"/>
  <c r="B45" i="3" s="1"/>
  <c r="L128" i="3"/>
  <c r="M127" i="3"/>
  <c r="J72" i="3"/>
  <c r="G45" i="3" a="1"/>
  <c r="G45" i="3" l="1"/>
  <c r="F45" i="3"/>
  <c r="J73" i="3"/>
  <c r="L129" i="3"/>
  <c r="M128" i="3"/>
  <c r="H45" i="3" l="1"/>
  <c r="I45" i="3" s="1"/>
  <c r="B46" i="3" s="1"/>
  <c r="L130" i="3"/>
  <c r="M129" i="3"/>
  <c r="J74" i="3"/>
  <c r="G46" i="3" a="1"/>
  <c r="G46" i="3" l="1"/>
  <c r="F46" i="3"/>
  <c r="J75" i="3"/>
  <c r="L131" i="3"/>
  <c r="M130" i="3"/>
  <c r="H46" i="3" l="1"/>
  <c r="I46" i="3" s="1"/>
  <c r="B47" i="3" s="1"/>
  <c r="L132" i="3"/>
  <c r="M131" i="3"/>
  <c r="J76" i="3"/>
  <c r="G47" i="3" a="1"/>
  <c r="G47" i="3" l="1"/>
  <c r="F47" i="3"/>
  <c r="J77" i="3"/>
  <c r="L133" i="3"/>
  <c r="M132" i="3"/>
  <c r="H47" i="3" l="1"/>
  <c r="I47" i="3" s="1"/>
  <c r="B48" i="3" s="1"/>
  <c r="J78" i="3"/>
  <c r="L134" i="3"/>
  <c r="M133" i="3"/>
  <c r="G48" i="3" a="1"/>
  <c r="G48" i="3" l="1"/>
  <c r="F48" i="3"/>
  <c r="L135" i="3"/>
  <c r="M134" i="3"/>
  <c r="J79" i="3"/>
  <c r="H48" i="3" l="1"/>
  <c r="I48" i="3" s="1"/>
  <c r="B49" i="3" s="1"/>
  <c r="J80" i="3"/>
  <c r="L136" i="3"/>
  <c r="M135" i="3"/>
  <c r="G49" i="3" a="1"/>
  <c r="G49" i="3" l="1"/>
  <c r="F49" i="3"/>
  <c r="J81" i="3"/>
  <c r="L137" i="3"/>
  <c r="M136" i="3"/>
  <c r="H49" i="3" l="1"/>
  <c r="I49" i="3" s="1"/>
  <c r="B50" i="3" s="1"/>
  <c r="J82" i="3"/>
  <c r="L138" i="3"/>
  <c r="M137" i="3"/>
  <c r="G50" i="3" a="1"/>
  <c r="G50" i="3" l="1"/>
  <c r="F50" i="3"/>
  <c r="J83" i="3"/>
  <c r="L139" i="3"/>
  <c r="M138" i="3"/>
  <c r="H50" i="3" l="1"/>
  <c r="I50" i="3" s="1"/>
  <c r="B51" i="3" s="1"/>
  <c r="L140" i="3"/>
  <c r="M139" i="3"/>
  <c r="J84" i="3"/>
  <c r="G51" i="3" a="1"/>
  <c r="G51" i="3" l="1"/>
  <c r="F51" i="3"/>
  <c r="J85" i="3"/>
  <c r="L141" i="3"/>
  <c r="M140" i="3"/>
  <c r="H51" i="3" l="1"/>
  <c r="I51" i="3" s="1"/>
  <c r="B52" i="3" s="1"/>
  <c r="J86" i="3"/>
  <c r="L142" i="3"/>
  <c r="M141" i="3"/>
  <c r="G52" i="3" a="1"/>
  <c r="G52" i="3" l="1"/>
  <c r="F52" i="3"/>
  <c r="L143" i="3"/>
  <c r="M142" i="3"/>
  <c r="J87" i="3"/>
  <c r="H52" i="3" l="1"/>
  <c r="I52" i="3" s="1"/>
  <c r="B53" i="3" s="1"/>
  <c r="J88" i="3"/>
  <c r="L144" i="3"/>
  <c r="M143" i="3"/>
  <c r="G53" i="3" a="1"/>
  <c r="G53" i="3" l="1"/>
  <c r="F53" i="3"/>
  <c r="L145" i="3"/>
  <c r="M144" i="3"/>
  <c r="J89" i="3"/>
  <c r="H53" i="3" l="1"/>
  <c r="I53" i="3" s="1"/>
  <c r="B54" i="3" s="1"/>
  <c r="J90" i="3"/>
  <c r="L146" i="3"/>
  <c r="M145" i="3"/>
  <c r="G54" i="3" a="1"/>
  <c r="G54" i="3" l="1"/>
  <c r="F54" i="3"/>
  <c r="L147" i="3"/>
  <c r="M146" i="3"/>
  <c r="J91" i="3"/>
  <c r="H54" i="3" l="1"/>
  <c r="I54" i="3" s="1"/>
  <c r="B55" i="3" s="1"/>
  <c r="J92" i="3"/>
  <c r="L148" i="3"/>
  <c r="M147" i="3"/>
  <c r="G55" i="3" a="1"/>
  <c r="G55" i="3" l="1"/>
  <c r="F55" i="3"/>
  <c r="L149" i="3"/>
  <c r="M148" i="3"/>
  <c r="J93" i="3"/>
  <c r="H55" i="3" l="1"/>
  <c r="I55" i="3" s="1"/>
  <c r="B56" i="3" s="1"/>
  <c r="J94" i="3"/>
  <c r="L150" i="3"/>
  <c r="M149" i="3"/>
  <c r="G56" i="3" a="1"/>
  <c r="G56" i="3" l="1"/>
  <c r="F56" i="3"/>
  <c r="L151" i="3"/>
  <c r="M150" i="3"/>
  <c r="J95" i="3"/>
  <c r="H56" i="3" l="1"/>
  <c r="I56" i="3" s="1"/>
  <c r="B57" i="3" s="1"/>
  <c r="J96" i="3"/>
  <c r="L152" i="3"/>
  <c r="M151" i="3"/>
  <c r="G57" i="3" a="1"/>
  <c r="G57" i="3" l="1"/>
  <c r="F57" i="3"/>
  <c r="L153" i="3"/>
  <c r="M152" i="3"/>
  <c r="J97" i="3"/>
  <c r="H57" i="3" l="1"/>
  <c r="I57" i="3" s="1"/>
  <c r="B58" i="3" s="1"/>
  <c r="J98" i="3"/>
  <c r="L154" i="3"/>
  <c r="M153" i="3"/>
  <c r="G58" i="3" a="1"/>
  <c r="G58" i="3" l="1"/>
  <c r="F58" i="3"/>
  <c r="L155" i="3"/>
  <c r="M154" i="3"/>
  <c r="J99" i="3"/>
  <c r="H58" i="3" l="1"/>
  <c r="I58" i="3" s="1"/>
  <c r="B59" i="3" s="1"/>
  <c r="F59" i="3" s="1"/>
  <c r="J100" i="3"/>
  <c r="L156" i="3"/>
  <c r="M155" i="3"/>
  <c r="G59" i="3" a="1"/>
  <c r="G59" i="3" l="1"/>
  <c r="H59" i="3"/>
  <c r="I59" i="3" s="1"/>
  <c r="B60" i="3" s="1"/>
  <c r="L157" i="3"/>
  <c r="M156" i="3"/>
  <c r="J101" i="3"/>
  <c r="G60" i="3" a="1"/>
  <c r="G60" i="3" l="1"/>
  <c r="F60" i="3"/>
  <c r="J102" i="3"/>
  <c r="L158" i="3"/>
  <c r="M157" i="3"/>
  <c r="H60" i="3" l="1"/>
  <c r="I60" i="3" s="1"/>
  <c r="B61" i="3" s="1"/>
  <c r="M158" i="3"/>
  <c r="L159" i="3"/>
  <c r="J103" i="3"/>
  <c r="G61" i="3" a="1"/>
  <c r="G61" i="3" l="1"/>
  <c r="F61" i="3"/>
  <c r="L160" i="3"/>
  <c r="M159" i="3"/>
  <c r="J104" i="3"/>
  <c r="H61" i="3" l="1"/>
  <c r="I61" i="3" s="1"/>
  <c r="B62" i="3" s="1"/>
  <c r="J105" i="3"/>
  <c r="M160" i="3"/>
  <c r="L161" i="3"/>
  <c r="G62" i="3" a="1"/>
  <c r="G62" i="3" l="1"/>
  <c r="F62" i="3"/>
  <c r="L162" i="3"/>
  <c r="M161" i="3"/>
  <c r="J106" i="3"/>
  <c r="H62" i="3" l="1"/>
  <c r="I62" i="3" s="1"/>
  <c r="B63" i="3" s="1"/>
  <c r="J107" i="3"/>
  <c r="L163" i="3"/>
  <c r="M162" i="3"/>
  <c r="G63" i="3" a="1"/>
  <c r="G63" i="3" l="1"/>
  <c r="F63" i="3"/>
  <c r="L164" i="3"/>
  <c r="M163" i="3"/>
  <c r="J108" i="3"/>
  <c r="H63" i="3" l="1"/>
  <c r="I63" i="3" s="1"/>
  <c r="B64" i="3" s="1"/>
  <c r="J109" i="3"/>
  <c r="M164" i="3"/>
  <c r="L165" i="3"/>
  <c r="G64" i="3" a="1"/>
  <c r="G64" i="3" l="1"/>
  <c r="F64" i="3"/>
  <c r="L166" i="3"/>
  <c r="M166" i="3" s="1"/>
  <c r="M165" i="3"/>
  <c r="J110" i="3"/>
  <c r="H64" i="3" l="1"/>
  <c r="I64" i="3" s="1"/>
  <c r="B65" i="3" s="1"/>
  <c r="J111" i="3"/>
  <c r="G65" i="3" a="1"/>
  <c r="G65" i="3" l="1"/>
  <c r="F65" i="3"/>
  <c r="J112" i="3"/>
  <c r="H65" i="3" l="1"/>
  <c r="I65" i="3" s="1"/>
  <c r="B66" i="3" s="1"/>
  <c r="J113" i="3"/>
  <c r="G66" i="3" a="1"/>
  <c r="G66" i="3" l="1"/>
  <c r="F66" i="3"/>
  <c r="J114" i="3"/>
  <c r="H66" i="3" l="1"/>
  <c r="I66" i="3" s="1"/>
  <c r="B67" i="3" s="1"/>
  <c r="J115" i="3"/>
  <c r="G67" i="3" a="1"/>
  <c r="G67" i="3" l="1"/>
  <c r="F67" i="3"/>
  <c r="J116" i="3"/>
  <c r="H67" i="3" l="1"/>
  <c r="I67" i="3" s="1"/>
  <c r="B68" i="3" s="1"/>
  <c r="J117" i="3"/>
  <c r="G68" i="3" a="1"/>
  <c r="G68" i="3" l="1"/>
  <c r="F68" i="3"/>
  <c r="J118" i="3"/>
  <c r="H68" i="3" l="1"/>
  <c r="I68" i="3" s="1"/>
  <c r="B69" i="3" s="1"/>
  <c r="J119" i="3"/>
  <c r="G69" i="3" a="1"/>
  <c r="G69" i="3" l="1"/>
  <c r="F69" i="3"/>
  <c r="J120" i="3"/>
  <c r="H69" i="3" l="1"/>
  <c r="I69" i="3" s="1"/>
  <c r="B70" i="3" s="1"/>
  <c r="J121" i="3"/>
  <c r="G70" i="3" a="1"/>
  <c r="G70" i="3" l="1"/>
  <c r="F70" i="3"/>
  <c r="J122" i="3"/>
  <c r="H70" i="3" l="1"/>
  <c r="I70" i="3" s="1"/>
  <c r="B71" i="3" s="1"/>
  <c r="J123" i="3"/>
  <c r="G71" i="3" a="1"/>
  <c r="G71" i="3" l="1"/>
  <c r="F71" i="3"/>
  <c r="J124" i="3"/>
  <c r="H71" i="3" l="1"/>
  <c r="I71" i="3" s="1"/>
  <c r="B72" i="3" s="1"/>
  <c r="J125" i="3"/>
  <c r="G72" i="3" a="1"/>
  <c r="G72" i="3" l="1"/>
  <c r="F72" i="3"/>
  <c r="J126" i="3"/>
  <c r="H72" i="3" l="1"/>
  <c r="I72" i="3" s="1"/>
  <c r="B73" i="3" s="1"/>
  <c r="J127" i="3"/>
  <c r="G73" i="3" a="1"/>
  <c r="G73" i="3" l="1"/>
  <c r="F73" i="3"/>
  <c r="J128" i="3"/>
  <c r="H73" i="3" l="1"/>
  <c r="I73" i="3" s="1"/>
  <c r="B74" i="3" s="1"/>
  <c r="J129" i="3"/>
  <c r="G74" i="3" a="1"/>
  <c r="G74" i="3" l="1"/>
  <c r="F74" i="3"/>
  <c r="J130" i="3"/>
  <c r="H74" i="3" l="1"/>
  <c r="I74" i="3" s="1"/>
  <c r="B75" i="3" s="1"/>
  <c r="J131" i="3"/>
  <c r="G75" i="3" a="1"/>
  <c r="G75" i="3" l="1"/>
  <c r="F75" i="3"/>
  <c r="J132" i="3"/>
  <c r="H75" i="3" l="1"/>
  <c r="I75" i="3" s="1"/>
  <c r="B76" i="3" s="1"/>
  <c r="J133" i="3"/>
  <c r="G76" i="3" a="1"/>
  <c r="G76" i="3" l="1"/>
  <c r="F76" i="3"/>
  <c r="J134" i="3"/>
  <c r="H76" i="3" l="1"/>
  <c r="I76" i="3" s="1"/>
  <c r="B77" i="3" s="1"/>
  <c r="J135" i="3"/>
  <c r="G77" i="3" a="1"/>
  <c r="G77" i="3" l="1"/>
  <c r="F77" i="3"/>
  <c r="J136" i="3"/>
  <c r="H77" i="3" l="1"/>
  <c r="I77" i="3" s="1"/>
  <c r="B78" i="3" s="1"/>
  <c r="J137" i="3"/>
  <c r="G78" i="3" a="1"/>
  <c r="G78" i="3" l="1"/>
  <c r="F78" i="3"/>
  <c r="J138" i="3"/>
  <c r="H78" i="3" l="1"/>
  <c r="I78" i="3" s="1"/>
  <c r="B79" i="3" s="1"/>
  <c r="J139" i="3"/>
  <c r="G79" i="3" a="1"/>
  <c r="G79" i="3" l="1"/>
  <c r="F79" i="3"/>
  <c r="J140" i="3"/>
  <c r="H79" i="3" l="1"/>
  <c r="I79" i="3" s="1"/>
  <c r="B80" i="3" s="1"/>
  <c r="J141" i="3"/>
  <c r="G80" i="3" a="1"/>
  <c r="G80" i="3" l="1"/>
  <c r="F80" i="3"/>
  <c r="J142" i="3"/>
  <c r="H80" i="3" l="1"/>
  <c r="I80" i="3" s="1"/>
  <c r="B81" i="3" s="1"/>
  <c r="J143" i="3"/>
  <c r="G81" i="3" a="1"/>
  <c r="G81" i="3" l="1"/>
  <c r="F81" i="3"/>
  <c r="J144" i="3"/>
  <c r="H81" i="3" l="1"/>
  <c r="I81" i="3" s="1"/>
  <c r="B82" i="3" s="1"/>
  <c r="J145" i="3"/>
  <c r="G82" i="3" a="1"/>
  <c r="G82" i="3" l="1"/>
  <c r="F82" i="3"/>
  <c r="J146" i="3"/>
  <c r="H82" i="3" l="1"/>
  <c r="I82" i="3" s="1"/>
  <c r="B83" i="3" s="1"/>
  <c r="J147" i="3"/>
  <c r="G83" i="3" a="1"/>
  <c r="G83" i="3" l="1"/>
  <c r="F83" i="3"/>
  <c r="J148" i="3"/>
  <c r="H83" i="3" l="1"/>
  <c r="I83" i="3" s="1"/>
  <c r="B84" i="3" s="1"/>
  <c r="J149" i="3"/>
  <c r="G84" i="3" a="1"/>
  <c r="G84" i="3" l="1"/>
  <c r="F84" i="3"/>
  <c r="J150" i="3"/>
  <c r="H84" i="3" l="1"/>
  <c r="I84" i="3" s="1"/>
  <c r="B85" i="3" s="1"/>
  <c r="J151" i="3"/>
  <c r="G85" i="3" a="1"/>
  <c r="G85" i="3" l="1"/>
  <c r="F85" i="3"/>
  <c r="J152" i="3"/>
  <c r="H85" i="3" l="1"/>
  <c r="I85" i="3" s="1"/>
  <c r="B86" i="3" s="1"/>
  <c r="J153" i="3"/>
  <c r="G86" i="3" a="1"/>
  <c r="G86" i="3" l="1"/>
  <c r="F86" i="3"/>
  <c r="J154" i="3"/>
  <c r="H86" i="3" l="1"/>
  <c r="I86" i="3" s="1"/>
  <c r="B87" i="3" s="1"/>
  <c r="J155" i="3"/>
  <c r="G87" i="3" a="1"/>
  <c r="G87" i="3" l="1"/>
  <c r="F87" i="3"/>
  <c r="J156" i="3"/>
  <c r="H87" i="3" l="1"/>
  <c r="I87" i="3" s="1"/>
  <c r="B88" i="3" s="1"/>
  <c r="J157" i="3"/>
  <c r="G88" i="3" a="1"/>
  <c r="G88" i="3" l="1"/>
  <c r="F88" i="3"/>
  <c r="J158" i="3"/>
  <c r="H88" i="3" l="1"/>
  <c r="I88" i="3" s="1"/>
  <c r="B89" i="3" s="1"/>
  <c r="J159" i="3"/>
  <c r="G89" i="3" a="1"/>
  <c r="G89" i="3" l="1"/>
  <c r="F89" i="3"/>
  <c r="J160" i="3"/>
  <c r="H89" i="3" l="1"/>
  <c r="I89" i="3" s="1"/>
  <c r="B90" i="3" s="1"/>
  <c r="J161" i="3"/>
  <c r="G90" i="3" a="1"/>
  <c r="G90" i="3" l="1"/>
  <c r="F90" i="3"/>
  <c r="J162" i="3"/>
  <c r="H90" i="3" l="1"/>
  <c r="I90" i="3" s="1"/>
  <c r="B91" i="3" s="1"/>
  <c r="J163" i="3"/>
  <c r="G91" i="3" a="1"/>
  <c r="G91" i="3" l="1"/>
  <c r="F91" i="3"/>
  <c r="J164" i="3"/>
  <c r="H91" i="3" l="1"/>
  <c r="I91" i="3" s="1"/>
  <c r="B92" i="3" s="1"/>
  <c r="J165" i="3"/>
  <c r="G92" i="3" a="1"/>
  <c r="G92" i="3" l="1"/>
  <c r="F92" i="3"/>
  <c r="J166" i="3"/>
  <c r="H92" i="3" l="1"/>
  <c r="I92" i="3" s="1"/>
  <c r="B93" i="3" s="1"/>
  <c r="J167" i="3"/>
  <c r="G93" i="3" a="1"/>
  <c r="G93" i="3" l="1"/>
  <c r="F93" i="3"/>
  <c r="J168" i="3"/>
  <c r="H93" i="3" l="1"/>
  <c r="I93" i="3" s="1"/>
  <c r="B94" i="3" s="1"/>
  <c r="J169" i="3"/>
  <c r="G94" i="3" a="1"/>
  <c r="G94" i="3" l="1"/>
  <c r="F94" i="3"/>
  <c r="J170" i="3"/>
  <c r="H94" i="3" l="1"/>
  <c r="I94" i="3" s="1"/>
  <c r="B95" i="3" s="1"/>
  <c r="J171" i="3"/>
  <c r="G95" i="3" a="1"/>
  <c r="G95" i="3" l="1"/>
  <c r="F95" i="3"/>
  <c r="J172" i="3"/>
  <c r="H95" i="3" l="1"/>
  <c r="I95" i="3" s="1"/>
  <c r="B96" i="3" s="1"/>
  <c r="J173" i="3"/>
  <c r="G96" i="3" a="1"/>
  <c r="G96" i="3" l="1"/>
  <c r="F96" i="3"/>
  <c r="J174" i="3"/>
  <c r="H96" i="3" l="1"/>
  <c r="I96" i="3" s="1"/>
  <c r="B97" i="3" s="1"/>
  <c r="J175" i="3"/>
  <c r="G97" i="3" a="1"/>
  <c r="G97" i="3" l="1"/>
  <c r="F97" i="3"/>
  <c r="J176" i="3"/>
  <c r="H97" i="3" l="1"/>
  <c r="I97" i="3" s="1"/>
  <c r="B98" i="3" s="1"/>
  <c r="J177" i="3"/>
  <c r="G98" i="3" a="1"/>
  <c r="G98" i="3" l="1"/>
  <c r="F98" i="3"/>
  <c r="J178" i="3"/>
  <c r="H98" i="3" l="1"/>
  <c r="I98" i="3" s="1"/>
  <c r="B99" i="3" s="1"/>
  <c r="J179" i="3"/>
  <c r="G99" i="3" a="1"/>
  <c r="G99" i="3" l="1"/>
  <c r="F99" i="3"/>
  <c r="J180" i="3"/>
  <c r="H99" i="3" l="1"/>
  <c r="I99" i="3" s="1"/>
  <c r="B100" i="3" s="1"/>
  <c r="J181" i="3"/>
  <c r="G100" i="3" a="1"/>
  <c r="G100" i="3" l="1"/>
  <c r="F100" i="3"/>
  <c r="J182" i="3"/>
  <c r="H100" i="3" l="1"/>
  <c r="I100" i="3" s="1"/>
  <c r="B101" i="3" s="1"/>
  <c r="J183" i="3"/>
  <c r="G101" i="3" a="1"/>
  <c r="G101" i="3" l="1"/>
  <c r="F101" i="3"/>
  <c r="J184" i="3"/>
  <c r="H101" i="3" l="1"/>
  <c r="I101" i="3" s="1"/>
  <c r="B102" i="3" s="1"/>
  <c r="J185" i="3"/>
  <c r="G102" i="3" a="1"/>
  <c r="G102" i="3" l="1"/>
  <c r="F102" i="3"/>
  <c r="J186" i="3"/>
  <c r="H102" i="3" l="1"/>
  <c r="I102" i="3" s="1"/>
  <c r="B103" i="3" s="1"/>
  <c r="J187" i="3"/>
  <c r="G103" i="3" a="1"/>
  <c r="G103" i="3" l="1"/>
  <c r="F103" i="3"/>
  <c r="J188" i="3"/>
  <c r="H103" i="3" l="1"/>
  <c r="I103" i="3" s="1"/>
  <c r="B104" i="3" s="1"/>
  <c r="J189" i="3"/>
  <c r="G104" i="3" a="1"/>
  <c r="G104" i="3" l="1"/>
  <c r="F104" i="3"/>
  <c r="J190" i="3"/>
  <c r="H104" i="3" l="1"/>
  <c r="I104" i="3" s="1"/>
  <c r="B105" i="3" s="1"/>
  <c r="J191" i="3"/>
  <c r="G105" i="3" a="1"/>
  <c r="G105" i="3" l="1"/>
  <c r="F105" i="3"/>
  <c r="J192" i="3"/>
  <c r="H105" i="3" l="1"/>
  <c r="I105" i="3" s="1"/>
  <c r="B106" i="3" s="1"/>
  <c r="J193" i="3"/>
  <c r="G106" i="3" a="1"/>
  <c r="G106" i="3" l="1"/>
  <c r="F106" i="3"/>
  <c r="J194" i="3"/>
  <c r="H106" i="3" l="1"/>
  <c r="I106" i="3" s="1"/>
  <c r="B107" i="3" s="1"/>
  <c r="J195" i="3"/>
  <c r="G107" i="3" a="1"/>
  <c r="G107" i="3" l="1"/>
  <c r="F107" i="3"/>
  <c r="J196" i="3"/>
  <c r="H107" i="3" l="1"/>
  <c r="I107" i="3" s="1"/>
  <c r="B108" i="3" s="1"/>
  <c r="J197" i="3"/>
  <c r="G108" i="3" a="1"/>
  <c r="G108" i="3" l="1"/>
  <c r="F108" i="3"/>
  <c r="J198" i="3"/>
  <c r="H108" i="3" l="1"/>
  <c r="I108" i="3" s="1"/>
  <c r="B109" i="3" s="1"/>
  <c r="J199" i="3"/>
  <c r="G109" i="3" a="1"/>
  <c r="G109" i="3" l="1"/>
  <c r="F109" i="3"/>
  <c r="J200" i="3"/>
  <c r="H109" i="3" l="1"/>
  <c r="I109" i="3" s="1"/>
  <c r="B110" i="3" s="1"/>
  <c r="J201" i="3"/>
  <c r="G110" i="3" a="1"/>
  <c r="G110" i="3" l="1"/>
  <c r="F110" i="3"/>
  <c r="J202" i="3"/>
  <c r="H110" i="3" l="1"/>
  <c r="I110" i="3" s="1"/>
  <c r="B111" i="3" s="1"/>
  <c r="J203" i="3"/>
  <c r="G111" i="3" a="1"/>
  <c r="G111" i="3" l="1"/>
  <c r="F111" i="3"/>
  <c r="J204" i="3"/>
  <c r="H111" i="3" l="1"/>
  <c r="I111" i="3" s="1"/>
  <c r="B112" i="3" s="1"/>
  <c r="J205" i="3"/>
  <c r="G112" i="3" a="1"/>
  <c r="G112" i="3" l="1"/>
  <c r="F112" i="3"/>
  <c r="J206" i="3"/>
  <c r="H112" i="3" l="1"/>
  <c r="I112" i="3" s="1"/>
  <c r="B113" i="3" s="1"/>
  <c r="J207" i="3"/>
  <c r="G113" i="3" a="1"/>
  <c r="G113" i="3" l="1"/>
  <c r="F113" i="3"/>
  <c r="J208" i="3"/>
  <c r="H113" i="3" l="1"/>
  <c r="I113" i="3" s="1"/>
  <c r="B114" i="3" s="1"/>
  <c r="J209" i="3"/>
  <c r="G114" i="3" a="1"/>
  <c r="G114" i="3" l="1"/>
  <c r="F114" i="3"/>
  <c r="J210" i="3"/>
  <c r="H114" i="3" l="1"/>
  <c r="I114" i="3" s="1"/>
  <c r="B115" i="3" s="1"/>
  <c r="J211" i="3"/>
  <c r="G115" i="3" a="1"/>
  <c r="G115" i="3" l="1"/>
  <c r="F115" i="3"/>
  <c r="J212" i="3"/>
  <c r="H115" i="3" l="1"/>
  <c r="I115" i="3" s="1"/>
  <c r="B116" i="3" s="1"/>
  <c r="J213" i="3"/>
  <c r="G116" i="3" a="1"/>
  <c r="G116" i="3" l="1"/>
  <c r="F116" i="3"/>
  <c r="J214" i="3"/>
  <c r="H116" i="3" l="1"/>
  <c r="I116" i="3" s="1"/>
  <c r="B117" i="3" s="1"/>
  <c r="J215" i="3"/>
  <c r="G117" i="3" a="1"/>
  <c r="G117" i="3" l="1"/>
  <c r="F117" i="3"/>
  <c r="J216" i="3"/>
  <c r="H117" i="3" l="1"/>
  <c r="I117" i="3" s="1"/>
  <c r="B118" i="3" s="1"/>
  <c r="J217" i="3"/>
  <c r="G118" i="3" a="1"/>
  <c r="G118" i="3" l="1"/>
  <c r="F118" i="3"/>
  <c r="J218" i="3"/>
  <c r="H118" i="3" l="1"/>
  <c r="I118" i="3" s="1"/>
  <c r="B119" i="3" s="1"/>
  <c r="J219" i="3"/>
  <c r="G119" i="3" a="1"/>
  <c r="G119" i="3" l="1"/>
  <c r="F119" i="3"/>
  <c r="J220" i="3"/>
  <c r="H119" i="3" l="1"/>
  <c r="I119" i="3" s="1"/>
  <c r="B120" i="3" s="1"/>
  <c r="J221" i="3"/>
  <c r="G120" i="3" a="1"/>
  <c r="G120" i="3" l="1"/>
  <c r="F120" i="3"/>
  <c r="J222" i="3"/>
  <c r="H120" i="3" l="1"/>
  <c r="I120" i="3" s="1"/>
  <c r="B121" i="3" s="1"/>
  <c r="J223" i="3"/>
  <c r="G121" i="3" a="1"/>
  <c r="G121" i="3" l="1"/>
  <c r="F121" i="3"/>
  <c r="J224" i="3"/>
  <c r="H121" i="3" l="1"/>
  <c r="I121" i="3" s="1"/>
  <c r="B122" i="3" s="1"/>
  <c r="J225" i="3"/>
  <c r="G122" i="3" a="1"/>
  <c r="G122" i="3" l="1"/>
  <c r="F122" i="3"/>
  <c r="J226" i="3"/>
  <c r="H122" i="3" l="1"/>
  <c r="I122" i="3" s="1"/>
  <c r="B123" i="3" s="1"/>
  <c r="J227" i="3"/>
  <c r="G123" i="3" a="1"/>
  <c r="G123" i="3" l="1"/>
  <c r="F123" i="3"/>
  <c r="J228" i="3"/>
  <c r="H123" i="3" l="1"/>
  <c r="I123" i="3" s="1"/>
  <c r="B124" i="3" s="1"/>
  <c r="J229" i="3"/>
  <c r="G124" i="3" a="1"/>
  <c r="G124" i="3" l="1"/>
  <c r="F124" i="3"/>
  <c r="J230" i="3"/>
  <c r="H124" i="3" l="1"/>
  <c r="I124" i="3" s="1"/>
  <c r="B125" i="3" s="1"/>
  <c r="J231" i="3"/>
  <c r="G125" i="3" a="1"/>
  <c r="G125" i="3" l="1"/>
  <c r="F125" i="3"/>
  <c r="J232" i="3"/>
  <c r="H125" i="3" l="1"/>
  <c r="I125" i="3" s="1"/>
  <c r="B126" i="3" s="1"/>
  <c r="J233" i="3"/>
  <c r="G126" i="3" a="1"/>
  <c r="G126" i="3" l="1"/>
  <c r="F126" i="3"/>
  <c r="J234" i="3"/>
  <c r="H126" i="3" l="1"/>
  <c r="I126" i="3" s="1"/>
  <c r="B127" i="3" s="1"/>
  <c r="J235" i="3"/>
  <c r="G127" i="3" a="1"/>
  <c r="G127" i="3" l="1"/>
  <c r="F127" i="3"/>
  <c r="J236" i="3"/>
  <c r="H127" i="3" l="1"/>
  <c r="I127" i="3" s="1"/>
  <c r="B128" i="3" s="1"/>
  <c r="J237" i="3"/>
  <c r="G128" i="3" a="1"/>
  <c r="G128" i="3" l="1"/>
  <c r="F128" i="3"/>
  <c r="J238" i="3"/>
  <c r="H128" i="3" l="1"/>
  <c r="I128" i="3" s="1"/>
  <c r="B129" i="3" s="1"/>
  <c r="J239" i="3"/>
  <c r="G129" i="3" a="1"/>
  <c r="G129" i="3" l="1"/>
  <c r="F129" i="3"/>
  <c r="J240" i="3"/>
  <c r="H129" i="3" l="1"/>
  <c r="I129" i="3" s="1"/>
  <c r="B130" i="3" s="1"/>
  <c r="J241" i="3"/>
  <c r="G130" i="3" a="1"/>
  <c r="G130" i="3" l="1"/>
  <c r="F130" i="3"/>
  <c r="J242" i="3"/>
  <c r="H130" i="3" l="1"/>
  <c r="I130" i="3" s="1"/>
  <c r="B131" i="3" s="1"/>
  <c r="J243" i="3"/>
  <c r="G131" i="3" a="1"/>
  <c r="G131" i="3" l="1"/>
  <c r="F131" i="3"/>
  <c r="J244" i="3"/>
  <c r="H131" i="3" l="1"/>
  <c r="I131" i="3" s="1"/>
  <c r="B132" i="3" s="1"/>
  <c r="J245" i="3"/>
  <c r="G132" i="3" a="1"/>
  <c r="G132" i="3" l="1"/>
  <c r="F132" i="3"/>
  <c r="J246" i="3"/>
  <c r="H132" i="3" l="1"/>
  <c r="I132" i="3" s="1"/>
  <c r="B133" i="3" s="1"/>
  <c r="J247" i="3"/>
  <c r="G133" i="3" a="1"/>
  <c r="G133" i="3" l="1"/>
  <c r="F133" i="3"/>
  <c r="J248" i="3"/>
  <c r="H133" i="3" l="1"/>
  <c r="I133" i="3" s="1"/>
  <c r="B134" i="3" s="1"/>
  <c r="J249" i="3"/>
  <c r="G134" i="3" a="1"/>
  <c r="G134" i="3" l="1"/>
  <c r="F134" i="3"/>
  <c r="J250" i="3"/>
  <c r="H134" i="3" l="1"/>
  <c r="I134" i="3" s="1"/>
  <c r="B135" i="3" s="1"/>
  <c r="J251" i="3"/>
  <c r="G135" i="3" a="1"/>
  <c r="G135" i="3" l="1"/>
  <c r="F135" i="3"/>
  <c r="J252" i="3"/>
  <c r="H135" i="3" l="1"/>
  <c r="I135" i="3" s="1"/>
  <c r="B136" i="3" s="1"/>
  <c r="J253" i="3"/>
  <c r="G136" i="3" a="1"/>
  <c r="G136" i="3" l="1"/>
  <c r="F136" i="3"/>
  <c r="J254" i="3"/>
  <c r="H136" i="3" l="1"/>
  <c r="I136" i="3" s="1"/>
  <c r="B137" i="3" s="1"/>
  <c r="J255" i="3"/>
  <c r="G137" i="3" a="1"/>
  <c r="G137" i="3" l="1"/>
  <c r="F137" i="3"/>
  <c r="J256" i="3"/>
  <c r="H137" i="3" l="1"/>
  <c r="I137" i="3" s="1"/>
  <c r="B138" i="3" s="1"/>
  <c r="J257" i="3"/>
  <c r="G138" i="3" a="1"/>
  <c r="G138" i="3" l="1"/>
  <c r="F138" i="3"/>
  <c r="J258" i="3"/>
  <c r="H138" i="3" l="1"/>
  <c r="I138" i="3" s="1"/>
  <c r="B139" i="3" s="1"/>
  <c r="J259" i="3"/>
  <c r="G139" i="3" a="1"/>
  <c r="G139" i="3" l="1"/>
  <c r="F139" i="3"/>
  <c r="J260" i="3"/>
  <c r="H139" i="3" l="1"/>
  <c r="I139" i="3" s="1"/>
  <c r="B140" i="3" s="1"/>
  <c r="J261" i="3"/>
  <c r="G140" i="3" a="1"/>
  <c r="G140" i="3" l="1"/>
  <c r="F140" i="3"/>
  <c r="J262" i="3"/>
  <c r="H140" i="3" l="1"/>
  <c r="I140" i="3" s="1"/>
  <c r="B141" i="3" s="1"/>
  <c r="J263" i="3"/>
  <c r="G141" i="3" a="1"/>
  <c r="G141" i="3" l="1"/>
  <c r="F141" i="3"/>
  <c r="J264" i="3"/>
  <c r="H141" i="3" l="1"/>
  <c r="I141" i="3" s="1"/>
  <c r="B142" i="3" s="1"/>
  <c r="J265" i="3"/>
  <c r="G142" i="3" a="1"/>
  <c r="G142" i="3" l="1"/>
  <c r="F142" i="3"/>
  <c r="J266" i="3"/>
  <c r="H142" i="3" l="1"/>
  <c r="I142" i="3" s="1"/>
  <c r="B143" i="3" s="1"/>
  <c r="J267" i="3"/>
  <c r="G143" i="3" a="1"/>
  <c r="G143" i="3" l="1"/>
  <c r="F143" i="3"/>
  <c r="J268" i="3"/>
  <c r="H143" i="3" l="1"/>
  <c r="I143" i="3" s="1"/>
  <c r="B144" i="3" s="1"/>
  <c r="J269" i="3"/>
  <c r="G144" i="3" a="1"/>
  <c r="G144" i="3" l="1"/>
  <c r="F144" i="3"/>
  <c r="J270" i="3"/>
  <c r="H144" i="3" l="1"/>
  <c r="I144" i="3" s="1"/>
  <c r="B145" i="3" s="1"/>
  <c r="J271" i="3"/>
  <c r="G145" i="3" a="1"/>
  <c r="G145" i="3" l="1"/>
  <c r="F145" i="3"/>
  <c r="J272" i="3"/>
  <c r="H145" i="3" l="1"/>
  <c r="I145" i="3" s="1"/>
  <c r="B146" i="3" s="1"/>
  <c r="J273" i="3"/>
  <c r="G146" i="3" a="1"/>
  <c r="G146" i="3" l="1"/>
  <c r="F146" i="3"/>
  <c r="J274" i="3"/>
  <c r="H146" i="3" l="1"/>
  <c r="I146" i="3" s="1"/>
  <c r="B147" i="3" s="1"/>
  <c r="J275" i="3"/>
  <c r="G147" i="3" a="1"/>
  <c r="G147" i="3" l="1"/>
  <c r="F147" i="3"/>
  <c r="J276" i="3"/>
  <c r="H147" i="3" l="1"/>
  <c r="I147" i="3" s="1"/>
  <c r="B148" i="3" s="1"/>
  <c r="J277" i="3"/>
  <c r="G148" i="3" a="1"/>
  <c r="G148" i="3" l="1"/>
  <c r="F148" i="3"/>
  <c r="J278" i="3"/>
  <c r="H148" i="3" l="1"/>
  <c r="I148" i="3" s="1"/>
  <c r="B149" i="3" s="1"/>
  <c r="J279" i="3"/>
  <c r="G149" i="3" a="1"/>
  <c r="G149" i="3" l="1"/>
  <c r="F149" i="3"/>
  <c r="J280" i="3"/>
  <c r="H149" i="3" l="1"/>
  <c r="I149" i="3" s="1"/>
  <c r="B150" i="3" s="1"/>
  <c r="J281" i="3"/>
  <c r="G150" i="3" a="1"/>
  <c r="G150" i="3" l="1"/>
  <c r="F150" i="3"/>
  <c r="J282" i="3"/>
  <c r="H150" i="3" l="1"/>
  <c r="I150" i="3" s="1"/>
  <c r="B151" i="3" s="1"/>
  <c r="J283" i="3"/>
  <c r="G151" i="3" a="1"/>
  <c r="G151" i="3" l="1"/>
  <c r="F151" i="3"/>
  <c r="J284" i="3"/>
  <c r="H151" i="3" l="1"/>
  <c r="I151" i="3" s="1"/>
  <c r="B152" i="3" s="1"/>
  <c r="J285" i="3"/>
  <c r="G152" i="3" a="1"/>
  <c r="G152" i="3" l="1"/>
  <c r="F152" i="3"/>
  <c r="J286" i="3"/>
  <c r="H152" i="3" l="1"/>
  <c r="I152" i="3" s="1"/>
  <c r="B153" i="3" s="1"/>
  <c r="J287" i="3"/>
  <c r="G153" i="3" a="1"/>
  <c r="G153" i="3" l="1"/>
  <c r="F153" i="3"/>
  <c r="J288" i="3"/>
  <c r="H153" i="3" l="1"/>
  <c r="I153" i="3" s="1"/>
  <c r="B154" i="3" s="1"/>
  <c r="J289" i="3"/>
  <c r="G154" i="3" a="1"/>
  <c r="G154" i="3" l="1"/>
  <c r="F154" i="3"/>
  <c r="J290" i="3"/>
  <c r="H154" i="3" l="1"/>
  <c r="I154" i="3" s="1"/>
  <c r="B155" i="3" s="1"/>
  <c r="J291" i="3"/>
  <c r="G155" i="3" a="1"/>
  <c r="G155" i="3" l="1"/>
  <c r="F155" i="3"/>
  <c r="J292" i="3"/>
  <c r="H155" i="3" l="1"/>
  <c r="I155" i="3" s="1"/>
  <c r="B156" i="3" s="1"/>
  <c r="J293" i="3"/>
  <c r="G156" i="3" a="1"/>
  <c r="G156" i="3" l="1"/>
  <c r="F156" i="3"/>
  <c r="J294" i="3"/>
  <c r="H156" i="3" l="1"/>
  <c r="I156" i="3" s="1"/>
  <c r="B157" i="3" s="1"/>
  <c r="J295" i="3"/>
  <c r="G157" i="3" a="1"/>
  <c r="G157" i="3" l="1"/>
  <c r="F157" i="3"/>
  <c r="J296" i="3"/>
  <c r="H157" i="3" l="1"/>
  <c r="I157" i="3" s="1"/>
  <c r="B158" i="3" s="1"/>
  <c r="J297" i="3"/>
  <c r="G158" i="3" a="1"/>
  <c r="G158" i="3" l="1"/>
  <c r="F158" i="3"/>
  <c r="J298" i="3"/>
  <c r="H158" i="3" l="1"/>
  <c r="I158" i="3" s="1"/>
  <c r="B159" i="3" s="1"/>
  <c r="J299" i="3"/>
  <c r="G159" i="3" a="1"/>
  <c r="G159" i="3" l="1"/>
  <c r="F159" i="3"/>
  <c r="J300" i="3"/>
  <c r="H159" i="3" l="1"/>
  <c r="I159" i="3" s="1"/>
  <c r="B160" i="3" s="1"/>
  <c r="J301" i="3"/>
  <c r="G160" i="3" a="1"/>
  <c r="G160" i="3" l="1"/>
  <c r="F160" i="3"/>
  <c r="J302" i="3"/>
  <c r="H160" i="3" l="1"/>
  <c r="I160" i="3" s="1"/>
  <c r="B161" i="3" s="1"/>
  <c r="J303" i="3"/>
  <c r="G161" i="3" a="1"/>
  <c r="G161" i="3" l="1"/>
  <c r="F161" i="3"/>
  <c r="J304" i="3"/>
  <c r="H161" i="3" l="1"/>
  <c r="I161" i="3" s="1"/>
  <c r="B162" i="3" s="1"/>
  <c r="J305" i="3"/>
  <c r="G162" i="3" a="1"/>
  <c r="G162" i="3" l="1"/>
  <c r="F162" i="3"/>
  <c r="J306" i="3"/>
  <c r="H162" i="3" l="1"/>
  <c r="I162" i="3" s="1"/>
  <c r="B163" i="3" s="1"/>
  <c r="J307" i="3"/>
  <c r="G163" i="3" a="1"/>
  <c r="G163" i="3" l="1"/>
  <c r="F163" i="3"/>
  <c r="J308" i="3"/>
  <c r="H163" i="3" l="1"/>
  <c r="I163" i="3" s="1"/>
  <c r="B164" i="3" s="1"/>
  <c r="J309" i="3"/>
  <c r="G164" i="3" a="1"/>
  <c r="G164" i="3" l="1"/>
  <c r="F164" i="3"/>
  <c r="J310" i="3"/>
  <c r="H164" i="3" l="1"/>
  <c r="I164" i="3" s="1"/>
  <c r="B165" i="3" s="1"/>
  <c r="J311" i="3"/>
  <c r="G165" i="3" a="1"/>
  <c r="G165" i="3" l="1"/>
  <c r="F165" i="3"/>
  <c r="J312" i="3"/>
  <c r="H165" i="3" l="1"/>
  <c r="I165" i="3" s="1"/>
  <c r="B166" i="3" s="1"/>
  <c r="J313" i="3"/>
  <c r="G166" i="3" a="1"/>
  <c r="G166" i="3" l="1"/>
  <c r="F166" i="3"/>
  <c r="J314" i="3"/>
  <c r="H166" i="3" l="1"/>
  <c r="I166" i="3" s="1"/>
  <c r="B167" i="3" s="1"/>
  <c r="J315" i="3"/>
  <c r="G167" i="3" a="1"/>
  <c r="G167" i="3" l="1"/>
  <c r="F167" i="3"/>
  <c r="J316" i="3"/>
  <c r="H167" i="3" l="1"/>
  <c r="I167" i="3" s="1"/>
  <c r="B168" i="3" s="1"/>
  <c r="J317" i="3"/>
  <c r="G168" i="3" a="1"/>
  <c r="G168" i="3" l="1"/>
  <c r="F168" i="3"/>
  <c r="J318" i="3"/>
  <c r="H168" i="3" l="1"/>
  <c r="I168" i="3" s="1"/>
  <c r="B169" i="3" s="1"/>
  <c r="J319" i="3"/>
  <c r="G169" i="3" a="1"/>
  <c r="G169" i="3" l="1"/>
  <c r="F169" i="3"/>
  <c r="J320" i="3"/>
  <c r="H169" i="3" l="1"/>
  <c r="I169" i="3" s="1"/>
  <c r="B170" i="3" s="1"/>
  <c r="J321" i="3"/>
  <c r="G170" i="3" a="1"/>
  <c r="G170" i="3" l="1"/>
  <c r="F170" i="3"/>
  <c r="J322" i="3"/>
  <c r="H170" i="3" l="1"/>
  <c r="I170" i="3" s="1"/>
  <c r="B171" i="3" s="1"/>
  <c r="J323" i="3"/>
  <c r="G171" i="3" a="1"/>
  <c r="G171" i="3" l="1"/>
  <c r="F171" i="3"/>
  <c r="J324" i="3"/>
  <c r="H171" i="3" l="1"/>
  <c r="I171" i="3" s="1"/>
  <c r="B172" i="3" s="1"/>
  <c r="J325" i="3"/>
  <c r="G172" i="3" a="1"/>
  <c r="G172" i="3" l="1"/>
  <c r="F172" i="3"/>
  <c r="J326" i="3"/>
  <c r="H172" i="3" l="1"/>
  <c r="I172" i="3" s="1"/>
  <c r="B173" i="3" s="1"/>
  <c r="J327" i="3"/>
  <c r="G173" i="3" a="1"/>
  <c r="G173" i="3" l="1"/>
  <c r="F173" i="3"/>
  <c r="J328" i="3"/>
  <c r="H173" i="3" l="1"/>
  <c r="I173" i="3" s="1"/>
  <c r="B174" i="3" s="1"/>
  <c r="J329" i="3"/>
  <c r="G174" i="3" a="1"/>
  <c r="G174" i="3" l="1"/>
  <c r="F174" i="3"/>
  <c r="J330" i="3"/>
  <c r="H174" i="3" l="1"/>
  <c r="I174" i="3" s="1"/>
  <c r="B175" i="3" s="1"/>
  <c r="F175" i="3" s="1"/>
  <c r="J331" i="3"/>
  <c r="G175" i="3" a="1"/>
  <c r="G175" i="3" l="1"/>
  <c r="H175" i="3" s="1"/>
  <c r="I175" i="3" s="1"/>
  <c r="B176" i="3" s="1"/>
  <c r="J332" i="3"/>
  <c r="G176" i="3" a="1"/>
  <c r="G176" i="3" l="1"/>
  <c r="F176" i="3"/>
  <c r="J333" i="3"/>
  <c r="H176" i="3" l="1"/>
  <c r="I176" i="3" s="1"/>
  <c r="B177" i="3" s="1"/>
  <c r="J334" i="3"/>
  <c r="G177" i="3" a="1"/>
  <c r="G177" i="3" l="1"/>
  <c r="F177" i="3"/>
  <c r="J335" i="3"/>
  <c r="H177" i="3" l="1"/>
  <c r="I177" i="3" s="1"/>
  <c r="B178" i="3" s="1"/>
  <c r="J336" i="3"/>
  <c r="G178" i="3" a="1"/>
  <c r="G178" i="3" l="1"/>
  <c r="F178" i="3"/>
  <c r="J337" i="3"/>
  <c r="H178" i="3" l="1"/>
  <c r="I178" i="3" s="1"/>
  <c r="B179" i="3" s="1"/>
  <c r="J338" i="3"/>
  <c r="G179" i="3" a="1"/>
  <c r="G179" i="3" l="1"/>
  <c r="F179" i="3"/>
  <c r="J339" i="3"/>
  <c r="H179" i="3" l="1"/>
  <c r="I179" i="3" s="1"/>
  <c r="B180" i="3" s="1"/>
  <c r="J340" i="3"/>
  <c r="G180" i="3" a="1"/>
  <c r="G180" i="3" l="1"/>
  <c r="F180" i="3"/>
  <c r="J341" i="3"/>
  <c r="H180" i="3" l="1"/>
  <c r="I180" i="3" s="1"/>
  <c r="B181" i="3" s="1"/>
  <c r="J342" i="3"/>
  <c r="G181" i="3" a="1"/>
  <c r="G181" i="3" l="1"/>
  <c r="F181" i="3"/>
  <c r="J343" i="3"/>
  <c r="H181" i="3" l="1"/>
  <c r="I181" i="3" s="1"/>
  <c r="B182" i="3" s="1"/>
  <c r="J344" i="3"/>
  <c r="G182" i="3" a="1"/>
  <c r="G182" i="3" l="1"/>
  <c r="F182" i="3"/>
  <c r="J345" i="3"/>
  <c r="H182" i="3" l="1"/>
  <c r="I182" i="3" s="1"/>
  <c r="B183" i="3" s="1"/>
  <c r="J346" i="3"/>
  <c r="G183" i="3" a="1"/>
  <c r="G183" i="3" l="1"/>
  <c r="F183" i="3"/>
  <c r="J347" i="3"/>
  <c r="H183" i="3" l="1"/>
  <c r="I183" i="3" s="1"/>
  <c r="B184" i="3" s="1"/>
  <c r="J348" i="3"/>
  <c r="G184" i="3" a="1"/>
  <c r="G184" i="3" l="1"/>
  <c r="F184" i="3"/>
  <c r="J349" i="3"/>
  <c r="H184" i="3" l="1"/>
  <c r="I184" i="3" s="1"/>
  <c r="B185" i="3" s="1"/>
  <c r="J350" i="3"/>
  <c r="G185" i="3" a="1"/>
  <c r="G185" i="3" l="1"/>
  <c r="F185" i="3"/>
  <c r="J351" i="3"/>
  <c r="H185" i="3" l="1"/>
  <c r="I185" i="3" s="1"/>
  <c r="B186" i="3" s="1"/>
  <c r="J352" i="3"/>
  <c r="G186" i="3" a="1"/>
  <c r="G186" i="3" l="1"/>
  <c r="F186" i="3"/>
  <c r="J353" i="3"/>
  <c r="H186" i="3" l="1"/>
  <c r="I186" i="3" s="1"/>
  <c r="B187" i="3" s="1"/>
  <c r="J354" i="3"/>
  <c r="G187" i="3" a="1"/>
  <c r="G187" i="3" l="1"/>
  <c r="F187" i="3"/>
  <c r="J355" i="3"/>
  <c r="H187" i="3" l="1"/>
  <c r="I187" i="3" s="1"/>
  <c r="B188" i="3" s="1"/>
  <c r="J356" i="3"/>
  <c r="G188" i="3" a="1"/>
  <c r="G188" i="3" l="1"/>
  <c r="F188" i="3"/>
  <c r="J357" i="3"/>
  <c r="H188" i="3" l="1"/>
  <c r="I188" i="3" s="1"/>
  <c r="B189" i="3" s="1"/>
  <c r="J358" i="3"/>
  <c r="G189" i="3" a="1"/>
  <c r="G189" i="3" l="1"/>
  <c r="F189" i="3"/>
  <c r="J359" i="3"/>
  <c r="H189" i="3" l="1"/>
  <c r="I189" i="3" s="1"/>
  <c r="B190" i="3" s="1"/>
  <c r="J360" i="3"/>
  <c r="G190" i="3" a="1"/>
  <c r="G190" i="3" l="1"/>
  <c r="F190" i="3"/>
  <c r="J361" i="3"/>
  <c r="H190" i="3" l="1"/>
  <c r="I190" i="3" s="1"/>
  <c r="B191" i="3" s="1"/>
  <c r="J362" i="3"/>
  <c r="G191" i="3" a="1"/>
  <c r="G191" i="3" l="1"/>
  <c r="F191" i="3"/>
  <c r="J363" i="3"/>
  <c r="H191" i="3" l="1"/>
  <c r="I191" i="3" s="1"/>
  <c r="B192" i="3" s="1"/>
  <c r="J364" i="3"/>
  <c r="G192" i="3" a="1"/>
  <c r="G192" i="3" l="1"/>
  <c r="F192" i="3"/>
  <c r="J365" i="3"/>
  <c r="H192" i="3" l="1"/>
  <c r="I192" i="3" s="1"/>
  <c r="B193" i="3" s="1"/>
  <c r="J366" i="3"/>
  <c r="G193" i="3" a="1"/>
  <c r="G193" i="3" l="1"/>
  <c r="F193" i="3"/>
  <c r="J367" i="3"/>
  <c r="H193" i="3" l="1"/>
  <c r="I193" i="3" s="1"/>
  <c r="B194" i="3" s="1"/>
  <c r="J368" i="3"/>
  <c r="G194" i="3" a="1"/>
  <c r="G194" i="3" l="1"/>
  <c r="F194" i="3"/>
  <c r="J369" i="3"/>
  <c r="H194" i="3" l="1"/>
  <c r="I194" i="3" s="1"/>
  <c r="B195" i="3" s="1"/>
  <c r="J370" i="3"/>
  <c r="G195" i="3" a="1"/>
  <c r="G195" i="3" l="1"/>
  <c r="F195" i="3"/>
  <c r="J371" i="3"/>
  <c r="H195" i="3" l="1"/>
  <c r="I195" i="3" s="1"/>
  <c r="B196" i="3" s="1"/>
  <c r="J372" i="3"/>
  <c r="G196" i="3" a="1"/>
  <c r="G196" i="3" l="1"/>
  <c r="F196" i="3"/>
  <c r="J373" i="3"/>
  <c r="H196" i="3" l="1"/>
  <c r="I196" i="3" s="1"/>
  <c r="B197" i="3" s="1"/>
  <c r="J374" i="3"/>
  <c r="G197" i="3" a="1"/>
  <c r="G197" i="3" l="1"/>
  <c r="F197" i="3"/>
  <c r="J375" i="3"/>
  <c r="H197" i="3" l="1"/>
  <c r="I197" i="3" s="1"/>
  <c r="B198" i="3" s="1"/>
  <c r="J376" i="3"/>
  <c r="G198" i="3" a="1"/>
  <c r="G198" i="3" l="1"/>
  <c r="F198" i="3"/>
  <c r="J377" i="3"/>
  <c r="H198" i="3" l="1"/>
  <c r="I198" i="3" s="1"/>
  <c r="B199" i="3" s="1"/>
  <c r="J378" i="3"/>
  <c r="G199" i="3" a="1"/>
  <c r="G199" i="3" l="1"/>
  <c r="F199" i="3"/>
  <c r="J379" i="3"/>
  <c r="H199" i="3" l="1"/>
  <c r="I199" i="3" s="1"/>
  <c r="B200" i="3" s="1"/>
  <c r="J380" i="3"/>
  <c r="G200" i="3" a="1"/>
  <c r="G200" i="3" l="1"/>
  <c r="F200" i="3"/>
  <c r="J381" i="3"/>
  <c r="H200" i="3" l="1"/>
  <c r="I200" i="3" s="1"/>
  <c r="B201" i="3" s="1"/>
  <c r="J382" i="3"/>
  <c r="G201" i="3" a="1"/>
  <c r="G201" i="3" l="1"/>
  <c r="F201" i="3"/>
  <c r="J383" i="3"/>
  <c r="H201" i="3" l="1"/>
  <c r="I201" i="3" s="1"/>
  <c r="B202" i="3" s="1"/>
  <c r="J384" i="3"/>
  <c r="G202" i="3" a="1"/>
  <c r="G202" i="3" l="1"/>
  <c r="F202" i="3"/>
  <c r="J385" i="3"/>
  <c r="H202" i="3" l="1"/>
  <c r="I202" i="3" s="1"/>
  <c r="B203" i="3" s="1"/>
  <c r="J386" i="3"/>
  <c r="G203" i="3" a="1"/>
  <c r="G203" i="3" l="1"/>
  <c r="F203" i="3"/>
  <c r="J387" i="3"/>
  <c r="H203" i="3" l="1"/>
  <c r="I203" i="3" s="1"/>
  <c r="B204" i="3" s="1"/>
  <c r="J388" i="3"/>
  <c r="G204" i="3" a="1"/>
  <c r="G204" i="3" l="1"/>
  <c r="F204" i="3"/>
  <c r="J389" i="3"/>
  <c r="H204" i="3" l="1"/>
  <c r="I204" i="3" s="1"/>
  <c r="B205" i="3" s="1"/>
  <c r="J390" i="3"/>
  <c r="G205" i="3" a="1"/>
  <c r="G205" i="3" l="1"/>
  <c r="F205" i="3"/>
  <c r="J391" i="3"/>
  <c r="H205" i="3" l="1"/>
  <c r="I205" i="3" s="1"/>
  <c r="B206" i="3" s="1"/>
  <c r="J392" i="3"/>
  <c r="G206" i="3" a="1"/>
  <c r="G206" i="3" l="1"/>
  <c r="F206" i="3"/>
  <c r="J393" i="3"/>
  <c r="H206" i="3" l="1"/>
  <c r="I206" i="3" s="1"/>
  <c r="B207" i="3" s="1"/>
  <c r="J394" i="3"/>
  <c r="G207" i="3" a="1"/>
  <c r="G207" i="3" l="1"/>
  <c r="F207" i="3"/>
  <c r="J395" i="3"/>
  <c r="H207" i="3" l="1"/>
  <c r="I207" i="3" s="1"/>
  <c r="B208" i="3" s="1"/>
  <c r="J396" i="3"/>
  <c r="G208" i="3" a="1"/>
  <c r="G208" i="3" l="1"/>
  <c r="F208" i="3"/>
  <c r="J397" i="3"/>
  <c r="H208" i="3" l="1"/>
  <c r="I208" i="3" s="1"/>
  <c r="B209" i="3" s="1"/>
  <c r="J398" i="3"/>
  <c r="G209" i="3" a="1"/>
  <c r="G209" i="3" l="1"/>
  <c r="F209" i="3"/>
  <c r="J399" i="3"/>
  <c r="H209" i="3" l="1"/>
  <c r="I209" i="3" s="1"/>
  <c r="B210" i="3" s="1"/>
  <c r="J400" i="3"/>
  <c r="G210" i="3" a="1"/>
  <c r="G210" i="3" l="1"/>
  <c r="F210" i="3"/>
  <c r="J401" i="3"/>
  <c r="H210" i="3" l="1"/>
  <c r="I210" i="3" s="1"/>
  <c r="B211" i="3" s="1"/>
  <c r="J402" i="3"/>
  <c r="G211" i="3" a="1"/>
  <c r="G211" i="3" l="1"/>
  <c r="F211" i="3"/>
  <c r="J403" i="3"/>
  <c r="H211" i="3" l="1"/>
  <c r="I211" i="3" s="1"/>
  <c r="B212" i="3" s="1"/>
  <c r="J404" i="3"/>
  <c r="G212" i="3" a="1"/>
  <c r="G212" i="3" l="1"/>
  <c r="F212" i="3"/>
  <c r="J405" i="3"/>
  <c r="H212" i="3" l="1"/>
  <c r="I212" i="3" s="1"/>
  <c r="B213" i="3" s="1"/>
  <c r="J406" i="3"/>
  <c r="G213" i="3" a="1"/>
  <c r="G213" i="3" l="1"/>
  <c r="F213" i="3"/>
  <c r="J407" i="3"/>
  <c r="H213" i="3" l="1"/>
  <c r="I213" i="3" s="1"/>
  <c r="B214" i="3" s="1"/>
  <c r="J408" i="3"/>
  <c r="G214" i="3" a="1"/>
  <c r="G214" i="3" l="1"/>
  <c r="F214" i="3"/>
  <c r="J409" i="3"/>
  <c r="H214" i="3" l="1"/>
  <c r="I214" i="3" s="1"/>
  <c r="B215" i="3" s="1"/>
  <c r="J410" i="3"/>
  <c r="G215" i="3" a="1"/>
  <c r="G215" i="3" l="1"/>
  <c r="F215" i="3"/>
  <c r="J411" i="3"/>
  <c r="H215" i="3" l="1"/>
  <c r="I215" i="3" s="1"/>
  <c r="B216" i="3" s="1"/>
  <c r="J412" i="3"/>
  <c r="G216" i="3" a="1"/>
  <c r="G216" i="3" l="1"/>
  <c r="F216" i="3"/>
  <c r="J413" i="3"/>
  <c r="H216" i="3" l="1"/>
  <c r="I216" i="3" s="1"/>
  <c r="B217" i="3" s="1"/>
  <c r="J414" i="3"/>
  <c r="G217" i="3" a="1"/>
  <c r="G217" i="3" l="1"/>
  <c r="F217" i="3"/>
  <c r="J415" i="3"/>
  <c r="H217" i="3" l="1"/>
  <c r="I217" i="3" s="1"/>
  <c r="B218" i="3" s="1"/>
  <c r="J416" i="3"/>
  <c r="G218" i="3" a="1"/>
  <c r="G218" i="3" l="1"/>
  <c r="F218" i="3"/>
  <c r="J417" i="3"/>
  <c r="H218" i="3" l="1"/>
  <c r="I218" i="3" s="1"/>
  <c r="B219" i="3" s="1"/>
  <c r="J418" i="3"/>
  <c r="G219" i="3" a="1"/>
  <c r="G219" i="3" l="1"/>
  <c r="F219" i="3"/>
  <c r="J419" i="3"/>
  <c r="H219" i="3" l="1"/>
  <c r="I219" i="3" s="1"/>
  <c r="B220" i="3" s="1"/>
  <c r="J420" i="3"/>
  <c r="G220" i="3" a="1"/>
  <c r="G220" i="3" l="1"/>
  <c r="F220" i="3"/>
  <c r="J421" i="3"/>
  <c r="H220" i="3" l="1"/>
  <c r="I220" i="3" s="1"/>
  <c r="B221" i="3" s="1"/>
  <c r="J422" i="3"/>
  <c r="G221" i="3" a="1"/>
  <c r="G221" i="3" l="1"/>
  <c r="F221" i="3"/>
  <c r="J423" i="3"/>
  <c r="H221" i="3" l="1"/>
  <c r="I221" i="3" s="1"/>
  <c r="B222" i="3" s="1"/>
  <c r="J424" i="3"/>
  <c r="G222" i="3" a="1"/>
  <c r="G222" i="3" l="1"/>
  <c r="F222" i="3"/>
  <c r="J425" i="3"/>
  <c r="H222" i="3" l="1"/>
  <c r="I222" i="3" s="1"/>
  <c r="B223" i="3" s="1"/>
  <c r="J426" i="3"/>
  <c r="G223" i="3" a="1"/>
  <c r="G223" i="3" l="1"/>
  <c r="F223" i="3"/>
  <c r="J427" i="3"/>
  <c r="H223" i="3" l="1"/>
  <c r="I223" i="3" s="1"/>
  <c r="B224" i="3" s="1"/>
  <c r="J428" i="3"/>
  <c r="G224" i="3" a="1"/>
  <c r="G224" i="3" l="1"/>
  <c r="F224" i="3"/>
  <c r="J429" i="3"/>
  <c r="H224" i="3" l="1"/>
  <c r="I224" i="3" s="1"/>
  <c r="B225" i="3" s="1"/>
  <c r="J430" i="3"/>
  <c r="G225" i="3" a="1"/>
  <c r="G225" i="3" l="1"/>
  <c r="F225" i="3"/>
  <c r="J431" i="3"/>
  <c r="H225" i="3" l="1"/>
  <c r="I225" i="3" s="1"/>
  <c r="B226" i="3" s="1"/>
  <c r="J432" i="3"/>
  <c r="G226" i="3" a="1"/>
  <c r="G226" i="3" l="1"/>
  <c r="F226" i="3"/>
  <c r="J433" i="3"/>
  <c r="H226" i="3" l="1"/>
  <c r="I226" i="3" s="1"/>
  <c r="B227" i="3" s="1"/>
  <c r="J434" i="3"/>
  <c r="G227" i="3" a="1"/>
  <c r="G227" i="3" l="1"/>
  <c r="F227" i="3"/>
  <c r="J435" i="3"/>
  <c r="H227" i="3" l="1"/>
  <c r="I227" i="3" s="1"/>
  <c r="B228" i="3" s="1"/>
  <c r="J436" i="3"/>
  <c r="G228" i="3" a="1"/>
  <c r="G228" i="3" l="1"/>
  <c r="F228" i="3"/>
  <c r="J437" i="3"/>
  <c r="H228" i="3" l="1"/>
  <c r="I228" i="3" s="1"/>
  <c r="B229" i="3" s="1"/>
  <c r="J438" i="3"/>
  <c r="G229" i="3" a="1"/>
  <c r="G229" i="3" l="1"/>
  <c r="F229" i="3"/>
  <c r="J439" i="3"/>
  <c r="H229" i="3" l="1"/>
  <c r="I229" i="3" s="1"/>
  <c r="B230" i="3" s="1"/>
  <c r="J440" i="3"/>
  <c r="G230" i="3" a="1"/>
  <c r="G230" i="3" l="1"/>
  <c r="F230" i="3"/>
  <c r="J441" i="3"/>
  <c r="H230" i="3" l="1"/>
  <c r="I230" i="3" s="1"/>
  <c r="B231" i="3" s="1"/>
  <c r="J442" i="3"/>
  <c r="G231" i="3" a="1"/>
  <c r="G231" i="3" l="1"/>
  <c r="F231" i="3"/>
  <c r="J443" i="3"/>
  <c r="H231" i="3" l="1"/>
  <c r="I231" i="3" s="1"/>
  <c r="B232" i="3" s="1"/>
  <c r="J444" i="3"/>
  <c r="G232" i="3" a="1"/>
  <c r="G232" i="3" l="1"/>
  <c r="F232" i="3"/>
  <c r="J445" i="3"/>
  <c r="H232" i="3" l="1"/>
  <c r="I232" i="3" s="1"/>
  <c r="B233" i="3" s="1"/>
  <c r="J446" i="3"/>
  <c r="G233" i="3" a="1"/>
  <c r="G233" i="3" l="1"/>
  <c r="F233" i="3"/>
  <c r="J447" i="3"/>
  <c r="H233" i="3" l="1"/>
  <c r="I233" i="3" s="1"/>
  <c r="B234" i="3" s="1"/>
  <c r="J448" i="3"/>
  <c r="G234" i="3" a="1"/>
  <c r="G234" i="3" l="1"/>
  <c r="F234" i="3"/>
  <c r="J449" i="3"/>
  <c r="H234" i="3" l="1"/>
  <c r="I234" i="3" s="1"/>
  <c r="B235" i="3" s="1"/>
  <c r="J450" i="3"/>
  <c r="G235" i="3" a="1"/>
  <c r="G235" i="3" l="1"/>
  <c r="F235" i="3"/>
  <c r="J451" i="3"/>
  <c r="H235" i="3" l="1"/>
  <c r="I235" i="3" s="1"/>
  <c r="B236" i="3" s="1"/>
  <c r="J452" i="3"/>
  <c r="G236" i="3" a="1"/>
  <c r="G236" i="3" l="1"/>
  <c r="F236" i="3"/>
  <c r="J453" i="3"/>
  <c r="H236" i="3" l="1"/>
  <c r="I236" i="3" s="1"/>
  <c r="B237" i="3" s="1"/>
  <c r="J454" i="3"/>
  <c r="G237" i="3" a="1"/>
  <c r="G237" i="3" l="1"/>
  <c r="F237" i="3"/>
  <c r="J455" i="3"/>
  <c r="H237" i="3" l="1"/>
  <c r="I237" i="3" s="1"/>
  <c r="B238" i="3" s="1"/>
  <c r="J456" i="3"/>
  <c r="G238" i="3" a="1"/>
  <c r="G238" i="3" l="1"/>
  <c r="F238" i="3"/>
  <c r="J457" i="3"/>
  <c r="H238" i="3" l="1"/>
  <c r="I238" i="3" s="1"/>
  <c r="B239" i="3" s="1"/>
  <c r="J458" i="3"/>
  <c r="G239" i="3" a="1"/>
  <c r="G239" i="3" l="1"/>
  <c r="F239" i="3"/>
  <c r="J459" i="3"/>
  <c r="H239" i="3" l="1"/>
  <c r="I239" i="3" s="1"/>
  <c r="B240" i="3" s="1"/>
  <c r="J460" i="3"/>
  <c r="G240" i="3" a="1"/>
  <c r="G240" i="3" l="1"/>
  <c r="F240" i="3"/>
  <c r="J461" i="3"/>
  <c r="H240" i="3" l="1"/>
  <c r="I240" i="3" s="1"/>
  <c r="B241" i="3" s="1"/>
  <c r="J462" i="3"/>
  <c r="G241" i="3" a="1"/>
  <c r="G241" i="3" l="1"/>
  <c r="F241" i="3"/>
  <c r="J463" i="3"/>
  <c r="H241" i="3" l="1"/>
  <c r="I241" i="3" s="1"/>
  <c r="B242" i="3" s="1"/>
  <c r="J464" i="3"/>
  <c r="G242" i="3" a="1"/>
  <c r="G242" i="3" l="1"/>
  <c r="F242" i="3"/>
  <c r="J465" i="3"/>
  <c r="H242" i="3" l="1"/>
  <c r="I242" i="3" s="1"/>
  <c r="B243" i="3" s="1"/>
  <c r="J466" i="3"/>
  <c r="G243" i="3" a="1"/>
  <c r="G243" i="3" l="1"/>
  <c r="F243" i="3"/>
  <c r="J467" i="3"/>
  <c r="H243" i="3" l="1"/>
  <c r="I243" i="3" s="1"/>
  <c r="B244" i="3" s="1"/>
  <c r="J468" i="3"/>
  <c r="G244" i="3" a="1"/>
  <c r="G244" i="3" l="1"/>
  <c r="F244" i="3"/>
  <c r="J469" i="3"/>
  <c r="H244" i="3" l="1"/>
  <c r="I244" i="3" s="1"/>
  <c r="B245" i="3" s="1"/>
  <c r="J470" i="3"/>
  <c r="G245" i="3" a="1"/>
  <c r="G245" i="3" l="1"/>
  <c r="F245" i="3"/>
  <c r="J471" i="3"/>
  <c r="H245" i="3" l="1"/>
  <c r="I245" i="3" s="1"/>
  <c r="B246" i="3" s="1"/>
  <c r="J472" i="3"/>
  <c r="G246" i="3" a="1"/>
  <c r="G246" i="3" l="1"/>
  <c r="F246" i="3"/>
  <c r="J473" i="3"/>
  <c r="H246" i="3" l="1"/>
  <c r="I246" i="3" s="1"/>
  <c r="B247" i="3" s="1"/>
  <c r="J474" i="3"/>
  <c r="G247" i="3" a="1"/>
  <c r="G247" i="3" l="1"/>
  <c r="F247" i="3"/>
  <c r="J475" i="3"/>
  <c r="H247" i="3" l="1"/>
  <c r="I247" i="3" s="1"/>
  <c r="B248" i="3" s="1"/>
  <c r="J476" i="3"/>
  <c r="G248" i="3" a="1"/>
  <c r="G248" i="3" l="1"/>
  <c r="F248" i="3"/>
  <c r="J477" i="3"/>
  <c r="H248" i="3" l="1"/>
  <c r="I248" i="3" s="1"/>
  <c r="B249" i="3" s="1"/>
  <c r="J478" i="3"/>
  <c r="G249" i="3" a="1"/>
  <c r="G249" i="3" l="1"/>
  <c r="F249" i="3"/>
  <c r="J479" i="3"/>
  <c r="H249" i="3" l="1"/>
  <c r="I249" i="3" s="1"/>
  <c r="B250" i="3" s="1"/>
  <c r="J480" i="3"/>
  <c r="G250" i="3" a="1"/>
  <c r="G250" i="3" l="1"/>
  <c r="F250" i="3"/>
  <c r="J481" i="3"/>
  <c r="H250" i="3" l="1"/>
  <c r="I250" i="3" s="1"/>
  <c r="B251" i="3" s="1"/>
  <c r="J482" i="3"/>
  <c r="G251" i="3" a="1"/>
  <c r="G251" i="3" l="1"/>
  <c r="F251" i="3"/>
  <c r="J483" i="3"/>
  <c r="H251" i="3" l="1"/>
  <c r="I251" i="3" s="1"/>
  <c r="B252" i="3" s="1"/>
  <c r="J484" i="3"/>
  <c r="G252" i="3" a="1"/>
  <c r="G252" i="3" l="1"/>
  <c r="F252" i="3"/>
  <c r="J485" i="3"/>
  <c r="H252" i="3" l="1"/>
  <c r="I252" i="3" s="1"/>
  <c r="B253" i="3" s="1"/>
  <c r="J486" i="3"/>
  <c r="G253" i="3" a="1"/>
  <c r="G253" i="3" l="1"/>
  <c r="F253" i="3"/>
  <c r="J487" i="3"/>
  <c r="H253" i="3" l="1"/>
  <c r="I253" i="3" s="1"/>
  <c r="B254" i="3" s="1"/>
  <c r="J488" i="3"/>
  <c r="G254" i="3" a="1"/>
  <c r="G254" i="3" l="1"/>
  <c r="F254" i="3"/>
  <c r="J489" i="3"/>
  <c r="H254" i="3" l="1"/>
  <c r="I254" i="3" s="1"/>
  <c r="B255" i="3" s="1"/>
  <c r="J490" i="3"/>
  <c r="G255" i="3" a="1"/>
  <c r="G255" i="3" l="1"/>
  <c r="F255" i="3"/>
  <c r="J491" i="3"/>
  <c r="H255" i="3" l="1"/>
  <c r="I255" i="3" s="1"/>
  <c r="B256" i="3" s="1"/>
  <c r="J492" i="3"/>
  <c r="G256" i="3" a="1"/>
  <c r="G256" i="3" l="1"/>
  <c r="F256" i="3"/>
  <c r="J493" i="3"/>
  <c r="H256" i="3" l="1"/>
  <c r="I256" i="3" s="1"/>
  <c r="B257" i="3" s="1"/>
  <c r="J494" i="3"/>
  <c r="G257" i="3" a="1"/>
  <c r="G257" i="3" l="1"/>
  <c r="F257" i="3"/>
  <c r="J495" i="3"/>
  <c r="H257" i="3" l="1"/>
  <c r="I257" i="3" s="1"/>
  <c r="B258" i="3" s="1"/>
  <c r="J496" i="3"/>
  <c r="G258" i="3" a="1"/>
  <c r="G258" i="3" l="1"/>
  <c r="F258" i="3"/>
  <c r="J497" i="3"/>
  <c r="H258" i="3" l="1"/>
  <c r="I258" i="3" s="1"/>
  <c r="B259" i="3" s="1"/>
  <c r="J498" i="3"/>
  <c r="G259" i="3" a="1"/>
  <c r="G259" i="3" l="1"/>
  <c r="F259" i="3"/>
  <c r="J499" i="3"/>
  <c r="H259" i="3" l="1"/>
  <c r="I259" i="3" s="1"/>
  <c r="B260" i="3" s="1"/>
  <c r="J500" i="3"/>
  <c r="G260" i="3" a="1"/>
  <c r="G260" i="3" l="1"/>
  <c r="F260" i="3"/>
  <c r="J501" i="3"/>
  <c r="H260" i="3" l="1"/>
  <c r="I260" i="3" s="1"/>
  <c r="B261" i="3" s="1"/>
  <c r="J502" i="3"/>
  <c r="G261" i="3" a="1"/>
  <c r="G261" i="3" l="1"/>
  <c r="F261" i="3"/>
  <c r="J503" i="3"/>
  <c r="H261" i="3" l="1"/>
  <c r="I261" i="3" s="1"/>
  <c r="B262" i="3" s="1"/>
  <c r="J504" i="3"/>
  <c r="G262" i="3" a="1"/>
  <c r="G262" i="3" l="1"/>
  <c r="F262" i="3"/>
  <c r="J505" i="3"/>
  <c r="H262" i="3" l="1"/>
  <c r="I262" i="3" s="1"/>
  <c r="B263" i="3" s="1"/>
  <c r="J506" i="3"/>
  <c r="G263" i="3" a="1"/>
  <c r="G263" i="3" l="1"/>
  <c r="F263" i="3"/>
  <c r="J507" i="3"/>
  <c r="H263" i="3" l="1"/>
  <c r="I263" i="3" s="1"/>
  <c r="B264" i="3" s="1"/>
  <c r="J508" i="3"/>
  <c r="G264" i="3" a="1"/>
  <c r="G264" i="3" l="1"/>
  <c r="F264" i="3"/>
  <c r="J509" i="3"/>
  <c r="H264" i="3" l="1"/>
  <c r="I264" i="3" s="1"/>
  <c r="B265" i="3" s="1"/>
  <c r="J510" i="3"/>
  <c r="G265" i="3" a="1"/>
  <c r="G265" i="3" l="1"/>
  <c r="F265" i="3"/>
  <c r="J511" i="3"/>
  <c r="H265" i="3" l="1"/>
  <c r="I265" i="3" s="1"/>
  <c r="B266" i="3" s="1"/>
  <c r="J512" i="3"/>
  <c r="G266" i="3" a="1"/>
  <c r="G266" i="3" l="1"/>
  <c r="F266" i="3"/>
  <c r="J513" i="3"/>
  <c r="H266" i="3" l="1"/>
  <c r="I266" i="3" s="1"/>
  <c r="B267" i="3" s="1"/>
  <c r="J514" i="3"/>
  <c r="G267" i="3" a="1"/>
  <c r="G267" i="3" l="1"/>
  <c r="F267" i="3"/>
  <c r="J515" i="3"/>
  <c r="H267" i="3" l="1"/>
  <c r="I267" i="3" s="1"/>
  <c r="B268" i="3" s="1"/>
  <c r="J516" i="3"/>
  <c r="G268" i="3" a="1"/>
  <c r="G268" i="3" l="1"/>
  <c r="F268" i="3"/>
  <c r="J517" i="3"/>
  <c r="H268" i="3" l="1"/>
  <c r="I268" i="3" s="1"/>
  <c r="B269" i="3" s="1"/>
  <c r="J518" i="3"/>
  <c r="G269" i="3" a="1"/>
  <c r="G269" i="3" l="1"/>
  <c r="F269" i="3"/>
  <c r="J519" i="3"/>
  <c r="H269" i="3" l="1"/>
  <c r="I269" i="3" s="1"/>
  <c r="B270" i="3" s="1"/>
  <c r="J520" i="3"/>
  <c r="G270" i="3" a="1"/>
  <c r="G270" i="3" l="1"/>
  <c r="F270" i="3"/>
  <c r="J521" i="3"/>
  <c r="H270" i="3" l="1"/>
  <c r="I270" i="3" s="1"/>
  <c r="B271" i="3" s="1"/>
  <c r="J522" i="3"/>
  <c r="G271" i="3" a="1"/>
  <c r="G271" i="3" l="1"/>
  <c r="F271" i="3"/>
  <c r="J523" i="3"/>
  <c r="H271" i="3" l="1"/>
  <c r="I271" i="3" s="1"/>
  <c r="B272" i="3" s="1"/>
  <c r="J524" i="3"/>
  <c r="G272" i="3" a="1"/>
  <c r="G272" i="3" l="1"/>
  <c r="F272" i="3"/>
  <c r="J525" i="3"/>
  <c r="H272" i="3" l="1"/>
  <c r="I272" i="3" s="1"/>
  <c r="B273" i="3" s="1"/>
  <c r="J526" i="3"/>
  <c r="G273" i="3" a="1"/>
  <c r="G273" i="3" l="1"/>
  <c r="F273" i="3"/>
  <c r="J527" i="3"/>
  <c r="H273" i="3" l="1"/>
  <c r="I273" i="3" s="1"/>
  <c r="B274" i="3" s="1"/>
  <c r="J528" i="3"/>
  <c r="G274" i="3" a="1"/>
  <c r="G274" i="3" l="1"/>
  <c r="F274" i="3"/>
  <c r="J529" i="3"/>
  <c r="H274" i="3" l="1"/>
  <c r="I274" i="3" s="1"/>
  <c r="B275" i="3" s="1"/>
  <c r="J530" i="3"/>
  <c r="G275" i="3" a="1"/>
  <c r="G275" i="3" l="1"/>
  <c r="F275" i="3"/>
  <c r="J531" i="3"/>
  <c r="H275" i="3" l="1"/>
  <c r="I275" i="3" s="1"/>
  <c r="B276" i="3" s="1"/>
  <c r="J532" i="3"/>
  <c r="G276" i="3" a="1"/>
  <c r="G276" i="3" l="1"/>
  <c r="F276" i="3"/>
  <c r="J533" i="3"/>
  <c r="H276" i="3" l="1"/>
  <c r="I276" i="3" s="1"/>
  <c r="B277" i="3" s="1"/>
  <c r="J534" i="3"/>
  <c r="G277" i="3" a="1"/>
  <c r="G277" i="3" l="1"/>
  <c r="F277" i="3"/>
  <c r="J535" i="3"/>
  <c r="H277" i="3" l="1"/>
  <c r="I277" i="3" s="1"/>
  <c r="B278" i="3" s="1"/>
  <c r="J536" i="3"/>
  <c r="G278" i="3" a="1"/>
  <c r="G278" i="3" l="1"/>
  <c r="F278" i="3"/>
  <c r="J537" i="3"/>
  <c r="H278" i="3" l="1"/>
  <c r="I278" i="3" s="1"/>
  <c r="B279" i="3" s="1"/>
  <c r="J538" i="3"/>
  <c r="G279" i="3" a="1"/>
  <c r="G279" i="3" l="1"/>
  <c r="F279" i="3"/>
  <c r="J539" i="3"/>
  <c r="H279" i="3" l="1"/>
  <c r="I279" i="3" s="1"/>
  <c r="B280" i="3" s="1"/>
  <c r="J540" i="3"/>
  <c r="G280" i="3" a="1"/>
  <c r="G280" i="3" l="1"/>
  <c r="F280" i="3"/>
  <c r="J541" i="3"/>
  <c r="H280" i="3" l="1"/>
  <c r="I280" i="3" s="1"/>
  <c r="B281" i="3" s="1"/>
  <c r="J542" i="3"/>
  <c r="G281" i="3" a="1"/>
  <c r="G281" i="3" l="1"/>
  <c r="F281" i="3"/>
  <c r="J543" i="3"/>
  <c r="H281" i="3" l="1"/>
  <c r="I281" i="3" s="1"/>
  <c r="B282" i="3" s="1"/>
  <c r="J544" i="3"/>
  <c r="G282" i="3" a="1"/>
  <c r="G282" i="3" l="1"/>
  <c r="F282" i="3"/>
  <c r="J545" i="3"/>
  <c r="H282" i="3" l="1"/>
  <c r="I282" i="3" s="1"/>
  <c r="B283" i="3" s="1"/>
  <c r="J546" i="3"/>
  <c r="G283" i="3" a="1"/>
  <c r="G283" i="3" l="1"/>
  <c r="F283" i="3"/>
  <c r="J547" i="3"/>
  <c r="H283" i="3" l="1"/>
  <c r="I283" i="3" s="1"/>
  <c r="B284" i="3" s="1"/>
  <c r="J548" i="3"/>
  <c r="G284" i="3" a="1"/>
  <c r="G284" i="3" l="1"/>
  <c r="F284" i="3"/>
  <c r="J549" i="3"/>
  <c r="H284" i="3" l="1"/>
  <c r="I284" i="3" s="1"/>
  <c r="B285" i="3" s="1"/>
  <c r="J550" i="3"/>
  <c r="G285" i="3" a="1"/>
  <c r="G285" i="3" l="1"/>
  <c r="F285" i="3"/>
  <c r="J551" i="3"/>
  <c r="H285" i="3" l="1"/>
  <c r="I285" i="3" s="1"/>
  <c r="B286" i="3" s="1"/>
  <c r="J552" i="3"/>
  <c r="G286" i="3" a="1"/>
  <c r="G286" i="3" l="1"/>
  <c r="F286" i="3"/>
  <c r="J553" i="3"/>
  <c r="H286" i="3" l="1"/>
  <c r="I286" i="3" s="1"/>
  <c r="B287" i="3" s="1"/>
  <c r="J554" i="3"/>
  <c r="G287" i="3" a="1"/>
  <c r="G287" i="3" l="1"/>
  <c r="F287" i="3"/>
  <c r="J555" i="3"/>
  <c r="H287" i="3" l="1"/>
  <c r="I287" i="3" s="1"/>
  <c r="B288" i="3" s="1"/>
  <c r="J556" i="3"/>
  <c r="G288" i="3" a="1"/>
  <c r="G288" i="3" l="1"/>
  <c r="F288" i="3"/>
  <c r="J557" i="3"/>
  <c r="H288" i="3" l="1"/>
  <c r="I288" i="3" s="1"/>
  <c r="B289" i="3" s="1"/>
  <c r="J558" i="3"/>
  <c r="G289" i="3" a="1"/>
  <c r="G289" i="3" l="1"/>
  <c r="F289" i="3"/>
  <c r="J559" i="3"/>
  <c r="H289" i="3" l="1"/>
  <c r="I289" i="3" s="1"/>
  <c r="B290" i="3" s="1"/>
  <c r="J560" i="3"/>
  <c r="G290" i="3" a="1"/>
  <c r="G290" i="3" l="1"/>
  <c r="F290" i="3"/>
  <c r="J561" i="3"/>
  <c r="H290" i="3" l="1"/>
  <c r="I290" i="3" s="1"/>
  <c r="B291" i="3" s="1"/>
  <c r="J562" i="3"/>
  <c r="G291" i="3" a="1"/>
  <c r="G291" i="3" l="1"/>
  <c r="F291" i="3"/>
  <c r="J563" i="3"/>
  <c r="H291" i="3" l="1"/>
  <c r="I291" i="3" s="1"/>
  <c r="B292" i="3" s="1"/>
  <c r="J564" i="3"/>
  <c r="G292" i="3" a="1"/>
  <c r="G292" i="3" l="1"/>
  <c r="F292" i="3"/>
  <c r="J565" i="3"/>
  <c r="H292" i="3" l="1"/>
  <c r="I292" i="3" s="1"/>
  <c r="B293" i="3" s="1"/>
  <c r="J566" i="3"/>
  <c r="G293" i="3" a="1"/>
  <c r="G293" i="3" l="1"/>
  <c r="F293" i="3"/>
  <c r="J567" i="3"/>
  <c r="H293" i="3" l="1"/>
  <c r="I293" i="3" s="1"/>
  <c r="B294" i="3" s="1"/>
  <c r="J568" i="3"/>
  <c r="G294" i="3" a="1"/>
  <c r="G294" i="3" l="1"/>
  <c r="F294" i="3"/>
  <c r="J569" i="3"/>
  <c r="H294" i="3" l="1"/>
  <c r="I294" i="3" s="1"/>
  <c r="B295" i="3" s="1"/>
  <c r="J570" i="3"/>
  <c r="G295" i="3" a="1"/>
  <c r="G295" i="3" l="1"/>
  <c r="F295" i="3"/>
  <c r="J571" i="3"/>
  <c r="H295" i="3" l="1"/>
  <c r="I295" i="3" s="1"/>
  <c r="B296" i="3" s="1"/>
  <c r="J572" i="3"/>
  <c r="G296" i="3" a="1"/>
  <c r="G296" i="3" l="1"/>
  <c r="F296" i="3"/>
  <c r="J573" i="3"/>
  <c r="H296" i="3" l="1"/>
  <c r="I296" i="3" s="1"/>
  <c r="B297" i="3" s="1"/>
  <c r="J574" i="3"/>
  <c r="G297" i="3" a="1"/>
  <c r="G297" i="3" l="1"/>
  <c r="F297" i="3"/>
  <c r="J575" i="3"/>
  <c r="H297" i="3" l="1"/>
  <c r="I297" i="3" s="1"/>
  <c r="B298" i="3" s="1"/>
  <c r="J576" i="3"/>
  <c r="G298" i="3" a="1"/>
  <c r="G298" i="3" l="1"/>
  <c r="F298" i="3"/>
  <c r="J577" i="3"/>
  <c r="H298" i="3" l="1"/>
  <c r="I298" i="3" s="1"/>
  <c r="B299" i="3" s="1"/>
  <c r="J578" i="3"/>
  <c r="G299" i="3" a="1"/>
  <c r="G299" i="3" l="1"/>
  <c r="F299" i="3"/>
  <c r="J579" i="3"/>
  <c r="H299" i="3" l="1"/>
  <c r="I299" i="3" s="1"/>
  <c r="B300" i="3" s="1"/>
  <c r="J580" i="3"/>
  <c r="G300" i="3" a="1"/>
  <c r="G300" i="3" l="1"/>
  <c r="F300" i="3"/>
  <c r="J581" i="3"/>
  <c r="H300" i="3" l="1"/>
  <c r="I300" i="3" s="1"/>
  <c r="B301" i="3" s="1"/>
  <c r="J582" i="3"/>
  <c r="G301" i="3" a="1"/>
  <c r="G301" i="3" l="1"/>
  <c r="F301" i="3"/>
  <c r="J583" i="3"/>
  <c r="H301" i="3" l="1"/>
  <c r="I301" i="3" s="1"/>
  <c r="B302" i="3" s="1"/>
  <c r="J584" i="3"/>
  <c r="G302" i="3" a="1"/>
  <c r="G302" i="3" l="1"/>
  <c r="F302" i="3"/>
  <c r="J585" i="3"/>
  <c r="H302" i="3" l="1"/>
  <c r="I302" i="3" s="1"/>
  <c r="B303" i="3" s="1"/>
  <c r="J586" i="3"/>
  <c r="G303" i="3" a="1"/>
  <c r="G303" i="3" l="1"/>
  <c r="F303" i="3"/>
  <c r="J587" i="3"/>
  <c r="H303" i="3" l="1"/>
  <c r="I303" i="3" s="1"/>
  <c r="B304" i="3" s="1"/>
  <c r="J588" i="3"/>
  <c r="G304" i="3" a="1"/>
  <c r="G304" i="3" l="1"/>
  <c r="F304" i="3"/>
  <c r="J589" i="3"/>
  <c r="H304" i="3" l="1"/>
  <c r="I304" i="3" s="1"/>
  <c r="B305" i="3" s="1"/>
  <c r="J590" i="3"/>
  <c r="G305" i="3" a="1"/>
  <c r="G305" i="3" l="1"/>
  <c r="F305" i="3"/>
  <c r="J591" i="3"/>
  <c r="H305" i="3" l="1"/>
  <c r="I305" i="3" s="1"/>
  <c r="B306" i="3" s="1"/>
  <c r="J592" i="3"/>
  <c r="G306" i="3" a="1"/>
  <c r="G306" i="3" l="1"/>
  <c r="F306" i="3"/>
  <c r="J593" i="3"/>
  <c r="H306" i="3" l="1"/>
  <c r="I306" i="3" s="1"/>
  <c r="B307" i="3" s="1"/>
  <c r="J594" i="3"/>
  <c r="G307" i="3" a="1"/>
  <c r="G307" i="3" l="1"/>
  <c r="F307" i="3"/>
  <c r="J595" i="3"/>
  <c r="H307" i="3" l="1"/>
  <c r="I307" i="3" s="1"/>
  <c r="B308" i="3" s="1"/>
  <c r="J596" i="3"/>
  <c r="G308" i="3" a="1"/>
  <c r="G308" i="3" l="1"/>
  <c r="F308" i="3"/>
  <c r="J597" i="3"/>
  <c r="H308" i="3" l="1"/>
  <c r="I308" i="3" s="1"/>
  <c r="B309" i="3" s="1"/>
  <c r="J598" i="3"/>
  <c r="G309" i="3" a="1"/>
  <c r="G309" i="3" l="1"/>
  <c r="F309" i="3"/>
  <c r="J599" i="3"/>
  <c r="H309" i="3" l="1"/>
  <c r="I309" i="3" s="1"/>
  <c r="B310" i="3" s="1"/>
  <c r="J600" i="3"/>
  <c r="G310" i="3" a="1"/>
  <c r="G310" i="3" l="1"/>
  <c r="F310" i="3"/>
  <c r="J601" i="3"/>
  <c r="H310" i="3" l="1"/>
  <c r="I310" i="3" s="1"/>
  <c r="B311" i="3" s="1"/>
  <c r="J602" i="3"/>
  <c r="G311" i="3" a="1"/>
  <c r="G311" i="3" l="1"/>
  <c r="F311" i="3"/>
  <c r="J603" i="3"/>
  <c r="H311" i="3" l="1"/>
  <c r="I311" i="3" s="1"/>
  <c r="B312" i="3" s="1"/>
  <c r="J604" i="3"/>
  <c r="G312" i="3" a="1"/>
  <c r="G312" i="3" l="1"/>
  <c r="F312" i="3"/>
  <c r="J605" i="3"/>
  <c r="H312" i="3" l="1"/>
  <c r="I312" i="3" s="1"/>
  <c r="B313" i="3" s="1"/>
  <c r="J606" i="3"/>
  <c r="G313" i="3" a="1"/>
  <c r="G313" i="3" l="1"/>
  <c r="F313" i="3"/>
  <c r="J607" i="3"/>
  <c r="H313" i="3" l="1"/>
  <c r="I313" i="3" s="1"/>
  <c r="B314" i="3" s="1"/>
  <c r="J608" i="3"/>
  <c r="G314" i="3" a="1"/>
  <c r="G314" i="3" l="1"/>
  <c r="F314" i="3"/>
  <c r="J609" i="3"/>
  <c r="H314" i="3" l="1"/>
  <c r="I314" i="3" s="1"/>
  <c r="B315" i="3" s="1"/>
  <c r="J610" i="3"/>
  <c r="G315" i="3" a="1"/>
  <c r="G315" i="3" l="1"/>
  <c r="F315" i="3"/>
  <c r="J611" i="3"/>
  <c r="H315" i="3" l="1"/>
  <c r="I315" i="3" s="1"/>
  <c r="B316" i="3" s="1"/>
  <c r="J612" i="3"/>
  <c r="G316" i="3" a="1"/>
  <c r="G316" i="3" l="1"/>
  <c r="F316" i="3"/>
  <c r="J613" i="3"/>
  <c r="H316" i="3" l="1"/>
  <c r="I316" i="3" s="1"/>
  <c r="B317" i="3" s="1"/>
  <c r="J614" i="3"/>
  <c r="G317" i="3" a="1"/>
  <c r="G317" i="3" l="1"/>
  <c r="F317" i="3"/>
  <c r="J615" i="3"/>
  <c r="H317" i="3" l="1"/>
  <c r="I317" i="3" s="1"/>
  <c r="B318" i="3" s="1"/>
  <c r="J616" i="3"/>
  <c r="G318" i="3" a="1"/>
  <c r="G318" i="3" l="1"/>
  <c r="F318" i="3"/>
  <c r="J617" i="3"/>
  <c r="H318" i="3" l="1"/>
  <c r="I318" i="3" s="1"/>
  <c r="B319" i="3" s="1"/>
  <c r="J618" i="3"/>
  <c r="G319" i="3" a="1"/>
  <c r="G319" i="3" l="1"/>
  <c r="F319" i="3"/>
  <c r="J619" i="3"/>
  <c r="H319" i="3" l="1"/>
  <c r="I319" i="3" s="1"/>
  <c r="B320" i="3" s="1"/>
  <c r="J620" i="3"/>
  <c r="G320" i="3" a="1"/>
  <c r="G320" i="3" l="1"/>
  <c r="F320" i="3"/>
  <c r="J621" i="3"/>
  <c r="H320" i="3" l="1"/>
  <c r="I320" i="3" s="1"/>
  <c r="B321" i="3" s="1"/>
  <c r="J622" i="3"/>
  <c r="G321" i="3" a="1"/>
  <c r="G321" i="3" l="1"/>
  <c r="F321" i="3"/>
  <c r="J623" i="3"/>
  <c r="H321" i="3" l="1"/>
  <c r="I321" i="3" s="1"/>
  <c r="B322" i="3" s="1"/>
  <c r="J624" i="3"/>
  <c r="G322" i="3" a="1"/>
  <c r="G322" i="3" l="1"/>
  <c r="F322" i="3"/>
  <c r="J625" i="3"/>
  <c r="H322" i="3" l="1"/>
  <c r="I322" i="3" s="1"/>
  <c r="B323" i="3" s="1"/>
  <c r="J626" i="3"/>
  <c r="G323" i="3" a="1"/>
  <c r="G323" i="3" l="1"/>
  <c r="F323" i="3"/>
  <c r="J627" i="3"/>
  <c r="H323" i="3" l="1"/>
  <c r="I323" i="3" s="1"/>
  <c r="B324" i="3" s="1"/>
  <c r="J628" i="3"/>
  <c r="G324" i="3" a="1"/>
  <c r="G324" i="3" l="1"/>
  <c r="F324" i="3"/>
  <c r="J629" i="3"/>
  <c r="H324" i="3" l="1"/>
  <c r="I324" i="3" s="1"/>
  <c r="B325" i="3" s="1"/>
  <c r="J630" i="3"/>
  <c r="G325" i="3" a="1"/>
  <c r="G325" i="3" l="1"/>
  <c r="F325" i="3"/>
  <c r="J631" i="3"/>
  <c r="H325" i="3" l="1"/>
  <c r="I325" i="3" s="1"/>
  <c r="B326" i="3" s="1"/>
  <c r="J632" i="3"/>
  <c r="G326" i="3" a="1"/>
  <c r="G326" i="3" l="1"/>
  <c r="F326" i="3"/>
  <c r="J633" i="3"/>
  <c r="H326" i="3" l="1"/>
  <c r="I326" i="3" s="1"/>
  <c r="B327" i="3" s="1"/>
  <c r="J634" i="3"/>
  <c r="G327" i="3" a="1"/>
  <c r="G327" i="3" l="1"/>
  <c r="F327" i="3"/>
  <c r="J635" i="3"/>
  <c r="H327" i="3" l="1"/>
  <c r="I327" i="3" s="1"/>
  <c r="B328" i="3" s="1"/>
  <c r="J636" i="3"/>
  <c r="G328" i="3" a="1"/>
  <c r="G328" i="3" l="1"/>
  <c r="F328" i="3"/>
  <c r="J637" i="3"/>
  <c r="H328" i="3" l="1"/>
  <c r="I328" i="3" s="1"/>
  <c r="B329" i="3" s="1"/>
  <c r="J638" i="3"/>
  <c r="G329" i="3" a="1"/>
  <c r="G329" i="3" l="1"/>
  <c r="F329" i="3"/>
  <c r="J639" i="3"/>
  <c r="H329" i="3" l="1"/>
  <c r="I329" i="3" s="1"/>
  <c r="B330" i="3" s="1"/>
  <c r="J640" i="3"/>
  <c r="G330" i="3" a="1"/>
  <c r="G330" i="3" l="1"/>
  <c r="F330" i="3"/>
  <c r="J641" i="3"/>
  <c r="H330" i="3" l="1"/>
  <c r="I330" i="3" s="1"/>
  <c r="B331" i="3" s="1"/>
  <c r="J642" i="3"/>
  <c r="G331" i="3" a="1"/>
  <c r="G331" i="3" l="1"/>
  <c r="F331" i="3"/>
  <c r="J643" i="3"/>
  <c r="H331" i="3" l="1"/>
  <c r="I331" i="3" s="1"/>
  <c r="B332" i="3" s="1"/>
  <c r="J644" i="3"/>
  <c r="G332" i="3" a="1"/>
  <c r="G332" i="3" l="1"/>
  <c r="F332" i="3"/>
  <c r="J645" i="3"/>
  <c r="H332" i="3" l="1"/>
  <c r="I332" i="3" s="1"/>
  <c r="B333" i="3" s="1"/>
  <c r="J646" i="3"/>
  <c r="G333" i="3" a="1"/>
  <c r="G333" i="3" l="1"/>
  <c r="F333" i="3"/>
  <c r="J647" i="3"/>
  <c r="H333" i="3" l="1"/>
  <c r="I333" i="3" s="1"/>
  <c r="B334" i="3" s="1"/>
  <c r="J648" i="3"/>
  <c r="G334" i="3" a="1"/>
  <c r="G334" i="3" l="1"/>
  <c r="F334" i="3"/>
  <c r="J649" i="3"/>
  <c r="H334" i="3" l="1"/>
  <c r="I334" i="3" s="1"/>
  <c r="B335" i="3" s="1"/>
  <c r="J650" i="3"/>
  <c r="G335" i="3" a="1"/>
  <c r="G335" i="3" l="1"/>
  <c r="F335" i="3"/>
  <c r="J651" i="3"/>
  <c r="H335" i="3" l="1"/>
  <c r="I335" i="3" s="1"/>
  <c r="B336" i="3" s="1"/>
  <c r="J652" i="3"/>
  <c r="G336" i="3" a="1"/>
  <c r="G336" i="3" l="1"/>
  <c r="F336" i="3"/>
  <c r="J653" i="3"/>
  <c r="H336" i="3" l="1"/>
  <c r="I336" i="3" s="1"/>
  <c r="B337" i="3" s="1"/>
  <c r="J654" i="3"/>
  <c r="G337" i="3" a="1"/>
  <c r="G337" i="3" l="1"/>
  <c r="F337" i="3"/>
  <c r="J655" i="3"/>
  <c r="H337" i="3" l="1"/>
  <c r="I337" i="3" s="1"/>
  <c r="B338" i="3" s="1"/>
  <c r="J656" i="3"/>
  <c r="G338" i="3" a="1"/>
  <c r="G338" i="3" l="1"/>
  <c r="F338" i="3"/>
  <c r="J657" i="3"/>
  <c r="H338" i="3" l="1"/>
  <c r="I338" i="3" s="1"/>
  <c r="B339" i="3" s="1"/>
  <c r="J658" i="3"/>
  <c r="G339" i="3" a="1"/>
  <c r="G339" i="3" l="1"/>
  <c r="F339" i="3"/>
  <c r="J659" i="3"/>
  <c r="H339" i="3" l="1"/>
  <c r="I339" i="3" s="1"/>
  <c r="B340" i="3" s="1"/>
  <c r="J660" i="3"/>
  <c r="G340" i="3" a="1"/>
  <c r="G340" i="3" l="1"/>
  <c r="F340" i="3"/>
  <c r="J661" i="3"/>
  <c r="H340" i="3" l="1"/>
  <c r="I340" i="3" s="1"/>
  <c r="B341" i="3" s="1"/>
  <c r="J662" i="3"/>
  <c r="G341" i="3" a="1"/>
  <c r="G341" i="3" l="1"/>
  <c r="F341" i="3"/>
  <c r="J663" i="3"/>
  <c r="H341" i="3" l="1"/>
  <c r="I341" i="3" s="1"/>
  <c r="B342" i="3" s="1"/>
  <c r="J664" i="3"/>
  <c r="G342" i="3" a="1"/>
  <c r="G342" i="3" l="1"/>
  <c r="F342" i="3"/>
  <c r="J665" i="3"/>
  <c r="H342" i="3" l="1"/>
  <c r="I342" i="3" s="1"/>
  <c r="B343" i="3" s="1"/>
  <c r="J666" i="3"/>
  <c r="G343" i="3" a="1"/>
  <c r="G343" i="3" l="1"/>
  <c r="F343" i="3"/>
  <c r="J667" i="3"/>
  <c r="H343" i="3" l="1"/>
  <c r="I343" i="3" s="1"/>
  <c r="B344" i="3" s="1"/>
  <c r="J668" i="3"/>
  <c r="G344" i="3" a="1"/>
  <c r="G344" i="3" l="1"/>
  <c r="F344" i="3"/>
  <c r="J669" i="3"/>
  <c r="H344" i="3" l="1"/>
  <c r="I344" i="3" s="1"/>
  <c r="B345" i="3" s="1"/>
  <c r="J670" i="3"/>
  <c r="G345" i="3" a="1"/>
  <c r="G345" i="3" l="1"/>
  <c r="F345" i="3"/>
  <c r="J671" i="3"/>
  <c r="H345" i="3" l="1"/>
  <c r="I345" i="3" s="1"/>
  <c r="B346" i="3" s="1"/>
  <c r="J672" i="3"/>
  <c r="G346" i="3" a="1"/>
  <c r="G346" i="3" l="1"/>
  <c r="F346" i="3"/>
  <c r="J673" i="3"/>
  <c r="H346" i="3" l="1"/>
  <c r="I346" i="3" s="1"/>
  <c r="B347" i="3" s="1"/>
  <c r="J674" i="3"/>
  <c r="G347" i="3" a="1"/>
  <c r="G347" i="3" l="1"/>
  <c r="F347" i="3"/>
  <c r="J675" i="3"/>
  <c r="H347" i="3" l="1"/>
  <c r="I347" i="3" s="1"/>
  <c r="B348" i="3" s="1"/>
  <c r="J676" i="3"/>
  <c r="G348" i="3" a="1"/>
  <c r="G348" i="3" l="1"/>
  <c r="F348" i="3"/>
  <c r="J677" i="3"/>
  <c r="H348" i="3" l="1"/>
  <c r="I348" i="3" s="1"/>
  <c r="B349" i="3" s="1"/>
  <c r="J678" i="3"/>
  <c r="G349" i="3" a="1"/>
  <c r="G349" i="3" l="1"/>
  <c r="F349" i="3"/>
  <c r="J679" i="3"/>
  <c r="H349" i="3" l="1"/>
  <c r="I349" i="3" s="1"/>
  <c r="B350" i="3" s="1"/>
  <c r="J680" i="3"/>
  <c r="G350" i="3" a="1"/>
  <c r="G350" i="3" l="1"/>
  <c r="F350" i="3"/>
  <c r="J681" i="3"/>
  <c r="H350" i="3" l="1"/>
  <c r="I350" i="3" s="1"/>
  <c r="B351" i="3" s="1"/>
  <c r="J682" i="3"/>
  <c r="G351" i="3" a="1"/>
  <c r="G351" i="3" l="1"/>
  <c r="F351" i="3"/>
  <c r="J683" i="3"/>
  <c r="H351" i="3" l="1"/>
  <c r="I351" i="3" s="1"/>
  <c r="B352" i="3" s="1"/>
  <c r="J684" i="3"/>
  <c r="G352" i="3" a="1"/>
  <c r="G352" i="3" l="1"/>
  <c r="F352" i="3"/>
  <c r="J685" i="3"/>
  <c r="H352" i="3" l="1"/>
  <c r="I352" i="3" s="1"/>
  <c r="B353" i="3" s="1"/>
  <c r="J686" i="3"/>
  <c r="G353" i="3" a="1"/>
  <c r="G353" i="3" l="1"/>
  <c r="F353" i="3"/>
  <c r="J687" i="3"/>
  <c r="H353" i="3" l="1"/>
  <c r="I353" i="3" s="1"/>
  <c r="B354" i="3" s="1"/>
  <c r="J688" i="3"/>
  <c r="G354" i="3" a="1"/>
  <c r="G354" i="3" l="1"/>
  <c r="F354" i="3"/>
  <c r="J689" i="3"/>
  <c r="H354" i="3" l="1"/>
  <c r="I354" i="3" s="1"/>
  <c r="B355" i="3" s="1"/>
  <c r="J690" i="3"/>
  <c r="G355" i="3" a="1"/>
  <c r="G355" i="3" l="1"/>
  <c r="F355" i="3"/>
  <c r="J691" i="3"/>
  <c r="H355" i="3" l="1"/>
  <c r="I355" i="3" s="1"/>
  <c r="B356" i="3" s="1"/>
  <c r="J692" i="3"/>
  <c r="G356" i="3" a="1"/>
  <c r="G356" i="3" l="1"/>
  <c r="F356" i="3"/>
  <c r="J693" i="3"/>
  <c r="H356" i="3" l="1"/>
  <c r="I356" i="3" s="1"/>
  <c r="B357" i="3" s="1"/>
  <c r="J694" i="3"/>
  <c r="G357" i="3" a="1"/>
  <c r="G357" i="3" l="1"/>
  <c r="F357" i="3"/>
  <c r="J695" i="3"/>
  <c r="H357" i="3" l="1"/>
  <c r="I357" i="3" s="1"/>
  <c r="B358" i="3" s="1"/>
  <c r="J696" i="3"/>
  <c r="G358" i="3" a="1"/>
  <c r="G358" i="3" l="1"/>
  <c r="F358" i="3"/>
  <c r="J697" i="3"/>
  <c r="H358" i="3" l="1"/>
  <c r="I358" i="3" s="1"/>
  <c r="B359" i="3" s="1"/>
  <c r="J698" i="3"/>
  <c r="G359" i="3" a="1"/>
  <c r="G359" i="3" l="1"/>
  <c r="F359" i="3"/>
  <c r="J699" i="3"/>
  <c r="H359" i="3" l="1"/>
  <c r="I359" i="3" s="1"/>
  <c r="B360" i="3" s="1"/>
  <c r="J700" i="3"/>
  <c r="G360" i="3" a="1"/>
  <c r="G360" i="3" l="1"/>
  <c r="F360" i="3"/>
  <c r="J701" i="3"/>
  <c r="H360" i="3" l="1"/>
  <c r="I360" i="3" s="1"/>
  <c r="B361" i="3" s="1"/>
  <c r="J702" i="3"/>
  <c r="G361" i="3" a="1"/>
  <c r="G361" i="3" l="1"/>
  <c r="F361" i="3"/>
  <c r="J703" i="3"/>
  <c r="H361" i="3" l="1"/>
  <c r="I361" i="3" s="1"/>
  <c r="B362" i="3" s="1"/>
  <c r="J704" i="3"/>
  <c r="G362" i="3" a="1"/>
  <c r="G362" i="3" l="1"/>
  <c r="F362" i="3"/>
  <c r="J705" i="3"/>
  <c r="H362" i="3" l="1"/>
  <c r="I362" i="3" s="1"/>
  <c r="B363" i="3" s="1"/>
  <c r="J706" i="3"/>
  <c r="G363" i="3" a="1"/>
  <c r="G363" i="3" l="1"/>
  <c r="F363" i="3"/>
  <c r="J707" i="3"/>
  <c r="H363" i="3" l="1"/>
  <c r="I363" i="3" s="1"/>
  <c r="B364" i="3" s="1"/>
  <c r="J708" i="3"/>
  <c r="G364" i="3" a="1"/>
  <c r="G364" i="3" l="1"/>
  <c r="F364" i="3"/>
  <c r="J709" i="3"/>
  <c r="H364" i="3" l="1"/>
  <c r="I364" i="3" s="1"/>
  <c r="B365" i="3" s="1"/>
  <c r="J710" i="3"/>
  <c r="G365" i="3" a="1"/>
  <c r="G365" i="3" l="1"/>
  <c r="F365" i="3"/>
  <c r="J711" i="3"/>
  <c r="H365" i="3" l="1"/>
  <c r="I365" i="3" s="1"/>
  <c r="B366" i="3" s="1"/>
  <c r="J712" i="3"/>
  <c r="G366" i="3" a="1"/>
  <c r="G366" i="3" l="1"/>
  <c r="F366" i="3"/>
  <c r="J713" i="3"/>
  <c r="H366" i="3" l="1"/>
  <c r="I366" i="3" s="1"/>
  <c r="B367" i="3" s="1"/>
  <c r="J714" i="3"/>
  <c r="G367" i="3" a="1"/>
  <c r="G367" i="3" l="1"/>
  <c r="F367" i="3"/>
  <c r="J715" i="3"/>
  <c r="H367" i="3" l="1"/>
  <c r="I367" i="3" s="1"/>
  <c r="B368" i="3" s="1"/>
  <c r="J716" i="3"/>
  <c r="G368" i="3" a="1"/>
  <c r="G368" i="3" l="1"/>
  <c r="F368" i="3"/>
  <c r="J717" i="3"/>
  <c r="H368" i="3" l="1"/>
  <c r="I368" i="3" s="1"/>
  <c r="B369" i="3" s="1"/>
  <c r="J718" i="3"/>
  <c r="G369" i="3" a="1"/>
  <c r="G369" i="3" l="1"/>
  <c r="F369" i="3"/>
  <c r="J719" i="3"/>
  <c r="H369" i="3" l="1"/>
  <c r="I369" i="3" s="1"/>
  <c r="B370" i="3" s="1"/>
  <c r="J720" i="3"/>
  <c r="G370" i="3" a="1"/>
  <c r="G370" i="3" l="1"/>
  <c r="F370" i="3"/>
  <c r="J721" i="3"/>
  <c r="H370" i="3" l="1"/>
  <c r="I370" i="3" s="1"/>
  <c r="B371" i="3" s="1"/>
  <c r="J722" i="3"/>
  <c r="G371" i="3" a="1"/>
  <c r="G371" i="3" l="1"/>
  <c r="F371" i="3"/>
  <c r="J723" i="3"/>
  <c r="H371" i="3" l="1"/>
  <c r="I371" i="3" s="1"/>
  <c r="B372" i="3" s="1"/>
  <c r="J724" i="3"/>
  <c r="G372" i="3" a="1"/>
  <c r="G372" i="3" l="1"/>
  <c r="F372" i="3"/>
  <c r="J725" i="3"/>
  <c r="H372" i="3" l="1"/>
  <c r="I372" i="3" s="1"/>
  <c r="B373" i="3" s="1"/>
  <c r="J726" i="3"/>
  <c r="G373" i="3" a="1"/>
  <c r="G373" i="3" l="1"/>
  <c r="F373" i="3"/>
  <c r="J727" i="3"/>
  <c r="H373" i="3" l="1"/>
  <c r="I373" i="3" s="1"/>
  <c r="B374" i="3" s="1"/>
  <c r="J728" i="3"/>
  <c r="G374" i="3" a="1"/>
  <c r="G374" i="3" l="1"/>
  <c r="F374" i="3"/>
  <c r="J729" i="3"/>
  <c r="H374" i="3" l="1"/>
  <c r="I374" i="3" s="1"/>
  <c r="B375" i="3" s="1"/>
  <c r="J730" i="3"/>
  <c r="G375" i="3" a="1"/>
  <c r="G375" i="3" l="1"/>
  <c r="F375" i="3"/>
  <c r="J731" i="3"/>
  <c r="H375" i="3" l="1"/>
  <c r="I375" i="3" s="1"/>
  <c r="B376" i="3" s="1"/>
  <c r="J732" i="3"/>
  <c r="G376" i="3" a="1"/>
  <c r="G376" i="3" l="1"/>
  <c r="F376" i="3"/>
  <c r="J733" i="3"/>
  <c r="H376" i="3" l="1"/>
  <c r="I376" i="3" s="1"/>
  <c r="B377" i="3" s="1"/>
  <c r="J734" i="3"/>
  <c r="G377" i="3" a="1"/>
  <c r="G377" i="3" l="1"/>
  <c r="F377" i="3"/>
  <c r="J735" i="3"/>
  <c r="H377" i="3" l="1"/>
  <c r="I377" i="3" s="1"/>
  <c r="B378" i="3" s="1"/>
  <c r="J736" i="3"/>
  <c r="G378" i="3" a="1"/>
  <c r="G378" i="3" l="1"/>
  <c r="F378" i="3"/>
  <c r="J737" i="3"/>
  <c r="H378" i="3" l="1"/>
  <c r="I378" i="3" s="1"/>
  <c r="B379" i="3" s="1"/>
  <c r="J738" i="3"/>
  <c r="G379" i="3" a="1"/>
  <c r="G379" i="3" l="1"/>
  <c r="F379" i="3"/>
  <c r="J739" i="3"/>
  <c r="H379" i="3" l="1"/>
  <c r="I379" i="3" s="1"/>
  <c r="B380" i="3" s="1"/>
  <c r="J740" i="3"/>
  <c r="G380" i="3" a="1"/>
  <c r="G380" i="3" l="1"/>
  <c r="F380" i="3"/>
  <c r="J741" i="3"/>
  <c r="H380" i="3" l="1"/>
  <c r="I380" i="3" s="1"/>
  <c r="B381" i="3" s="1"/>
  <c r="J742" i="3"/>
  <c r="G381" i="3" a="1"/>
  <c r="G381" i="3" l="1"/>
  <c r="F381" i="3"/>
  <c r="J743" i="3"/>
  <c r="H381" i="3" l="1"/>
  <c r="I381" i="3" s="1"/>
  <c r="B382" i="3" s="1"/>
  <c r="J744" i="3"/>
  <c r="G382" i="3" a="1"/>
  <c r="G382" i="3" l="1"/>
  <c r="F382" i="3"/>
  <c r="J745" i="3"/>
  <c r="H382" i="3" l="1"/>
  <c r="I382" i="3" s="1"/>
  <c r="B383" i="3" s="1"/>
  <c r="J746" i="3"/>
  <c r="G383" i="3" a="1"/>
  <c r="G383" i="3" l="1"/>
  <c r="F383" i="3"/>
  <c r="J747" i="3"/>
  <c r="H383" i="3" l="1"/>
  <c r="I383" i="3" s="1"/>
  <c r="B384" i="3" s="1"/>
  <c r="J748" i="3"/>
  <c r="G384" i="3" a="1"/>
  <c r="G384" i="3" l="1"/>
  <c r="F384" i="3"/>
  <c r="J749" i="3"/>
  <c r="H384" i="3" l="1"/>
  <c r="I384" i="3" s="1"/>
  <c r="B385" i="3" s="1"/>
  <c r="J750" i="3"/>
  <c r="G385" i="3" a="1"/>
  <c r="G385" i="3" l="1"/>
  <c r="F385" i="3"/>
  <c r="J751" i="3"/>
  <c r="H385" i="3" l="1"/>
  <c r="I385" i="3" s="1"/>
  <c r="B386" i="3" s="1"/>
  <c r="J752" i="3"/>
  <c r="G386" i="3" a="1"/>
  <c r="G386" i="3" l="1"/>
  <c r="F386" i="3"/>
  <c r="J753" i="3"/>
  <c r="H386" i="3" l="1"/>
  <c r="I386" i="3" s="1"/>
  <c r="B387" i="3" s="1"/>
  <c r="J754" i="3"/>
  <c r="G387" i="3" a="1"/>
  <c r="G387" i="3" l="1"/>
  <c r="F387" i="3"/>
  <c r="J755" i="3"/>
  <c r="H387" i="3" l="1"/>
  <c r="I387" i="3" s="1"/>
  <c r="B388" i="3" s="1"/>
  <c r="J756" i="3"/>
  <c r="G388" i="3" a="1"/>
  <c r="G388" i="3" l="1"/>
  <c r="F388" i="3"/>
  <c r="J757" i="3"/>
  <c r="H388" i="3" l="1"/>
  <c r="I388" i="3" s="1"/>
  <c r="B389" i="3" s="1"/>
  <c r="J758" i="3"/>
  <c r="G389" i="3" a="1"/>
  <c r="G389" i="3" l="1"/>
  <c r="F389" i="3"/>
  <c r="J759" i="3"/>
  <c r="H389" i="3" l="1"/>
  <c r="I389" i="3" s="1"/>
  <c r="B390" i="3" s="1"/>
  <c r="J760" i="3"/>
  <c r="G390" i="3" a="1"/>
  <c r="G390" i="3" l="1"/>
  <c r="F390" i="3"/>
  <c r="J761" i="3"/>
  <c r="H390" i="3" l="1"/>
  <c r="I390" i="3" s="1"/>
  <c r="B391" i="3" s="1"/>
  <c r="J762" i="3"/>
  <c r="G391" i="3" a="1"/>
  <c r="G391" i="3" l="1"/>
  <c r="F391" i="3"/>
  <c r="J763" i="3"/>
  <c r="H391" i="3" l="1"/>
  <c r="I391" i="3" s="1"/>
  <c r="B392" i="3" s="1"/>
  <c r="J764" i="3"/>
  <c r="G392" i="3" a="1"/>
  <c r="G392" i="3" l="1"/>
  <c r="F392" i="3"/>
  <c r="J765" i="3"/>
  <c r="H392" i="3" l="1"/>
  <c r="I392" i="3" s="1"/>
  <c r="B393" i="3" s="1"/>
  <c r="J766" i="3"/>
  <c r="G393" i="3" a="1"/>
  <c r="G393" i="3" l="1"/>
  <c r="F393" i="3"/>
  <c r="J767" i="3"/>
  <c r="H393" i="3" l="1"/>
  <c r="I393" i="3" s="1"/>
  <c r="B394" i="3" s="1"/>
  <c r="J768" i="3"/>
  <c r="G394" i="3" a="1"/>
  <c r="G394" i="3" l="1"/>
  <c r="F394" i="3"/>
  <c r="J769" i="3"/>
  <c r="H394" i="3" l="1"/>
  <c r="I394" i="3" s="1"/>
  <c r="B395" i="3" s="1"/>
  <c r="J770" i="3"/>
  <c r="G395" i="3" a="1"/>
  <c r="G395" i="3" l="1"/>
  <c r="F395" i="3"/>
  <c r="J771" i="3"/>
  <c r="H395" i="3" l="1"/>
  <c r="I395" i="3" s="1"/>
  <c r="B396" i="3" s="1"/>
  <c r="J772" i="3"/>
  <c r="G396" i="3" a="1"/>
  <c r="G396" i="3" l="1"/>
  <c r="F396" i="3"/>
  <c r="J773" i="3"/>
  <c r="H396" i="3" l="1"/>
  <c r="I396" i="3" s="1"/>
  <c r="B397" i="3" s="1"/>
  <c r="J774" i="3"/>
  <c r="G397" i="3" a="1"/>
  <c r="G397" i="3" l="1"/>
  <c r="F397" i="3"/>
  <c r="J775" i="3"/>
  <c r="H397" i="3" l="1"/>
  <c r="I397" i="3" s="1"/>
  <c r="B398" i="3" s="1"/>
  <c r="J776" i="3"/>
  <c r="G398" i="3" a="1"/>
  <c r="G398" i="3" l="1"/>
  <c r="F398" i="3"/>
  <c r="J777" i="3"/>
  <c r="H398" i="3" l="1"/>
  <c r="I398" i="3" s="1"/>
  <c r="B399" i="3" s="1"/>
  <c r="J778" i="3"/>
  <c r="G399" i="3" a="1"/>
  <c r="G399" i="3" l="1"/>
  <c r="F399" i="3"/>
  <c r="J779" i="3"/>
  <c r="H399" i="3" l="1"/>
  <c r="I399" i="3" s="1"/>
  <c r="B400" i="3" s="1"/>
  <c r="J780" i="3"/>
  <c r="G400" i="3" a="1"/>
  <c r="G400" i="3" l="1"/>
  <c r="F400" i="3"/>
  <c r="J781" i="3"/>
  <c r="H400" i="3" l="1"/>
  <c r="I400" i="3" s="1"/>
  <c r="B401" i="3" s="1"/>
  <c r="J782" i="3"/>
  <c r="G401" i="3" a="1"/>
  <c r="G401" i="3" l="1"/>
  <c r="F401" i="3"/>
  <c r="J783" i="3"/>
  <c r="H401" i="3" l="1"/>
  <c r="I401" i="3" s="1"/>
  <c r="B402" i="3" s="1"/>
  <c r="J784" i="3"/>
  <c r="G402" i="3" a="1"/>
  <c r="G402" i="3" l="1"/>
  <c r="F402" i="3"/>
  <c r="J785" i="3"/>
  <c r="H402" i="3" l="1"/>
  <c r="I402" i="3" s="1"/>
  <c r="B403" i="3" s="1"/>
  <c r="J786" i="3"/>
  <c r="G403" i="3" a="1"/>
  <c r="G403" i="3" l="1"/>
  <c r="F403" i="3"/>
  <c r="J787" i="3"/>
  <c r="H403" i="3" l="1"/>
  <c r="I403" i="3" s="1"/>
  <c r="B404" i="3" s="1"/>
  <c r="J788" i="3"/>
  <c r="G404" i="3" a="1"/>
  <c r="G404" i="3" l="1"/>
  <c r="F404" i="3"/>
  <c r="J789" i="3"/>
  <c r="H404" i="3" l="1"/>
  <c r="I404" i="3" s="1"/>
  <c r="B405" i="3" s="1"/>
  <c r="J790" i="3"/>
  <c r="G405" i="3" a="1"/>
  <c r="G405" i="3" l="1"/>
  <c r="F405" i="3"/>
  <c r="J791" i="3"/>
  <c r="H405" i="3" l="1"/>
  <c r="I405" i="3" s="1"/>
  <c r="B406" i="3" s="1"/>
  <c r="J792" i="3"/>
  <c r="G406" i="3" a="1"/>
  <c r="G406" i="3" l="1"/>
  <c r="F406" i="3"/>
  <c r="J793" i="3"/>
  <c r="H406" i="3" l="1"/>
  <c r="I406" i="3" s="1"/>
  <c r="B407" i="3" s="1"/>
  <c r="J794" i="3"/>
  <c r="G407" i="3" a="1"/>
  <c r="G407" i="3" l="1"/>
  <c r="F407" i="3"/>
  <c r="J795" i="3"/>
  <c r="H407" i="3" l="1"/>
  <c r="I407" i="3" s="1"/>
  <c r="B408" i="3" s="1"/>
  <c r="J796" i="3"/>
  <c r="G408" i="3" a="1"/>
  <c r="G408" i="3" l="1"/>
  <c r="F408" i="3"/>
  <c r="J797" i="3"/>
  <c r="H408" i="3" l="1"/>
  <c r="I408" i="3" s="1"/>
  <c r="B409" i="3" s="1"/>
  <c r="J798" i="3"/>
  <c r="G409" i="3" a="1"/>
  <c r="G409" i="3" l="1"/>
  <c r="F409" i="3"/>
  <c r="J799" i="3"/>
  <c r="H409" i="3" l="1"/>
  <c r="I409" i="3" s="1"/>
  <c r="B410" i="3" s="1"/>
  <c r="J800" i="3"/>
  <c r="G410" i="3" a="1"/>
  <c r="G410" i="3" l="1"/>
  <c r="F410" i="3"/>
  <c r="J801" i="3"/>
  <c r="H410" i="3" l="1"/>
  <c r="I410" i="3" s="1"/>
  <c r="B411" i="3" s="1"/>
  <c r="J802" i="3"/>
  <c r="G411" i="3" a="1"/>
  <c r="G411" i="3" l="1"/>
  <c r="F411" i="3"/>
  <c r="J803" i="3"/>
  <c r="H411" i="3" l="1"/>
  <c r="I411" i="3" s="1"/>
  <c r="B412" i="3" s="1"/>
  <c r="J804" i="3"/>
  <c r="G412" i="3" a="1"/>
  <c r="G412" i="3" l="1"/>
  <c r="F412" i="3"/>
  <c r="J805" i="3"/>
  <c r="H412" i="3" l="1"/>
  <c r="I412" i="3" s="1"/>
  <c r="B413" i="3" s="1"/>
  <c r="J806" i="3"/>
  <c r="G413" i="3" a="1"/>
  <c r="G413" i="3" l="1"/>
  <c r="F413" i="3"/>
  <c r="J807" i="3"/>
  <c r="H413" i="3" l="1"/>
  <c r="I413" i="3" s="1"/>
  <c r="B414" i="3" s="1"/>
  <c r="J808" i="3"/>
  <c r="G414" i="3" a="1"/>
  <c r="G414" i="3" l="1"/>
  <c r="F414" i="3"/>
  <c r="J809" i="3"/>
  <c r="H414" i="3" l="1"/>
  <c r="I414" i="3" s="1"/>
  <c r="B415" i="3" s="1"/>
  <c r="J810" i="3"/>
  <c r="G415" i="3" a="1"/>
  <c r="G415" i="3" l="1"/>
  <c r="F415" i="3"/>
  <c r="J811" i="3"/>
  <c r="H415" i="3" l="1"/>
  <c r="I415" i="3" s="1"/>
  <c r="B416" i="3" s="1"/>
  <c r="J812" i="3"/>
  <c r="G416" i="3" a="1"/>
  <c r="G416" i="3" l="1"/>
  <c r="F416" i="3"/>
  <c r="J813" i="3"/>
  <c r="H416" i="3" l="1"/>
  <c r="I416" i="3" s="1"/>
  <c r="B417" i="3" s="1"/>
  <c r="J814" i="3"/>
  <c r="G417" i="3" a="1"/>
  <c r="G417" i="3" l="1"/>
  <c r="F417" i="3"/>
  <c r="J815" i="3"/>
  <c r="H417" i="3" l="1"/>
  <c r="I417" i="3" s="1"/>
  <c r="B418" i="3" s="1"/>
  <c r="J816" i="3"/>
  <c r="G418" i="3" a="1"/>
  <c r="G418" i="3" l="1"/>
  <c r="F418" i="3"/>
  <c r="J817" i="3"/>
  <c r="H418" i="3" l="1"/>
  <c r="I418" i="3" s="1"/>
  <c r="B419" i="3" s="1"/>
  <c r="J818" i="3"/>
  <c r="G419" i="3" a="1"/>
  <c r="G419" i="3" l="1"/>
  <c r="F419" i="3"/>
  <c r="J819" i="3"/>
  <c r="H419" i="3" l="1"/>
  <c r="I419" i="3" s="1"/>
  <c r="B420" i="3" s="1"/>
  <c r="J820" i="3"/>
  <c r="G420" i="3" a="1"/>
  <c r="G420" i="3" l="1"/>
  <c r="F420" i="3"/>
  <c r="J821" i="3"/>
  <c r="H420" i="3" l="1"/>
  <c r="I420" i="3" s="1"/>
  <c r="B421" i="3" s="1"/>
  <c r="J822" i="3"/>
  <c r="G421" i="3" a="1"/>
  <c r="G421" i="3" l="1"/>
  <c r="F421" i="3"/>
  <c r="J823" i="3"/>
  <c r="H421" i="3" l="1"/>
  <c r="I421" i="3" s="1"/>
  <c r="B422" i="3" s="1"/>
  <c r="J824" i="3"/>
  <c r="G422" i="3" a="1"/>
  <c r="G422" i="3" l="1"/>
  <c r="F422" i="3"/>
  <c r="J825" i="3"/>
  <c r="H422" i="3" l="1"/>
  <c r="I422" i="3" s="1"/>
  <c r="B423" i="3" s="1"/>
  <c r="J826" i="3"/>
  <c r="G423" i="3" a="1"/>
  <c r="G423" i="3" l="1"/>
  <c r="F423" i="3"/>
  <c r="J827" i="3"/>
  <c r="H423" i="3" l="1"/>
  <c r="I423" i="3" s="1"/>
  <c r="B424" i="3" s="1"/>
  <c r="J828" i="3"/>
  <c r="G424" i="3" a="1"/>
  <c r="G424" i="3" l="1"/>
  <c r="F424" i="3"/>
  <c r="J829" i="3"/>
  <c r="H424" i="3" l="1"/>
  <c r="I424" i="3" s="1"/>
  <c r="B425" i="3" s="1"/>
  <c r="J830" i="3"/>
  <c r="G425" i="3" a="1"/>
  <c r="G425" i="3" l="1"/>
  <c r="F425" i="3"/>
  <c r="J831" i="3"/>
  <c r="H425" i="3" l="1"/>
  <c r="I425" i="3" s="1"/>
  <c r="B426" i="3" s="1"/>
  <c r="J832" i="3"/>
  <c r="G426" i="3" a="1"/>
  <c r="G426" i="3" l="1"/>
  <c r="F426" i="3"/>
  <c r="J833" i="3"/>
  <c r="H426" i="3" l="1"/>
  <c r="I426" i="3" s="1"/>
  <c r="B427" i="3" s="1"/>
  <c r="F427" i="3" s="1"/>
  <c r="J834" i="3"/>
  <c r="G427" i="3" a="1"/>
  <c r="G427" i="3" l="1"/>
  <c r="H427" i="3"/>
  <c r="I427" i="3" s="1"/>
  <c r="B428" i="3" s="1"/>
  <c r="J835" i="3"/>
  <c r="G428" i="3" a="1"/>
  <c r="G428" i="3" l="1"/>
  <c r="F428" i="3"/>
  <c r="J836" i="3"/>
  <c r="H428" i="3" l="1"/>
  <c r="I428" i="3" s="1"/>
  <c r="B429" i="3" s="1"/>
  <c r="J837" i="3"/>
  <c r="G429" i="3" a="1"/>
  <c r="G429" i="3" l="1"/>
  <c r="F429" i="3"/>
  <c r="J838" i="3"/>
  <c r="H429" i="3" l="1"/>
  <c r="I429" i="3" s="1"/>
  <c r="B430" i="3" s="1"/>
  <c r="J839" i="3"/>
  <c r="G430" i="3" a="1"/>
  <c r="G430" i="3" l="1"/>
  <c r="F430" i="3"/>
  <c r="J840" i="3"/>
  <c r="H430" i="3" l="1"/>
  <c r="I430" i="3" s="1"/>
  <c r="B431" i="3" s="1"/>
  <c r="J841" i="3"/>
  <c r="G431" i="3" a="1"/>
  <c r="G431" i="3" l="1"/>
  <c r="F431" i="3"/>
  <c r="J842" i="3"/>
  <c r="H431" i="3" l="1"/>
  <c r="I431" i="3" s="1"/>
  <c r="B432" i="3" s="1"/>
  <c r="J843" i="3"/>
  <c r="G432" i="3" a="1"/>
  <c r="G432" i="3" l="1"/>
  <c r="F432" i="3"/>
  <c r="J844" i="3"/>
  <c r="H432" i="3" l="1"/>
  <c r="I432" i="3" s="1"/>
  <c r="B433" i="3" s="1"/>
  <c r="J845" i="3"/>
  <c r="G433" i="3" a="1"/>
  <c r="G433" i="3" l="1"/>
  <c r="F433" i="3"/>
  <c r="J846" i="3"/>
  <c r="H433" i="3" l="1"/>
  <c r="I433" i="3" s="1"/>
  <c r="B434" i="3" s="1"/>
  <c r="J847" i="3"/>
  <c r="G434" i="3" a="1"/>
  <c r="G434" i="3" l="1"/>
  <c r="F434" i="3"/>
  <c r="J848" i="3"/>
  <c r="H434" i="3" l="1"/>
  <c r="I434" i="3" s="1"/>
  <c r="B435" i="3" s="1"/>
  <c r="J849" i="3"/>
  <c r="G435" i="3" a="1"/>
  <c r="G435" i="3" l="1"/>
  <c r="F435" i="3"/>
  <c r="J850" i="3"/>
  <c r="H435" i="3" l="1"/>
  <c r="I435" i="3" s="1"/>
  <c r="B436" i="3" s="1"/>
  <c r="J851" i="3"/>
  <c r="G436" i="3" a="1"/>
  <c r="G436" i="3" l="1"/>
  <c r="F436" i="3"/>
  <c r="J852" i="3"/>
  <c r="H436" i="3" l="1"/>
  <c r="I436" i="3" s="1"/>
  <c r="B437" i="3" s="1"/>
  <c r="J853" i="3"/>
  <c r="G437" i="3" a="1"/>
  <c r="G437" i="3" l="1"/>
  <c r="F437" i="3"/>
  <c r="J854" i="3"/>
  <c r="H437" i="3" l="1"/>
  <c r="I437" i="3" s="1"/>
  <c r="B438" i="3" s="1"/>
  <c r="J855" i="3"/>
  <c r="G438" i="3" a="1"/>
  <c r="G438" i="3" l="1"/>
  <c r="F438" i="3"/>
  <c r="J856" i="3"/>
  <c r="H438" i="3" l="1"/>
  <c r="I438" i="3" s="1"/>
  <c r="B439" i="3" s="1"/>
  <c r="J857" i="3"/>
  <c r="G439" i="3" a="1"/>
  <c r="G439" i="3" l="1"/>
  <c r="F439" i="3"/>
  <c r="J858" i="3"/>
  <c r="H439" i="3" l="1"/>
  <c r="I439" i="3" s="1"/>
  <c r="B440" i="3" s="1"/>
  <c r="J859" i="3"/>
  <c r="G440" i="3" a="1"/>
  <c r="G440" i="3" l="1"/>
  <c r="F440" i="3"/>
  <c r="J860" i="3"/>
  <c r="H440" i="3" l="1"/>
  <c r="I440" i="3" s="1"/>
  <c r="B441" i="3" s="1"/>
  <c r="J861" i="3"/>
  <c r="G441" i="3" a="1"/>
  <c r="G441" i="3" l="1"/>
  <c r="F441" i="3"/>
  <c r="J862" i="3"/>
  <c r="H441" i="3" l="1"/>
  <c r="I441" i="3" s="1"/>
  <c r="B442" i="3" s="1"/>
  <c r="J863" i="3"/>
  <c r="G442" i="3" a="1"/>
  <c r="G442" i="3" l="1"/>
  <c r="F442" i="3"/>
  <c r="J864" i="3"/>
  <c r="H442" i="3" l="1"/>
  <c r="I442" i="3" s="1"/>
  <c r="B443" i="3" s="1"/>
  <c r="J865" i="3"/>
  <c r="G443" i="3" a="1"/>
  <c r="G443" i="3" l="1"/>
  <c r="F443" i="3"/>
  <c r="J866" i="3"/>
  <c r="H443" i="3" l="1"/>
  <c r="I443" i="3" s="1"/>
  <c r="B444" i="3" s="1"/>
  <c r="J867" i="3"/>
  <c r="G444" i="3" a="1"/>
  <c r="G444" i="3" l="1"/>
  <c r="F444" i="3"/>
  <c r="J868" i="3"/>
  <c r="H444" i="3" l="1"/>
  <c r="I444" i="3" s="1"/>
  <c r="B445" i="3" s="1"/>
  <c r="J869" i="3"/>
  <c r="G445" i="3" a="1"/>
  <c r="G445" i="3" l="1"/>
  <c r="F445" i="3"/>
  <c r="J870" i="3"/>
  <c r="H445" i="3" l="1"/>
  <c r="I445" i="3" s="1"/>
  <c r="B446" i="3" s="1"/>
  <c r="J871" i="3"/>
  <c r="G446" i="3" a="1"/>
  <c r="G446" i="3" l="1"/>
  <c r="F446" i="3"/>
  <c r="J872" i="3"/>
  <c r="H446" i="3" l="1"/>
  <c r="I446" i="3" s="1"/>
  <c r="B447" i="3" s="1"/>
  <c r="J873" i="3"/>
  <c r="G447" i="3" a="1"/>
  <c r="G447" i="3" l="1"/>
  <c r="F447" i="3"/>
  <c r="J874" i="3"/>
  <c r="H447" i="3" l="1"/>
  <c r="I447" i="3" s="1"/>
  <c r="B448" i="3" s="1"/>
  <c r="J875" i="3"/>
  <c r="G448" i="3" a="1"/>
  <c r="G448" i="3" l="1"/>
  <c r="F448" i="3"/>
  <c r="J876" i="3"/>
  <c r="H448" i="3" l="1"/>
  <c r="I448" i="3" s="1"/>
  <c r="B449" i="3" s="1"/>
  <c r="J877" i="3"/>
  <c r="G449" i="3" a="1"/>
  <c r="G449" i="3" l="1"/>
  <c r="F449" i="3"/>
  <c r="J878" i="3"/>
  <c r="H449" i="3" l="1"/>
  <c r="I449" i="3" s="1"/>
  <c r="B450" i="3" s="1"/>
  <c r="J879" i="3"/>
  <c r="G450" i="3" a="1"/>
  <c r="G450" i="3" l="1"/>
  <c r="F450" i="3"/>
  <c r="J880" i="3"/>
  <c r="H450" i="3" l="1"/>
  <c r="I450" i="3" s="1"/>
  <c r="B451" i="3" s="1"/>
  <c r="J881" i="3"/>
  <c r="G451" i="3" a="1"/>
  <c r="G451" i="3" l="1"/>
  <c r="F451" i="3"/>
  <c r="J882" i="3"/>
  <c r="H451" i="3" l="1"/>
  <c r="I451" i="3" s="1"/>
  <c r="B452" i="3" s="1"/>
  <c r="J883" i="3"/>
  <c r="G452" i="3" a="1"/>
  <c r="G452" i="3" l="1"/>
  <c r="F452" i="3"/>
  <c r="J884" i="3"/>
  <c r="H452" i="3" l="1"/>
  <c r="I452" i="3" s="1"/>
  <c r="B453" i="3" s="1"/>
  <c r="J885" i="3"/>
  <c r="G453" i="3" a="1"/>
  <c r="G453" i="3" l="1"/>
  <c r="F453" i="3"/>
  <c r="J886" i="3"/>
  <c r="H453" i="3" l="1"/>
  <c r="I453" i="3" s="1"/>
  <c r="B454" i="3" s="1"/>
  <c r="J887" i="3"/>
  <c r="G454" i="3" a="1"/>
  <c r="G454" i="3" l="1"/>
  <c r="F454" i="3"/>
  <c r="J888" i="3"/>
  <c r="H454" i="3" l="1"/>
  <c r="I454" i="3" s="1"/>
  <c r="B455" i="3" s="1"/>
  <c r="J889" i="3"/>
  <c r="G455" i="3" a="1"/>
  <c r="G455" i="3" l="1"/>
  <c r="F455" i="3"/>
  <c r="J890" i="3"/>
  <c r="H455" i="3" l="1"/>
  <c r="I455" i="3" s="1"/>
  <c r="B456" i="3" s="1"/>
  <c r="J891" i="3"/>
  <c r="G456" i="3" a="1"/>
  <c r="G456" i="3" l="1"/>
  <c r="F456" i="3"/>
  <c r="J892" i="3"/>
  <c r="H456" i="3" l="1"/>
  <c r="I456" i="3" s="1"/>
  <c r="B457" i="3" s="1"/>
  <c r="J893" i="3"/>
  <c r="G457" i="3" a="1"/>
  <c r="G457" i="3" l="1"/>
  <c r="F457" i="3"/>
  <c r="J894" i="3"/>
  <c r="H457" i="3" l="1"/>
  <c r="I457" i="3" s="1"/>
  <c r="B458" i="3" s="1"/>
  <c r="J895" i="3"/>
  <c r="G458" i="3" a="1"/>
  <c r="G458" i="3" l="1"/>
  <c r="F458" i="3"/>
  <c r="J896" i="3"/>
  <c r="H458" i="3" l="1"/>
  <c r="I458" i="3" s="1"/>
  <c r="B459" i="3" s="1"/>
  <c r="J897" i="3"/>
  <c r="G459" i="3" a="1"/>
  <c r="G459" i="3" l="1"/>
  <c r="F459" i="3"/>
  <c r="J898" i="3"/>
  <c r="H459" i="3" l="1"/>
  <c r="I459" i="3" s="1"/>
  <c r="B460" i="3" s="1"/>
  <c r="J899" i="3"/>
  <c r="G460" i="3" a="1"/>
  <c r="G460" i="3" l="1"/>
  <c r="F460" i="3"/>
  <c r="J900" i="3"/>
  <c r="H460" i="3" l="1"/>
  <c r="I460" i="3" s="1"/>
  <c r="B461" i="3" s="1"/>
  <c r="J901" i="3"/>
  <c r="G461" i="3" a="1"/>
  <c r="G461" i="3" l="1"/>
  <c r="F461" i="3"/>
  <c r="J902" i="3"/>
  <c r="H461" i="3" l="1"/>
  <c r="I461" i="3" s="1"/>
  <c r="B462" i="3" s="1"/>
  <c r="J903" i="3"/>
  <c r="G462" i="3" a="1"/>
  <c r="G462" i="3" l="1"/>
  <c r="F462" i="3"/>
  <c r="J904" i="3"/>
  <c r="H462" i="3" l="1"/>
  <c r="I462" i="3" s="1"/>
  <c r="B463" i="3" s="1"/>
  <c r="J905" i="3"/>
  <c r="G463" i="3" a="1"/>
  <c r="G463" i="3" l="1"/>
  <c r="F463" i="3"/>
  <c r="J906" i="3"/>
  <c r="H463" i="3" l="1"/>
  <c r="I463" i="3" s="1"/>
  <c r="B464" i="3" s="1"/>
  <c r="J907" i="3"/>
  <c r="G464" i="3" a="1"/>
  <c r="G464" i="3" l="1"/>
  <c r="F464" i="3"/>
  <c r="J908" i="3"/>
  <c r="H464" i="3" l="1"/>
  <c r="I464" i="3" s="1"/>
  <c r="B465" i="3" s="1"/>
  <c r="J909" i="3"/>
  <c r="G465" i="3" a="1"/>
  <c r="G465" i="3" l="1"/>
  <c r="F465" i="3"/>
  <c r="J910" i="3"/>
  <c r="H465" i="3" l="1"/>
  <c r="I465" i="3" s="1"/>
  <c r="B466" i="3" s="1"/>
  <c r="J911" i="3"/>
  <c r="G466" i="3" a="1"/>
  <c r="G466" i="3" l="1"/>
  <c r="F466" i="3"/>
  <c r="J912" i="3"/>
  <c r="H466" i="3" l="1"/>
  <c r="I466" i="3" s="1"/>
  <c r="B467" i="3" s="1"/>
  <c r="J913" i="3"/>
  <c r="G467" i="3" a="1"/>
  <c r="G467" i="3" l="1"/>
  <c r="F467" i="3"/>
  <c r="J914" i="3"/>
  <c r="H467" i="3" l="1"/>
  <c r="I467" i="3" s="1"/>
  <c r="B468" i="3" s="1"/>
  <c r="J915" i="3"/>
  <c r="G468" i="3" a="1"/>
  <c r="G468" i="3" l="1"/>
  <c r="F468" i="3"/>
  <c r="J916" i="3"/>
  <c r="H468" i="3" l="1"/>
  <c r="I468" i="3" s="1"/>
  <c r="B469" i="3" s="1"/>
  <c r="J917" i="3"/>
  <c r="G469" i="3" a="1"/>
  <c r="G469" i="3" l="1"/>
  <c r="F469" i="3"/>
  <c r="J918" i="3"/>
  <c r="H469" i="3" l="1"/>
  <c r="I469" i="3" s="1"/>
  <c r="B470" i="3" s="1"/>
  <c r="J919" i="3"/>
  <c r="G470" i="3" a="1"/>
  <c r="G470" i="3" l="1"/>
  <c r="F470" i="3"/>
  <c r="J920" i="3"/>
  <c r="H470" i="3" l="1"/>
  <c r="I470" i="3" s="1"/>
  <c r="B471" i="3" s="1"/>
  <c r="J921" i="3"/>
  <c r="G471" i="3" a="1"/>
  <c r="G471" i="3" l="1"/>
  <c r="F471" i="3"/>
  <c r="J922" i="3"/>
  <c r="H471" i="3" l="1"/>
  <c r="I471" i="3" s="1"/>
  <c r="B472" i="3" s="1"/>
  <c r="J923" i="3"/>
  <c r="G472" i="3" a="1"/>
  <c r="G472" i="3" l="1"/>
  <c r="F472" i="3"/>
  <c r="J924" i="3"/>
  <c r="H472" i="3" l="1"/>
  <c r="I472" i="3" s="1"/>
  <c r="B473" i="3" s="1"/>
  <c r="J925" i="3"/>
  <c r="G473" i="3" a="1"/>
  <c r="G473" i="3" l="1"/>
  <c r="F473" i="3"/>
  <c r="J926" i="3"/>
  <c r="H473" i="3" l="1"/>
  <c r="I473" i="3" s="1"/>
  <c r="B474" i="3" s="1"/>
  <c r="J927" i="3"/>
  <c r="G474" i="3" a="1"/>
  <c r="G474" i="3" l="1"/>
  <c r="F474" i="3"/>
  <c r="J928" i="3"/>
  <c r="H474" i="3" l="1"/>
  <c r="I474" i="3" s="1"/>
  <c r="B475" i="3" s="1"/>
  <c r="J929" i="3"/>
  <c r="G475" i="3" a="1"/>
  <c r="G475" i="3" l="1"/>
  <c r="F475" i="3"/>
  <c r="J930" i="3"/>
  <c r="H475" i="3" l="1"/>
  <c r="I475" i="3" s="1"/>
  <c r="B476" i="3" s="1"/>
  <c r="J931" i="3"/>
  <c r="G476" i="3" a="1"/>
  <c r="G476" i="3" l="1"/>
  <c r="F476" i="3"/>
  <c r="J932" i="3"/>
  <c r="H476" i="3" l="1"/>
  <c r="I476" i="3" s="1"/>
  <c r="B477" i="3" s="1"/>
  <c r="J933" i="3"/>
  <c r="G477" i="3" a="1"/>
  <c r="G477" i="3" l="1"/>
  <c r="F477" i="3"/>
  <c r="J934" i="3"/>
  <c r="H477" i="3" l="1"/>
  <c r="I477" i="3" s="1"/>
  <c r="B478" i="3" s="1"/>
  <c r="J935" i="3"/>
  <c r="G478" i="3" a="1"/>
  <c r="G478" i="3" l="1"/>
  <c r="F478" i="3"/>
  <c r="J936" i="3"/>
  <c r="H478" i="3" l="1"/>
  <c r="I478" i="3" s="1"/>
  <c r="B479" i="3" s="1"/>
  <c r="J937" i="3"/>
  <c r="G479" i="3" a="1"/>
  <c r="G479" i="3" l="1"/>
  <c r="F479" i="3"/>
  <c r="J938" i="3"/>
  <c r="H479" i="3" l="1"/>
  <c r="I479" i="3" s="1"/>
  <c r="B480" i="3" s="1"/>
  <c r="J939" i="3"/>
  <c r="G480" i="3" a="1"/>
  <c r="G480" i="3" l="1"/>
  <c r="F480" i="3"/>
  <c r="J940" i="3"/>
  <c r="H480" i="3" l="1"/>
  <c r="I480" i="3" s="1"/>
  <c r="B481" i="3" s="1"/>
  <c r="J941" i="3"/>
  <c r="G481" i="3" a="1"/>
  <c r="G481" i="3" l="1"/>
  <c r="F481" i="3"/>
  <c r="J942" i="3"/>
  <c r="H481" i="3" l="1"/>
  <c r="I481" i="3" s="1"/>
  <c r="B482" i="3" s="1"/>
  <c r="J943" i="3"/>
  <c r="G482" i="3" a="1"/>
  <c r="G482" i="3" l="1"/>
  <c r="F482" i="3"/>
  <c r="J944" i="3"/>
  <c r="H482" i="3" l="1"/>
  <c r="I482" i="3" s="1"/>
  <c r="B483" i="3" s="1"/>
  <c r="J945" i="3"/>
  <c r="G483" i="3" a="1"/>
  <c r="G483" i="3" l="1"/>
  <c r="F483" i="3"/>
  <c r="J946" i="3"/>
  <c r="H483" i="3" l="1"/>
  <c r="I483" i="3" s="1"/>
  <c r="B484" i="3" s="1"/>
  <c r="J947" i="3"/>
  <c r="G484" i="3" a="1"/>
  <c r="G484" i="3" l="1"/>
  <c r="F484" i="3"/>
  <c r="J948" i="3"/>
  <c r="H484" i="3" l="1"/>
  <c r="I484" i="3" s="1"/>
  <c r="B485" i="3" s="1"/>
  <c r="J949" i="3"/>
  <c r="G485" i="3" a="1"/>
  <c r="G485" i="3" l="1"/>
  <c r="F485" i="3"/>
  <c r="J950" i="3"/>
  <c r="H485" i="3" l="1"/>
  <c r="I485" i="3" s="1"/>
  <c r="B486" i="3" s="1"/>
  <c r="J951" i="3"/>
  <c r="G486" i="3" a="1"/>
  <c r="G486" i="3" l="1"/>
  <c r="F486" i="3"/>
  <c r="J952" i="3"/>
  <c r="H486" i="3" l="1"/>
  <c r="I486" i="3" s="1"/>
  <c r="B487" i="3" s="1"/>
  <c r="J953" i="3"/>
  <c r="G487" i="3" a="1"/>
  <c r="G487" i="3" l="1"/>
  <c r="F487" i="3"/>
  <c r="J954" i="3"/>
  <c r="H487" i="3" l="1"/>
  <c r="I487" i="3" s="1"/>
  <c r="B488" i="3" s="1"/>
  <c r="J955" i="3"/>
  <c r="G488" i="3" a="1"/>
  <c r="G488" i="3" l="1"/>
  <c r="F488" i="3"/>
  <c r="J956" i="3"/>
  <c r="H488" i="3" l="1"/>
  <c r="I488" i="3" s="1"/>
  <c r="B489" i="3" s="1"/>
  <c r="J957" i="3"/>
  <c r="G489" i="3" a="1"/>
  <c r="G489" i="3" l="1"/>
  <c r="F489" i="3"/>
  <c r="J958" i="3"/>
  <c r="H489" i="3" l="1"/>
  <c r="I489" i="3" s="1"/>
  <c r="B490" i="3" s="1"/>
  <c r="J959" i="3"/>
  <c r="G490" i="3" a="1"/>
  <c r="G490" i="3" l="1"/>
  <c r="F490" i="3"/>
  <c r="J960" i="3"/>
  <c r="H490" i="3" l="1"/>
  <c r="I490" i="3" s="1"/>
  <c r="B491" i="3" s="1"/>
  <c r="J961" i="3"/>
  <c r="G491" i="3" a="1"/>
  <c r="G491" i="3" l="1"/>
  <c r="F491" i="3"/>
  <c r="J962" i="3"/>
  <c r="H491" i="3" l="1"/>
  <c r="I491" i="3" s="1"/>
  <c r="B492" i="3" s="1"/>
  <c r="J963" i="3"/>
  <c r="G492" i="3" a="1"/>
  <c r="G492" i="3" l="1"/>
  <c r="F492" i="3"/>
  <c r="J964" i="3"/>
  <c r="H492" i="3" l="1"/>
  <c r="I492" i="3" s="1"/>
  <c r="B493" i="3" s="1"/>
  <c r="J965" i="3"/>
  <c r="G493" i="3" a="1"/>
  <c r="G493" i="3" l="1"/>
  <c r="F493" i="3"/>
  <c r="J966" i="3"/>
  <c r="H493" i="3" l="1"/>
  <c r="I493" i="3" s="1"/>
  <c r="B494" i="3" s="1"/>
  <c r="J967" i="3"/>
  <c r="G494" i="3" a="1"/>
  <c r="G494" i="3" l="1"/>
  <c r="F494" i="3"/>
  <c r="J968" i="3"/>
  <c r="H494" i="3" l="1"/>
  <c r="I494" i="3" s="1"/>
  <c r="B495" i="3" s="1"/>
  <c r="J969" i="3"/>
  <c r="G495" i="3" a="1"/>
  <c r="G495" i="3" l="1"/>
  <c r="F495" i="3"/>
  <c r="J970" i="3"/>
  <c r="H495" i="3" l="1"/>
  <c r="I495" i="3" s="1"/>
  <c r="B496" i="3" s="1"/>
  <c r="J971" i="3"/>
  <c r="G496" i="3" a="1"/>
  <c r="G496" i="3" l="1"/>
  <c r="F496" i="3"/>
  <c r="J972" i="3"/>
  <c r="H496" i="3" l="1"/>
  <c r="I496" i="3" s="1"/>
  <c r="B497" i="3" s="1"/>
  <c r="J973" i="3"/>
  <c r="G497" i="3" a="1"/>
  <c r="G497" i="3" l="1"/>
  <c r="F497" i="3"/>
  <c r="J974" i="3"/>
  <c r="H497" i="3" l="1"/>
  <c r="I497" i="3" s="1"/>
  <c r="B498" i="3" s="1"/>
  <c r="J975" i="3"/>
  <c r="G498" i="3" a="1"/>
  <c r="G498" i="3" l="1"/>
  <c r="F498" i="3"/>
  <c r="J976" i="3"/>
  <c r="H498" i="3" l="1"/>
  <c r="I498" i="3" s="1"/>
  <c r="B499" i="3" s="1"/>
  <c r="J977" i="3"/>
  <c r="G499" i="3" a="1"/>
  <c r="G499" i="3" l="1"/>
  <c r="F499" i="3"/>
  <c r="J978" i="3"/>
  <c r="H499" i="3" l="1"/>
  <c r="I499" i="3" s="1"/>
  <c r="B500" i="3" s="1"/>
  <c r="J979" i="3"/>
  <c r="G500" i="3" a="1"/>
  <c r="G500" i="3" l="1"/>
  <c r="F500" i="3"/>
  <c r="J980" i="3"/>
  <c r="H500" i="3" l="1"/>
  <c r="I500" i="3" s="1"/>
  <c r="B501" i="3" s="1"/>
  <c r="J981" i="3"/>
  <c r="G501" i="3" a="1"/>
  <c r="G501" i="3" l="1"/>
  <c r="F501" i="3"/>
  <c r="J982" i="3"/>
  <c r="H501" i="3" l="1"/>
  <c r="I501" i="3" s="1"/>
  <c r="B502" i="3" s="1"/>
  <c r="J983" i="3"/>
  <c r="G502" i="3" a="1"/>
  <c r="G502" i="3" l="1"/>
  <c r="F502" i="3"/>
  <c r="J984" i="3"/>
  <c r="H502" i="3" l="1"/>
  <c r="I502" i="3" s="1"/>
  <c r="B503" i="3" s="1"/>
  <c r="J985" i="3"/>
  <c r="G503" i="3" a="1"/>
  <c r="G503" i="3" l="1"/>
  <c r="F503" i="3"/>
  <c r="J986" i="3"/>
  <c r="H503" i="3" l="1"/>
  <c r="I503" i="3" s="1"/>
  <c r="B504" i="3" s="1"/>
  <c r="J987" i="3"/>
  <c r="G504" i="3" a="1"/>
  <c r="G504" i="3" l="1"/>
  <c r="F504" i="3"/>
  <c r="J988" i="3"/>
  <c r="H504" i="3" l="1"/>
  <c r="I504" i="3" s="1"/>
  <c r="B505" i="3" s="1"/>
  <c r="J989" i="3"/>
  <c r="G505" i="3" a="1"/>
  <c r="G505" i="3" l="1"/>
  <c r="F505" i="3"/>
  <c r="J990" i="3"/>
  <c r="H505" i="3" l="1"/>
  <c r="I505" i="3" s="1"/>
  <c r="B506" i="3" s="1"/>
  <c r="J991" i="3"/>
  <c r="G506" i="3" a="1"/>
  <c r="G506" i="3" l="1"/>
  <c r="F506" i="3"/>
  <c r="J992" i="3"/>
  <c r="H506" i="3" l="1"/>
  <c r="I506" i="3" s="1"/>
  <c r="B507" i="3" s="1"/>
  <c r="J993" i="3"/>
  <c r="G507" i="3" a="1"/>
  <c r="G507" i="3" l="1"/>
  <c r="F507" i="3"/>
  <c r="J994" i="3"/>
  <c r="H507" i="3" l="1"/>
  <c r="I507" i="3" s="1"/>
  <c r="B508" i="3" s="1"/>
  <c r="J995" i="3"/>
  <c r="G508" i="3" a="1"/>
  <c r="G508" i="3" l="1"/>
  <c r="F508" i="3"/>
  <c r="J996" i="3"/>
  <c r="H508" i="3" l="1"/>
  <c r="I508" i="3" s="1"/>
  <c r="B509" i="3" s="1"/>
  <c r="J997" i="3"/>
  <c r="G509" i="3" a="1"/>
  <c r="G509" i="3" l="1"/>
  <c r="F509" i="3"/>
  <c r="J998" i="3"/>
  <c r="H509" i="3" l="1"/>
  <c r="I509" i="3" s="1"/>
  <c r="B510" i="3" s="1"/>
  <c r="J999" i="3"/>
  <c r="G510" i="3" a="1"/>
  <c r="G510" i="3" l="1"/>
  <c r="F510" i="3"/>
  <c r="J1000" i="3"/>
  <c r="H510" i="3" l="1"/>
  <c r="I510" i="3" s="1"/>
  <c r="B511" i="3" s="1"/>
  <c r="J1001" i="3"/>
  <c r="G511" i="3" a="1"/>
  <c r="G511" i="3" l="1"/>
  <c r="F511" i="3"/>
  <c r="J1002" i="3"/>
  <c r="H511" i="3" l="1"/>
  <c r="I511" i="3" s="1"/>
  <c r="B512" i="3" s="1"/>
  <c r="J1003" i="3"/>
  <c r="G512" i="3" a="1"/>
  <c r="G512" i="3" l="1"/>
  <c r="F512" i="3"/>
  <c r="J1004" i="3"/>
  <c r="H512" i="3" l="1"/>
  <c r="I512" i="3" s="1"/>
  <c r="B513" i="3" s="1"/>
  <c r="J1005" i="3"/>
  <c r="G513" i="3" a="1"/>
  <c r="G513" i="3" l="1"/>
  <c r="F513" i="3"/>
  <c r="J1006" i="3"/>
  <c r="H513" i="3" l="1"/>
  <c r="I513" i="3" s="1"/>
  <c r="B514" i="3" s="1"/>
  <c r="J1007" i="3"/>
  <c r="G514" i="3" a="1"/>
  <c r="G514" i="3" l="1"/>
  <c r="F514" i="3"/>
  <c r="J1008" i="3"/>
  <c r="H514" i="3" l="1"/>
  <c r="I514" i="3" s="1"/>
  <c r="B515" i="3" s="1"/>
  <c r="J1009" i="3"/>
  <c r="G515" i="3" a="1"/>
  <c r="G515" i="3" l="1"/>
  <c r="F515" i="3"/>
  <c r="J1010" i="3"/>
  <c r="H515" i="3" l="1"/>
  <c r="I515" i="3" s="1"/>
  <c r="B516" i="3" s="1"/>
  <c r="J1011" i="3"/>
  <c r="G516" i="3" a="1"/>
  <c r="G516" i="3" l="1"/>
  <c r="F516" i="3"/>
  <c r="J1012" i="3"/>
  <c r="H516" i="3" l="1"/>
  <c r="I516" i="3" s="1"/>
  <c r="B517" i="3" s="1"/>
  <c r="J1013" i="3"/>
  <c r="G517" i="3" a="1"/>
  <c r="G517" i="3" l="1"/>
  <c r="F517" i="3"/>
  <c r="J1014" i="3"/>
  <c r="H517" i="3" l="1"/>
  <c r="I517" i="3" s="1"/>
  <c r="B518" i="3" s="1"/>
  <c r="J1015" i="3"/>
  <c r="G518" i="3" a="1"/>
  <c r="G518" i="3" l="1"/>
  <c r="F518" i="3"/>
  <c r="J1016" i="3"/>
  <c r="H518" i="3" l="1"/>
  <c r="I518" i="3" s="1"/>
  <c r="B519" i="3" s="1"/>
  <c r="J1017" i="3"/>
  <c r="G519" i="3" a="1"/>
  <c r="G519" i="3" l="1"/>
  <c r="F519" i="3"/>
  <c r="J1018" i="3"/>
  <c r="H519" i="3" l="1"/>
  <c r="I519" i="3" s="1"/>
  <c r="B520" i="3" s="1"/>
  <c r="J1019" i="3"/>
  <c r="G520" i="3" a="1"/>
  <c r="G520" i="3" l="1"/>
  <c r="F520" i="3"/>
  <c r="J1020" i="3"/>
  <c r="H520" i="3" l="1"/>
  <c r="I520" i="3" s="1"/>
  <c r="B521" i="3" s="1"/>
  <c r="J1021" i="3"/>
  <c r="G521" i="3" a="1"/>
  <c r="G521" i="3" l="1"/>
  <c r="F521" i="3"/>
  <c r="J1022" i="3"/>
  <c r="H521" i="3" l="1"/>
  <c r="I521" i="3" s="1"/>
  <c r="B522" i="3" s="1"/>
  <c r="J1023" i="3"/>
  <c r="G522" i="3" a="1"/>
  <c r="G522" i="3" l="1"/>
  <c r="F522" i="3"/>
  <c r="J1024" i="3"/>
  <c r="H522" i="3" l="1"/>
  <c r="I522" i="3" s="1"/>
  <c r="B523" i="3" s="1"/>
  <c r="J1025" i="3"/>
  <c r="G523" i="3" a="1"/>
  <c r="G523" i="3" l="1"/>
  <c r="F523" i="3"/>
  <c r="J1026" i="3"/>
  <c r="H523" i="3" l="1"/>
  <c r="I523" i="3" s="1"/>
  <c r="B524" i="3" s="1"/>
  <c r="J1027" i="3"/>
  <c r="G524" i="3" a="1"/>
  <c r="G524" i="3" l="1"/>
  <c r="F524" i="3"/>
  <c r="J1028" i="3"/>
  <c r="H524" i="3" l="1"/>
  <c r="I524" i="3" s="1"/>
  <c r="B525" i="3" s="1"/>
  <c r="J1029" i="3"/>
  <c r="G525" i="3" a="1"/>
  <c r="G525" i="3" l="1"/>
  <c r="F525" i="3"/>
  <c r="J1030" i="3"/>
  <c r="H525" i="3" l="1"/>
  <c r="I525" i="3" s="1"/>
  <c r="B526" i="3" s="1"/>
  <c r="J1031" i="3"/>
  <c r="G526" i="3" a="1"/>
  <c r="G526" i="3" l="1"/>
  <c r="F526" i="3"/>
  <c r="J1032" i="3"/>
  <c r="H526" i="3" l="1"/>
  <c r="I526" i="3" s="1"/>
  <c r="B527" i="3" s="1"/>
  <c r="J1033" i="3"/>
  <c r="G527" i="3" a="1"/>
  <c r="G527" i="3" l="1"/>
  <c r="F527" i="3"/>
  <c r="J1034" i="3"/>
  <c r="H527" i="3" l="1"/>
  <c r="I527" i="3" s="1"/>
  <c r="B528" i="3" s="1"/>
  <c r="J1035" i="3"/>
  <c r="G528" i="3" a="1"/>
  <c r="G528" i="3" l="1"/>
  <c r="F528" i="3"/>
  <c r="J1036" i="3"/>
  <c r="H528" i="3" l="1"/>
  <c r="I528" i="3" s="1"/>
  <c r="B529" i="3" s="1"/>
  <c r="J1037" i="3"/>
  <c r="G529" i="3" a="1"/>
  <c r="G529" i="3" l="1"/>
  <c r="F529" i="3"/>
  <c r="J1038" i="3"/>
  <c r="H529" i="3" l="1"/>
  <c r="I529" i="3" s="1"/>
  <c r="B530" i="3" s="1"/>
  <c r="J1039" i="3"/>
  <c r="G530" i="3" a="1"/>
  <c r="G530" i="3" l="1"/>
  <c r="F530" i="3"/>
  <c r="J1040" i="3"/>
  <c r="H530" i="3" l="1"/>
  <c r="I530" i="3" s="1"/>
  <c r="B531" i="3" s="1"/>
  <c r="J1041" i="3"/>
  <c r="G531" i="3" a="1"/>
  <c r="G531" i="3" l="1"/>
  <c r="F531" i="3"/>
  <c r="J1042" i="3"/>
  <c r="H531" i="3" l="1"/>
  <c r="I531" i="3" s="1"/>
  <c r="B532" i="3" s="1"/>
  <c r="J1043" i="3"/>
  <c r="G532" i="3" a="1"/>
  <c r="G532" i="3" l="1"/>
  <c r="F532" i="3"/>
  <c r="J1044" i="3"/>
  <c r="H532" i="3" l="1"/>
  <c r="I532" i="3" s="1"/>
  <c r="B533" i="3" s="1"/>
  <c r="J1045" i="3"/>
  <c r="G533" i="3" a="1"/>
  <c r="G533" i="3" l="1"/>
  <c r="F533" i="3"/>
  <c r="J1046" i="3"/>
  <c r="H533" i="3" l="1"/>
  <c r="I533" i="3" s="1"/>
  <c r="B534" i="3" s="1"/>
  <c r="J1047" i="3"/>
  <c r="G534" i="3" a="1"/>
  <c r="G534" i="3" l="1"/>
  <c r="F534" i="3"/>
  <c r="J1048" i="3"/>
  <c r="H534" i="3" l="1"/>
  <c r="I534" i="3" s="1"/>
  <c r="B535" i="3" s="1"/>
  <c r="J1049" i="3"/>
  <c r="G535" i="3" a="1"/>
  <c r="G535" i="3" l="1"/>
  <c r="F535" i="3"/>
  <c r="J1050" i="3"/>
  <c r="H535" i="3" l="1"/>
  <c r="I535" i="3" s="1"/>
  <c r="B536" i="3" s="1"/>
  <c r="J1051" i="3"/>
  <c r="G536" i="3" a="1"/>
  <c r="G536" i="3" l="1"/>
  <c r="F536" i="3"/>
  <c r="J1052" i="3"/>
  <c r="H536" i="3" l="1"/>
  <c r="I536" i="3" s="1"/>
  <c r="B537" i="3" s="1"/>
  <c r="J1053" i="3"/>
  <c r="G537" i="3" a="1"/>
  <c r="G537" i="3" l="1"/>
  <c r="F537" i="3"/>
  <c r="J1054" i="3"/>
  <c r="H537" i="3" l="1"/>
  <c r="I537" i="3" s="1"/>
  <c r="B538" i="3" s="1"/>
  <c r="J1055" i="3"/>
  <c r="G538" i="3" a="1"/>
  <c r="G538" i="3" l="1"/>
  <c r="F538" i="3"/>
  <c r="J1056" i="3"/>
  <c r="H538" i="3" l="1"/>
  <c r="I538" i="3" s="1"/>
  <c r="B539" i="3" s="1"/>
  <c r="J1057" i="3"/>
  <c r="G539" i="3" a="1"/>
  <c r="G539" i="3" l="1"/>
  <c r="F539" i="3"/>
  <c r="J1058" i="3"/>
  <c r="H539" i="3" l="1"/>
  <c r="I539" i="3" s="1"/>
  <c r="B540" i="3" s="1"/>
  <c r="J1059" i="3"/>
  <c r="G540" i="3" a="1"/>
  <c r="G540" i="3" l="1"/>
  <c r="F540" i="3"/>
  <c r="J1060" i="3"/>
  <c r="H540" i="3" l="1"/>
  <c r="I540" i="3" s="1"/>
  <c r="B541" i="3" s="1"/>
  <c r="J1061" i="3"/>
  <c r="G541" i="3" a="1"/>
  <c r="G541" i="3" l="1"/>
  <c r="F541" i="3"/>
  <c r="J1062" i="3"/>
  <c r="H541" i="3" l="1"/>
  <c r="I541" i="3" s="1"/>
  <c r="B542" i="3" s="1"/>
  <c r="J1063" i="3"/>
  <c r="G542" i="3" a="1"/>
  <c r="G542" i="3" l="1"/>
  <c r="F542" i="3"/>
  <c r="J1064" i="3"/>
  <c r="H542" i="3" l="1"/>
  <c r="I542" i="3" s="1"/>
  <c r="B543" i="3" s="1"/>
  <c r="J1065" i="3"/>
  <c r="G543" i="3" a="1"/>
  <c r="G543" i="3" l="1"/>
  <c r="F543" i="3"/>
  <c r="J1066" i="3"/>
  <c r="H543" i="3" l="1"/>
  <c r="I543" i="3" s="1"/>
  <c r="B544" i="3" s="1"/>
  <c r="J1067" i="3"/>
  <c r="G544" i="3" a="1"/>
  <c r="G544" i="3" l="1"/>
  <c r="F544" i="3"/>
  <c r="J1068" i="3"/>
  <c r="H544" i="3" l="1"/>
  <c r="I544" i="3" s="1"/>
  <c r="B545" i="3" s="1"/>
  <c r="J1069" i="3"/>
  <c r="G545" i="3" a="1"/>
  <c r="G545" i="3" l="1"/>
  <c r="F545" i="3"/>
  <c r="J1070" i="3"/>
  <c r="H545" i="3" l="1"/>
  <c r="I545" i="3" s="1"/>
  <c r="B546" i="3" s="1"/>
  <c r="J1071" i="3"/>
  <c r="G546" i="3" a="1"/>
  <c r="G546" i="3" l="1"/>
  <c r="F546" i="3"/>
  <c r="J1072" i="3"/>
  <c r="H546" i="3" l="1"/>
  <c r="I546" i="3" s="1"/>
  <c r="B547" i="3" s="1"/>
  <c r="J1073" i="3"/>
  <c r="G547" i="3" a="1"/>
  <c r="G547" i="3" l="1"/>
  <c r="F547" i="3"/>
  <c r="J1074" i="3"/>
  <c r="H547" i="3" l="1"/>
  <c r="I547" i="3" s="1"/>
  <c r="B548" i="3" s="1"/>
  <c r="J1075" i="3"/>
  <c r="G548" i="3" a="1"/>
  <c r="G548" i="3" l="1"/>
  <c r="F548" i="3"/>
  <c r="J1076" i="3"/>
  <c r="H548" i="3" l="1"/>
  <c r="I548" i="3" s="1"/>
  <c r="B549" i="3" s="1"/>
  <c r="J1077" i="3"/>
  <c r="G549" i="3" a="1"/>
  <c r="G549" i="3" l="1"/>
  <c r="F549" i="3"/>
  <c r="J1078" i="3"/>
  <c r="H549" i="3" l="1"/>
  <c r="I549" i="3" s="1"/>
  <c r="B550" i="3" s="1"/>
  <c r="J1079" i="3"/>
  <c r="G550" i="3" a="1"/>
  <c r="G550" i="3" l="1"/>
  <c r="F550" i="3"/>
  <c r="J1080" i="3"/>
  <c r="H550" i="3" l="1"/>
  <c r="I550" i="3" s="1"/>
  <c r="B551" i="3" s="1"/>
  <c r="J1081" i="3"/>
  <c r="G551" i="3" a="1"/>
  <c r="G551" i="3" l="1"/>
  <c r="F551" i="3"/>
  <c r="J1082" i="3"/>
  <c r="H551" i="3" l="1"/>
  <c r="I551" i="3" s="1"/>
  <c r="B552" i="3" s="1"/>
  <c r="J1083" i="3"/>
  <c r="G552" i="3" a="1"/>
  <c r="G552" i="3" l="1"/>
  <c r="F552" i="3"/>
  <c r="J1084" i="3"/>
  <c r="H552" i="3" l="1"/>
  <c r="I552" i="3" s="1"/>
  <c r="B553" i="3" s="1"/>
  <c r="J1085" i="3"/>
  <c r="G553" i="3" a="1"/>
  <c r="G553" i="3" l="1"/>
  <c r="F553" i="3"/>
  <c r="J1086" i="3"/>
  <c r="H553" i="3" l="1"/>
  <c r="I553" i="3" s="1"/>
  <c r="B554" i="3" s="1"/>
  <c r="J1087" i="3"/>
  <c r="G554" i="3" a="1"/>
  <c r="G554" i="3" l="1"/>
  <c r="F554" i="3"/>
  <c r="J1088" i="3"/>
  <c r="H554" i="3" l="1"/>
  <c r="I554" i="3" s="1"/>
  <c r="B555" i="3" s="1"/>
  <c r="J1089" i="3"/>
  <c r="G555" i="3" a="1"/>
  <c r="G555" i="3" l="1"/>
  <c r="F555" i="3"/>
  <c r="J1090" i="3"/>
  <c r="H555" i="3" l="1"/>
  <c r="I555" i="3" s="1"/>
  <c r="B556" i="3" s="1"/>
  <c r="J1091" i="3"/>
  <c r="G556" i="3" a="1"/>
  <c r="G556" i="3" l="1"/>
  <c r="F556" i="3"/>
  <c r="J1092" i="3"/>
  <c r="K123" i="6" a="1"/>
  <c r="K121" i="6" a="1"/>
  <c r="K123" i="6" l="1"/>
  <c r="K121" i="6"/>
  <c r="H556" i="3"/>
  <c r="I556" i="3" s="1"/>
  <c r="B557" i="3" s="1"/>
  <c r="J1093" i="3"/>
  <c r="G557" i="3" a="1"/>
  <c r="G557" i="3" l="1"/>
  <c r="F557" i="3"/>
  <c r="J1094" i="3"/>
  <c r="H557" i="3" l="1"/>
  <c r="I557" i="3" s="1"/>
  <c r="B558" i="3" s="1"/>
  <c r="J1095" i="3"/>
  <c r="G558" i="3" a="1"/>
  <c r="G558" i="3" l="1"/>
  <c r="F558" i="3"/>
  <c r="J1096" i="3"/>
  <c r="H558" i="3" l="1"/>
  <c r="I558" i="3" s="1"/>
  <c r="B559" i="3" s="1"/>
  <c r="J1097" i="3"/>
  <c r="G559" i="3" a="1"/>
  <c r="G559" i="3" l="1"/>
  <c r="F559" i="3"/>
  <c r="J1098" i="3"/>
  <c r="H559" i="3" l="1"/>
  <c r="I559" i="3" s="1"/>
  <c r="B560" i="3" s="1"/>
  <c r="J1099" i="3"/>
  <c r="G560" i="3" a="1"/>
  <c r="G560" i="3" l="1"/>
  <c r="F560" i="3"/>
  <c r="J1100" i="3"/>
  <c r="H560" i="3" l="1"/>
  <c r="I560" i="3" s="1"/>
  <c r="B561" i="3" s="1"/>
  <c r="J1101" i="3"/>
  <c r="G561" i="3" a="1"/>
  <c r="G561" i="3" l="1"/>
  <c r="F561" i="3"/>
  <c r="J1102" i="3"/>
  <c r="H561" i="3" l="1"/>
  <c r="I561" i="3" s="1"/>
  <c r="B562" i="3" s="1"/>
  <c r="J1103" i="3"/>
  <c r="G562" i="3" a="1"/>
  <c r="G562" i="3" l="1"/>
  <c r="F562" i="3"/>
  <c r="J1104" i="3"/>
  <c r="H562" i="3" l="1"/>
  <c r="I562" i="3" s="1"/>
  <c r="B563" i="3" s="1"/>
  <c r="J1105" i="3"/>
  <c r="G563" i="3" a="1"/>
  <c r="G563" i="3" l="1"/>
  <c r="F563" i="3"/>
  <c r="J1106" i="3"/>
  <c r="H563" i="3" l="1"/>
  <c r="I563" i="3" s="1"/>
  <c r="B564" i="3" s="1"/>
  <c r="J1107" i="3"/>
  <c r="G564" i="3" a="1"/>
  <c r="G564" i="3" l="1"/>
  <c r="F564" i="3"/>
  <c r="J1108" i="3"/>
  <c r="H564" i="3" l="1"/>
  <c r="I564" i="3" s="1"/>
  <c r="B565" i="3" s="1"/>
  <c r="J1109" i="3"/>
  <c r="G565" i="3" a="1"/>
  <c r="G565" i="3" l="1"/>
  <c r="F565" i="3"/>
  <c r="J1110" i="3"/>
  <c r="H565" i="3" l="1"/>
  <c r="I565" i="3" s="1"/>
  <c r="B566" i="3" s="1"/>
  <c r="J1111" i="3"/>
  <c r="G566" i="3" a="1"/>
  <c r="G566" i="3" l="1"/>
  <c r="F566" i="3"/>
  <c r="J1112" i="3"/>
  <c r="H566" i="3" l="1"/>
  <c r="I566" i="3" s="1"/>
  <c r="B567" i="3" s="1"/>
  <c r="J1113" i="3"/>
  <c r="G567" i="3" a="1"/>
  <c r="G567" i="3" l="1"/>
  <c r="F567" i="3"/>
  <c r="J1114" i="3"/>
  <c r="H567" i="3" l="1"/>
  <c r="I567" i="3" s="1"/>
  <c r="B568" i="3" s="1"/>
  <c r="J1115" i="3"/>
  <c r="G568" i="3" a="1"/>
  <c r="G568" i="3" l="1"/>
  <c r="F568" i="3"/>
  <c r="J1116" i="3"/>
  <c r="H568" i="3" l="1"/>
  <c r="I568" i="3" s="1"/>
  <c r="B569" i="3" s="1"/>
  <c r="J1117" i="3"/>
  <c r="G569" i="3" a="1"/>
  <c r="G569" i="3" l="1"/>
  <c r="F569" i="3"/>
  <c r="J1118" i="3"/>
  <c r="H569" i="3" l="1"/>
  <c r="I569" i="3" s="1"/>
  <c r="B570" i="3" s="1"/>
  <c r="J1119" i="3"/>
  <c r="G570" i="3" a="1"/>
  <c r="G570" i="3" l="1"/>
  <c r="F570" i="3"/>
  <c r="J1120" i="3"/>
  <c r="H570" i="3" l="1"/>
  <c r="I570" i="3" s="1"/>
  <c r="B571" i="3" s="1"/>
  <c r="J1121" i="3"/>
  <c r="G571" i="3" a="1"/>
  <c r="G571" i="3" l="1"/>
  <c r="F571" i="3"/>
  <c r="J1122" i="3"/>
  <c r="H571" i="3" l="1"/>
  <c r="I571" i="3" s="1"/>
  <c r="B572" i="3" s="1"/>
  <c r="J1123" i="3"/>
  <c r="G572" i="3" a="1"/>
  <c r="G572" i="3" l="1"/>
  <c r="F572" i="3"/>
  <c r="J1124" i="3"/>
  <c r="H572" i="3" l="1"/>
  <c r="I572" i="3" s="1"/>
  <c r="B573" i="3" s="1"/>
  <c r="J1125" i="3"/>
  <c r="G573" i="3" a="1"/>
  <c r="G573" i="3" l="1"/>
  <c r="F573" i="3"/>
  <c r="J1126" i="3"/>
  <c r="H573" i="3" l="1"/>
  <c r="I573" i="3" s="1"/>
  <c r="B574" i="3" s="1"/>
  <c r="J1127" i="3"/>
  <c r="G574" i="3" a="1"/>
  <c r="G574" i="3" l="1"/>
  <c r="F574" i="3"/>
  <c r="J1128" i="3"/>
  <c r="H574" i="3" l="1"/>
  <c r="I574" i="3" s="1"/>
  <c r="B575" i="3" s="1"/>
  <c r="J1129" i="3"/>
  <c r="G575" i="3" a="1"/>
  <c r="G575" i="3" l="1"/>
  <c r="F575" i="3"/>
  <c r="J1130" i="3"/>
  <c r="H575" i="3" l="1"/>
  <c r="I575" i="3" s="1"/>
  <c r="B576" i="3" s="1"/>
  <c r="J1131" i="3"/>
  <c r="G576" i="3" a="1"/>
  <c r="G576" i="3" l="1"/>
  <c r="F576" i="3"/>
  <c r="J1132" i="3"/>
  <c r="H576" i="3" l="1"/>
  <c r="I576" i="3" s="1"/>
  <c r="B577" i="3" s="1"/>
  <c r="J1133" i="3"/>
  <c r="G577" i="3" a="1"/>
  <c r="G577" i="3" l="1"/>
  <c r="F577" i="3"/>
  <c r="J1134" i="3"/>
  <c r="H577" i="3" l="1"/>
  <c r="I577" i="3" s="1"/>
  <c r="B578" i="3" s="1"/>
  <c r="J1135" i="3"/>
  <c r="G578" i="3" a="1"/>
  <c r="G578" i="3" l="1"/>
  <c r="F578" i="3"/>
  <c r="J1136" i="3"/>
  <c r="H578" i="3" l="1"/>
  <c r="I578" i="3" s="1"/>
  <c r="B579" i="3" s="1"/>
  <c r="J1137" i="3"/>
  <c r="G579" i="3" a="1"/>
  <c r="G579" i="3" l="1"/>
  <c r="F579" i="3"/>
  <c r="J1138" i="3"/>
  <c r="H579" i="3" l="1"/>
  <c r="I579" i="3" s="1"/>
  <c r="B580" i="3" s="1"/>
  <c r="J1139" i="3"/>
  <c r="G580" i="3" a="1"/>
  <c r="G580" i="3" l="1"/>
  <c r="F580" i="3"/>
  <c r="J1140" i="3"/>
  <c r="H580" i="3" l="1"/>
  <c r="I580" i="3" s="1"/>
  <c r="B581" i="3" s="1"/>
  <c r="J1141" i="3"/>
  <c r="G581" i="3" a="1"/>
  <c r="G581" i="3" l="1"/>
  <c r="F581" i="3"/>
  <c r="J1142" i="3"/>
  <c r="H581" i="3" l="1"/>
  <c r="I581" i="3" s="1"/>
  <c r="B582" i="3" s="1"/>
  <c r="J1143" i="3"/>
  <c r="G582" i="3" a="1"/>
  <c r="G582" i="3" l="1"/>
  <c r="F582" i="3"/>
  <c r="J1144" i="3"/>
  <c r="H582" i="3" l="1"/>
  <c r="I582" i="3" s="1"/>
  <c r="B583" i="3" s="1"/>
  <c r="J1145" i="3"/>
  <c r="G583" i="3" a="1"/>
  <c r="G583" i="3" l="1"/>
  <c r="F583" i="3"/>
  <c r="J1146" i="3"/>
  <c r="H583" i="3" l="1"/>
  <c r="I583" i="3" s="1"/>
  <c r="B584" i="3" s="1"/>
  <c r="J1147" i="3"/>
  <c r="G584" i="3" a="1"/>
  <c r="G584" i="3" l="1"/>
  <c r="F584" i="3"/>
  <c r="J1148" i="3"/>
  <c r="H584" i="3" l="1"/>
  <c r="I584" i="3" s="1"/>
  <c r="B585" i="3" s="1"/>
  <c r="J1149" i="3"/>
  <c r="G585" i="3" a="1"/>
  <c r="G585" i="3" l="1"/>
  <c r="F585" i="3"/>
  <c r="J1150" i="3"/>
  <c r="H585" i="3" l="1"/>
  <c r="I585" i="3" s="1"/>
  <c r="B586" i="3" s="1"/>
  <c r="J1151" i="3"/>
  <c r="G586" i="3" a="1"/>
  <c r="G586" i="3" l="1"/>
  <c r="F586" i="3"/>
  <c r="J1152" i="3"/>
  <c r="H586" i="3" l="1"/>
  <c r="I586" i="3" s="1"/>
  <c r="B587" i="3" s="1"/>
  <c r="J1153" i="3"/>
  <c r="G587" i="3" a="1"/>
  <c r="G587" i="3" l="1"/>
  <c r="F587" i="3"/>
  <c r="J1154" i="3"/>
  <c r="H587" i="3" l="1"/>
  <c r="I587" i="3" s="1"/>
  <c r="B588" i="3" s="1"/>
  <c r="J1155" i="3"/>
  <c r="G588" i="3" a="1"/>
  <c r="G588" i="3" l="1"/>
  <c r="F588" i="3"/>
  <c r="J1156" i="3"/>
  <c r="H588" i="3" l="1"/>
  <c r="I588" i="3" s="1"/>
  <c r="B589" i="3" s="1"/>
  <c r="J1157" i="3"/>
  <c r="G589" i="3" a="1"/>
  <c r="G589" i="3" l="1"/>
  <c r="F589" i="3"/>
  <c r="J1158" i="3"/>
  <c r="H589" i="3" l="1"/>
  <c r="I589" i="3" s="1"/>
  <c r="B590" i="3" s="1"/>
  <c r="J1159" i="3"/>
  <c r="G590" i="3" a="1"/>
  <c r="G590" i="3" l="1"/>
  <c r="F590" i="3"/>
  <c r="J1160" i="3"/>
  <c r="H590" i="3" l="1"/>
  <c r="I590" i="3" s="1"/>
  <c r="B591" i="3" s="1"/>
  <c r="J1161" i="3"/>
  <c r="G591" i="3" a="1"/>
  <c r="G591" i="3" l="1"/>
  <c r="F591" i="3"/>
  <c r="J1162" i="3"/>
  <c r="H591" i="3" l="1"/>
  <c r="I591" i="3" s="1"/>
  <c r="B592" i="3" s="1"/>
  <c r="J1163" i="3"/>
  <c r="G592" i="3" a="1"/>
  <c r="G592" i="3" l="1"/>
  <c r="F592" i="3"/>
  <c r="J1164" i="3"/>
  <c r="H592" i="3" l="1"/>
  <c r="I592" i="3" s="1"/>
  <c r="B593" i="3" s="1"/>
  <c r="J1165" i="3"/>
  <c r="G593" i="3" a="1"/>
  <c r="G593" i="3" l="1"/>
  <c r="F593" i="3"/>
  <c r="J1166" i="3"/>
  <c r="H593" i="3" l="1"/>
  <c r="I593" i="3" s="1"/>
  <c r="B594" i="3" s="1"/>
  <c r="J1167" i="3"/>
  <c r="G594" i="3" a="1"/>
  <c r="G594" i="3" l="1"/>
  <c r="F594" i="3"/>
  <c r="J1168" i="3"/>
  <c r="H594" i="3" l="1"/>
  <c r="I594" i="3" s="1"/>
  <c r="B595" i="3" s="1"/>
  <c r="J1169" i="3"/>
  <c r="G595" i="3" a="1"/>
  <c r="G595" i="3" l="1"/>
  <c r="F595" i="3"/>
  <c r="J1170" i="3"/>
  <c r="H595" i="3" l="1"/>
  <c r="I595" i="3" s="1"/>
  <c r="B596" i="3" s="1"/>
  <c r="J1171" i="3"/>
  <c r="G596" i="3" a="1"/>
  <c r="G596" i="3" l="1"/>
  <c r="F596" i="3"/>
  <c r="J1172" i="3"/>
  <c r="H596" i="3" l="1"/>
  <c r="I596" i="3" s="1"/>
  <c r="B597" i="3" s="1"/>
  <c r="J1173" i="3"/>
  <c r="G597" i="3" a="1"/>
  <c r="G597" i="3" l="1"/>
  <c r="F597" i="3"/>
  <c r="J1174" i="3"/>
  <c r="H597" i="3" l="1"/>
  <c r="I597" i="3" s="1"/>
  <c r="B598" i="3" s="1"/>
  <c r="J1175" i="3"/>
  <c r="G598" i="3" a="1"/>
  <c r="G598" i="3" l="1"/>
  <c r="F598" i="3"/>
  <c r="J1176" i="3"/>
  <c r="H598" i="3" l="1"/>
  <c r="I598" i="3" s="1"/>
  <c r="B599" i="3" s="1"/>
  <c r="J1177" i="3"/>
  <c r="G599" i="3" a="1"/>
  <c r="G599" i="3" l="1"/>
  <c r="F599" i="3"/>
  <c r="J1178" i="3"/>
  <c r="H599" i="3" l="1"/>
  <c r="I599" i="3" s="1"/>
  <c r="B600" i="3" s="1"/>
  <c r="J1179" i="3"/>
  <c r="G600" i="3" a="1"/>
  <c r="G600" i="3" l="1"/>
  <c r="F600" i="3"/>
  <c r="J1180" i="3"/>
  <c r="H600" i="3" l="1"/>
  <c r="I600" i="3" s="1"/>
  <c r="B601" i="3" s="1"/>
  <c r="J1181" i="3"/>
  <c r="G601" i="3" a="1"/>
  <c r="G601" i="3" l="1"/>
  <c r="F601" i="3"/>
  <c r="J1182" i="3"/>
  <c r="H601" i="3" l="1"/>
  <c r="I601" i="3" s="1"/>
  <c r="B602" i="3" s="1"/>
  <c r="J1183" i="3"/>
  <c r="G602" i="3" a="1"/>
  <c r="G602" i="3" l="1"/>
  <c r="F602" i="3"/>
  <c r="J1184" i="3"/>
  <c r="H602" i="3" l="1"/>
  <c r="I602" i="3" s="1"/>
  <c r="B603" i="3" s="1"/>
  <c r="J1185" i="3"/>
  <c r="G603" i="3" a="1"/>
  <c r="G603" i="3" l="1"/>
  <c r="F603" i="3"/>
  <c r="J1186" i="3"/>
  <c r="H603" i="3" l="1"/>
  <c r="I603" i="3" s="1"/>
  <c r="B604" i="3" s="1"/>
  <c r="J1187" i="3"/>
  <c r="G604" i="3" a="1"/>
  <c r="G604" i="3" l="1"/>
  <c r="F604" i="3"/>
  <c r="J1188" i="3"/>
  <c r="H604" i="3" l="1"/>
  <c r="I604" i="3" s="1"/>
  <c r="B605" i="3" s="1"/>
  <c r="J1189" i="3"/>
  <c r="G605" i="3" a="1"/>
  <c r="G605" i="3" l="1"/>
  <c r="F605" i="3"/>
  <c r="J1190" i="3"/>
  <c r="H605" i="3" l="1"/>
  <c r="I605" i="3" s="1"/>
  <c r="B606" i="3" s="1"/>
  <c r="J1191" i="3"/>
  <c r="G606" i="3" a="1"/>
  <c r="G606" i="3" l="1"/>
  <c r="F606" i="3"/>
  <c r="J1192" i="3"/>
  <c r="H606" i="3" l="1"/>
  <c r="I606" i="3" s="1"/>
  <c r="B607" i="3" s="1"/>
  <c r="J1193" i="3"/>
  <c r="G607" i="3" a="1"/>
  <c r="G607" i="3" l="1"/>
  <c r="F607" i="3"/>
  <c r="J1194" i="3"/>
  <c r="H607" i="3" l="1"/>
  <c r="I607" i="3" s="1"/>
  <c r="B608" i="3" s="1"/>
  <c r="J1195" i="3"/>
  <c r="G608" i="3" a="1"/>
  <c r="G608" i="3" l="1"/>
  <c r="F608" i="3"/>
  <c r="J1196" i="3"/>
  <c r="H608" i="3" l="1"/>
  <c r="I608" i="3" s="1"/>
  <c r="B609" i="3" s="1"/>
  <c r="J1197" i="3"/>
  <c r="G609" i="3" a="1"/>
  <c r="G609" i="3" l="1"/>
  <c r="F609" i="3"/>
  <c r="J1198" i="3"/>
  <c r="H609" i="3" l="1"/>
  <c r="I609" i="3" s="1"/>
  <c r="B610" i="3" s="1"/>
  <c r="J1199" i="3"/>
  <c r="G610" i="3" a="1"/>
  <c r="G610" i="3" l="1"/>
  <c r="F610" i="3"/>
  <c r="J1200" i="3"/>
  <c r="H610" i="3" l="1"/>
  <c r="I610" i="3" s="1"/>
  <c r="B611" i="3" s="1"/>
  <c r="J1201" i="3"/>
  <c r="G611" i="3" a="1"/>
  <c r="G611" i="3" l="1"/>
  <c r="F611" i="3"/>
  <c r="J1202" i="3"/>
  <c r="H611" i="3" l="1"/>
  <c r="I611" i="3" s="1"/>
  <c r="B612" i="3" s="1"/>
  <c r="J1203" i="3"/>
  <c r="G612" i="3" a="1"/>
  <c r="G612" i="3" l="1"/>
  <c r="F612" i="3"/>
  <c r="J1204" i="3"/>
  <c r="H612" i="3" l="1"/>
  <c r="I612" i="3" s="1"/>
  <c r="B613" i="3" s="1"/>
  <c r="J1205" i="3"/>
  <c r="G613" i="3" a="1"/>
  <c r="G613" i="3" l="1"/>
  <c r="F613" i="3"/>
  <c r="J1206" i="3"/>
  <c r="H613" i="3" l="1"/>
  <c r="I613" i="3" s="1"/>
  <c r="B614" i="3" s="1"/>
  <c r="J1207" i="3"/>
  <c r="G614" i="3" a="1"/>
  <c r="G614" i="3" l="1"/>
  <c r="F614" i="3"/>
  <c r="J1208" i="3"/>
  <c r="H614" i="3" l="1"/>
  <c r="I614" i="3" s="1"/>
  <c r="B615" i="3" s="1"/>
  <c r="J1209" i="3"/>
  <c r="G615" i="3" a="1"/>
  <c r="G615" i="3" l="1"/>
  <c r="F615" i="3"/>
  <c r="J1210" i="3"/>
  <c r="H615" i="3" l="1"/>
  <c r="I615" i="3" s="1"/>
  <c r="B616" i="3" s="1"/>
  <c r="J1211" i="3"/>
  <c r="G616" i="3" a="1"/>
  <c r="G616" i="3" l="1"/>
  <c r="F616" i="3"/>
  <c r="J1212" i="3"/>
  <c r="H616" i="3" l="1"/>
  <c r="I616" i="3" s="1"/>
  <c r="B617" i="3" s="1"/>
  <c r="J1213" i="3"/>
  <c r="G617" i="3" a="1"/>
  <c r="G617" i="3" l="1"/>
  <c r="F617" i="3"/>
  <c r="J1214" i="3"/>
  <c r="H617" i="3" l="1"/>
  <c r="I617" i="3" s="1"/>
  <c r="B618" i="3" s="1"/>
  <c r="J1215" i="3"/>
  <c r="G618" i="3" a="1"/>
  <c r="G618" i="3" l="1"/>
  <c r="F618" i="3"/>
  <c r="J1216" i="3"/>
  <c r="H618" i="3" l="1"/>
  <c r="I618" i="3" s="1"/>
  <c r="B619" i="3" s="1"/>
  <c r="J1217" i="3"/>
  <c r="G619" i="3" a="1"/>
  <c r="G619" i="3" l="1"/>
  <c r="F619" i="3"/>
  <c r="J1218" i="3"/>
  <c r="H619" i="3" l="1"/>
  <c r="I619" i="3" s="1"/>
  <c r="B620" i="3" s="1"/>
  <c r="J1219" i="3"/>
  <c r="G620" i="3" a="1"/>
  <c r="G620" i="3" l="1"/>
  <c r="F620" i="3"/>
  <c r="J1220" i="3"/>
  <c r="H620" i="3" l="1"/>
  <c r="I620" i="3" s="1"/>
  <c r="B621" i="3" s="1"/>
  <c r="J1221" i="3"/>
  <c r="G621" i="3" a="1"/>
  <c r="G621" i="3" l="1"/>
  <c r="F621" i="3"/>
  <c r="J1222" i="3"/>
  <c r="H621" i="3" l="1"/>
  <c r="I621" i="3" s="1"/>
  <c r="B622" i="3" s="1"/>
  <c r="J1223" i="3"/>
  <c r="G622" i="3" a="1"/>
  <c r="G622" i="3" l="1"/>
  <c r="F622" i="3"/>
  <c r="J1224" i="3"/>
  <c r="H622" i="3" l="1"/>
  <c r="I622" i="3" s="1"/>
  <c r="B623" i="3" s="1"/>
  <c r="J1225" i="3"/>
  <c r="G623" i="3" a="1"/>
  <c r="G623" i="3" l="1"/>
  <c r="F623" i="3"/>
  <c r="J1226" i="3"/>
  <c r="H623" i="3" l="1"/>
  <c r="I623" i="3" s="1"/>
  <c r="B624" i="3" s="1"/>
  <c r="J1227" i="3"/>
  <c r="G624" i="3" a="1"/>
  <c r="G624" i="3" l="1"/>
  <c r="F624" i="3"/>
  <c r="J1228" i="3"/>
  <c r="H624" i="3" l="1"/>
  <c r="I624" i="3" s="1"/>
  <c r="B625" i="3" s="1"/>
  <c r="J1229" i="3"/>
  <c r="G625" i="3" a="1"/>
  <c r="G625" i="3" l="1"/>
  <c r="F625" i="3"/>
  <c r="J1230" i="3"/>
  <c r="H625" i="3" l="1"/>
  <c r="I625" i="3" s="1"/>
  <c r="B626" i="3" s="1"/>
  <c r="J1231" i="3"/>
  <c r="G626" i="3" a="1"/>
  <c r="G626" i="3" l="1"/>
  <c r="F626" i="3"/>
  <c r="J1232" i="3"/>
  <c r="H626" i="3" l="1"/>
  <c r="I626" i="3" s="1"/>
  <c r="B627" i="3" s="1"/>
  <c r="J1233" i="3"/>
  <c r="G627" i="3" a="1"/>
  <c r="G627" i="3" l="1"/>
  <c r="F627" i="3"/>
  <c r="J1234" i="3"/>
  <c r="H627" i="3" l="1"/>
  <c r="I627" i="3" s="1"/>
  <c r="B628" i="3" s="1"/>
  <c r="J1235" i="3"/>
  <c r="G628" i="3" a="1"/>
  <c r="G628" i="3" l="1"/>
  <c r="F628" i="3"/>
  <c r="J1236" i="3"/>
  <c r="H628" i="3" l="1"/>
  <c r="I628" i="3" s="1"/>
  <c r="B629" i="3" s="1"/>
  <c r="J1237" i="3"/>
  <c r="G629" i="3" a="1"/>
  <c r="G629" i="3" l="1"/>
  <c r="F629" i="3"/>
  <c r="J1238" i="3"/>
  <c r="H629" i="3" l="1"/>
  <c r="I629" i="3" s="1"/>
  <c r="B630" i="3" s="1"/>
  <c r="J1239" i="3"/>
  <c r="G630" i="3" a="1"/>
  <c r="G630" i="3" l="1"/>
  <c r="F630" i="3"/>
  <c r="J1240" i="3"/>
  <c r="H630" i="3" l="1"/>
  <c r="I630" i="3" s="1"/>
  <c r="B631" i="3" s="1"/>
  <c r="J1241" i="3"/>
  <c r="G631" i="3" a="1"/>
  <c r="G631" i="3" l="1"/>
  <c r="F631" i="3"/>
  <c r="J1242" i="3"/>
  <c r="H631" i="3" l="1"/>
  <c r="I631" i="3" s="1"/>
  <c r="B632" i="3" s="1"/>
  <c r="J1243" i="3"/>
  <c r="G632" i="3" a="1"/>
  <c r="G632" i="3" l="1"/>
  <c r="F632" i="3"/>
  <c r="J1244" i="3"/>
  <c r="H632" i="3" l="1"/>
  <c r="I632" i="3" s="1"/>
  <c r="B633" i="3" s="1"/>
  <c r="J1245" i="3"/>
  <c r="G633" i="3" a="1"/>
  <c r="G633" i="3" l="1"/>
  <c r="F633" i="3"/>
  <c r="J1246" i="3"/>
  <c r="H633" i="3" l="1"/>
  <c r="I633" i="3" s="1"/>
  <c r="B634" i="3" s="1"/>
  <c r="J1247" i="3"/>
  <c r="G634" i="3" a="1"/>
  <c r="G634" i="3" l="1"/>
  <c r="F634" i="3"/>
  <c r="J1248" i="3"/>
  <c r="H634" i="3" l="1"/>
  <c r="I634" i="3" s="1"/>
  <c r="B635" i="3" s="1"/>
  <c r="J1249" i="3"/>
  <c r="G635" i="3" a="1"/>
  <c r="G635" i="3" l="1"/>
  <c r="F635" i="3"/>
  <c r="J1250" i="3"/>
  <c r="H635" i="3" l="1"/>
  <c r="I635" i="3" s="1"/>
  <c r="B636" i="3" s="1"/>
  <c r="J1251" i="3"/>
  <c r="G636" i="3" a="1"/>
  <c r="G636" i="3" l="1"/>
  <c r="F636" i="3"/>
  <c r="J1252" i="3"/>
  <c r="H636" i="3" l="1"/>
  <c r="I636" i="3" s="1"/>
  <c r="B637" i="3" s="1"/>
  <c r="J1253" i="3"/>
  <c r="G637" i="3" a="1"/>
  <c r="G637" i="3" l="1"/>
  <c r="F637" i="3"/>
  <c r="J1254" i="3"/>
  <c r="H637" i="3" l="1"/>
  <c r="I637" i="3" s="1"/>
  <c r="B638" i="3" s="1"/>
  <c r="J1255" i="3"/>
  <c r="G638" i="3" a="1"/>
  <c r="G638" i="3" l="1"/>
  <c r="F638" i="3"/>
  <c r="J1256" i="3"/>
  <c r="H638" i="3" l="1"/>
  <c r="I638" i="3" s="1"/>
  <c r="B639" i="3" s="1"/>
  <c r="J1257" i="3"/>
  <c r="G639" i="3" a="1"/>
  <c r="G639" i="3" l="1"/>
  <c r="F639" i="3"/>
  <c r="J1258" i="3"/>
  <c r="H639" i="3" l="1"/>
  <c r="I639" i="3" s="1"/>
  <c r="B640" i="3" s="1"/>
  <c r="J1259" i="3"/>
  <c r="G640" i="3" a="1"/>
  <c r="G640" i="3" l="1"/>
  <c r="F640" i="3"/>
  <c r="J1260" i="3"/>
  <c r="H640" i="3" l="1"/>
  <c r="I640" i="3" s="1"/>
  <c r="B641" i="3" s="1"/>
  <c r="J1261" i="3"/>
  <c r="G641" i="3" a="1"/>
  <c r="G641" i="3" l="1"/>
  <c r="F641" i="3"/>
  <c r="J1262" i="3"/>
  <c r="H641" i="3" l="1"/>
  <c r="I641" i="3" s="1"/>
  <c r="B642" i="3" s="1"/>
  <c r="J1263" i="3"/>
  <c r="G642" i="3" a="1"/>
  <c r="G642" i="3" l="1"/>
  <c r="F642" i="3"/>
  <c r="J1264" i="3"/>
  <c r="H642" i="3" l="1"/>
  <c r="I642" i="3" s="1"/>
  <c r="B643" i="3" s="1"/>
  <c r="J1265" i="3"/>
  <c r="G643" i="3" a="1"/>
  <c r="G643" i="3" l="1"/>
  <c r="F643" i="3"/>
  <c r="J1266" i="3"/>
  <c r="H643" i="3" l="1"/>
  <c r="I643" i="3" s="1"/>
  <c r="B644" i="3" s="1"/>
  <c r="F644" i="3" s="1"/>
  <c r="J1267" i="3"/>
  <c r="G644" i="3" a="1"/>
  <c r="G644" i="3" l="1"/>
  <c r="H644" i="3" s="1"/>
  <c r="I644" i="3" s="1"/>
  <c r="B645" i="3" s="1"/>
  <c r="F645" i="3" s="1"/>
  <c r="J1268" i="3"/>
  <c r="G645" i="3" a="1"/>
  <c r="G645" i="3" l="1"/>
  <c r="H645" i="3" s="1"/>
  <c r="I645" i="3" s="1"/>
  <c r="B646" i="3" s="1"/>
  <c r="J1269" i="3"/>
  <c r="G646" i="3" a="1"/>
  <c r="G646" i="3" l="1"/>
  <c r="F646" i="3"/>
  <c r="J1270" i="3"/>
  <c r="H646" i="3" l="1"/>
  <c r="I646" i="3" s="1"/>
  <c r="B647" i="3" s="1"/>
  <c r="J1271" i="3"/>
  <c r="G647" i="3" a="1"/>
  <c r="G647" i="3" l="1"/>
  <c r="F647" i="3"/>
  <c r="J1272" i="3"/>
  <c r="H647" i="3" l="1"/>
  <c r="I647" i="3" s="1"/>
  <c r="B648" i="3" s="1"/>
  <c r="J1273" i="3"/>
  <c r="G648" i="3" a="1"/>
  <c r="G648" i="3" l="1"/>
  <c r="F648" i="3"/>
  <c r="J1274" i="3"/>
  <c r="H648" i="3" l="1"/>
  <c r="I648" i="3" s="1"/>
  <c r="B649" i="3" s="1"/>
  <c r="J1275" i="3"/>
  <c r="G649" i="3" a="1"/>
  <c r="G649" i="3" l="1"/>
  <c r="F649" i="3"/>
  <c r="J1276" i="3"/>
  <c r="H649" i="3" l="1"/>
  <c r="I649" i="3" s="1"/>
  <c r="B650" i="3" s="1"/>
  <c r="J1277" i="3"/>
  <c r="G650" i="3" a="1"/>
  <c r="G650" i="3" l="1"/>
  <c r="F650" i="3"/>
  <c r="J1278" i="3"/>
  <c r="H650" i="3" l="1"/>
  <c r="I650" i="3" s="1"/>
  <c r="B651" i="3" s="1"/>
  <c r="J1279" i="3"/>
  <c r="G651" i="3" a="1"/>
  <c r="G651" i="3" l="1"/>
  <c r="F651" i="3"/>
  <c r="J1280" i="3"/>
  <c r="H651" i="3" l="1"/>
  <c r="I651" i="3" s="1"/>
  <c r="B652" i="3" s="1"/>
  <c r="J1281" i="3"/>
  <c r="G652" i="3" a="1"/>
  <c r="G652" i="3" l="1"/>
  <c r="F652" i="3"/>
  <c r="J1282" i="3"/>
  <c r="H652" i="3" l="1"/>
  <c r="I652" i="3" s="1"/>
  <c r="B653" i="3" s="1"/>
  <c r="J1283" i="3"/>
  <c r="G653" i="3" a="1"/>
  <c r="G653" i="3" l="1"/>
  <c r="F653" i="3"/>
  <c r="J1284" i="3"/>
  <c r="H653" i="3" l="1"/>
  <c r="I653" i="3" s="1"/>
  <c r="B654" i="3" s="1"/>
  <c r="J1285" i="3"/>
  <c r="G654" i="3" a="1"/>
  <c r="G654" i="3" l="1"/>
  <c r="F654" i="3"/>
  <c r="J1286" i="3"/>
  <c r="H654" i="3" l="1"/>
  <c r="I654" i="3" s="1"/>
  <c r="B655" i="3" s="1"/>
  <c r="J1287" i="3"/>
  <c r="G655" i="3" a="1"/>
  <c r="G655" i="3" l="1"/>
  <c r="F655" i="3"/>
  <c r="J1288" i="3"/>
  <c r="H655" i="3" l="1"/>
  <c r="I655" i="3" s="1"/>
  <c r="B656" i="3" s="1"/>
  <c r="J1289" i="3"/>
  <c r="G656" i="3" a="1"/>
  <c r="G656" i="3" l="1"/>
  <c r="F656" i="3"/>
  <c r="J1290" i="3"/>
  <c r="H656" i="3" l="1"/>
  <c r="I656" i="3" s="1"/>
  <c r="B657" i="3" s="1"/>
  <c r="J1291" i="3"/>
  <c r="G657" i="3" a="1"/>
  <c r="G657" i="3" l="1"/>
  <c r="F657" i="3"/>
  <c r="J1292" i="3"/>
  <c r="H657" i="3" l="1"/>
  <c r="I657" i="3" s="1"/>
  <c r="B658" i="3" s="1"/>
  <c r="J1293" i="3"/>
  <c r="G658" i="3" a="1"/>
  <c r="G658" i="3" l="1"/>
  <c r="F658" i="3"/>
  <c r="J1294" i="3"/>
  <c r="H658" i="3" l="1"/>
  <c r="I658" i="3" s="1"/>
  <c r="B659" i="3" s="1"/>
  <c r="J1295" i="3"/>
  <c r="G659" i="3" a="1"/>
  <c r="G659" i="3" l="1"/>
  <c r="F659" i="3"/>
  <c r="J1296" i="3"/>
  <c r="H659" i="3" l="1"/>
  <c r="I659" i="3" s="1"/>
  <c r="B660" i="3" s="1"/>
  <c r="J1297" i="3"/>
  <c r="G660" i="3" a="1"/>
  <c r="G660" i="3" l="1"/>
  <c r="F660" i="3"/>
  <c r="J1298" i="3"/>
  <c r="H660" i="3" l="1"/>
  <c r="I660" i="3" s="1"/>
  <c r="B661" i="3" s="1"/>
  <c r="J1299" i="3"/>
  <c r="G661" i="3" a="1"/>
  <c r="G661" i="3" l="1"/>
  <c r="F661" i="3"/>
  <c r="J1300" i="3"/>
  <c r="H661" i="3" l="1"/>
  <c r="I661" i="3" s="1"/>
  <c r="B662" i="3" s="1"/>
  <c r="J1301" i="3"/>
  <c r="G662" i="3" a="1"/>
  <c r="G662" i="3" l="1"/>
  <c r="F662" i="3"/>
  <c r="J1302" i="3"/>
  <c r="H662" i="3" l="1"/>
  <c r="I662" i="3" s="1"/>
  <c r="B663" i="3" s="1"/>
  <c r="J1303" i="3"/>
  <c r="G663" i="3" a="1"/>
  <c r="G663" i="3" l="1"/>
  <c r="F663" i="3"/>
  <c r="J1304" i="3"/>
  <c r="H663" i="3" l="1"/>
  <c r="I663" i="3" s="1"/>
  <c r="B664" i="3" s="1"/>
  <c r="J1305" i="3"/>
  <c r="G664" i="3" a="1"/>
  <c r="G664" i="3" l="1"/>
  <c r="F664" i="3"/>
  <c r="J1306" i="3"/>
  <c r="H664" i="3" l="1"/>
  <c r="I664" i="3" s="1"/>
  <c r="B665" i="3" s="1"/>
  <c r="J1307" i="3"/>
  <c r="G665" i="3" a="1"/>
  <c r="G665" i="3" l="1"/>
  <c r="F665" i="3"/>
  <c r="J1308" i="3"/>
  <c r="H665" i="3" l="1"/>
  <c r="I665" i="3" s="1"/>
  <c r="B666" i="3" s="1"/>
  <c r="J1309" i="3"/>
  <c r="G666" i="3" a="1"/>
  <c r="G666" i="3" l="1"/>
  <c r="F666" i="3"/>
  <c r="J1310" i="3"/>
  <c r="H666" i="3" l="1"/>
  <c r="I666" i="3" s="1"/>
  <c r="B667" i="3" s="1"/>
  <c r="J1311" i="3"/>
  <c r="G667" i="3" a="1"/>
  <c r="G667" i="3" l="1"/>
  <c r="F667" i="3"/>
  <c r="J1312" i="3"/>
  <c r="H667" i="3" l="1"/>
  <c r="I667" i="3" s="1"/>
  <c r="B668" i="3" s="1"/>
  <c r="J1313" i="3"/>
  <c r="G668" i="3" a="1"/>
  <c r="G668" i="3" l="1"/>
  <c r="F668" i="3"/>
  <c r="J1314" i="3"/>
  <c r="H668" i="3" l="1"/>
  <c r="I668" i="3" s="1"/>
  <c r="B669" i="3" s="1"/>
  <c r="F669" i="3" s="1"/>
  <c r="J1315" i="3"/>
  <c r="G669" i="3" a="1"/>
  <c r="G669" i="3" l="1"/>
  <c r="H669" i="3" s="1"/>
  <c r="I669" i="3" s="1"/>
  <c r="B670" i="3" s="1"/>
  <c r="J1316" i="3"/>
  <c r="G670" i="3" a="1"/>
  <c r="G670" i="3" l="1"/>
  <c r="F670" i="3"/>
  <c r="J1317" i="3"/>
  <c r="H670" i="3" l="1"/>
  <c r="I670" i="3" s="1"/>
  <c r="B671" i="3" s="1"/>
  <c r="J1318" i="3"/>
  <c r="G671" i="3" a="1"/>
  <c r="G671" i="3" l="1"/>
  <c r="F671" i="3"/>
  <c r="J1319" i="3"/>
  <c r="H671" i="3" l="1"/>
  <c r="I671" i="3" s="1"/>
  <c r="B672" i="3" s="1"/>
  <c r="J1320" i="3"/>
  <c r="G672" i="3" a="1"/>
  <c r="G672" i="3" l="1"/>
  <c r="F672" i="3"/>
  <c r="J1321" i="3"/>
  <c r="H672" i="3" l="1"/>
  <c r="I672" i="3" s="1"/>
  <c r="B673" i="3" s="1"/>
  <c r="J1322" i="3"/>
  <c r="G673" i="3" a="1"/>
  <c r="G673" i="3" l="1"/>
  <c r="F673" i="3"/>
  <c r="J1323" i="3"/>
  <c r="H673" i="3" l="1"/>
  <c r="I673" i="3" s="1"/>
  <c r="B674" i="3" s="1"/>
  <c r="J1324" i="3"/>
  <c r="G674" i="3" a="1"/>
  <c r="G674" i="3" l="1"/>
  <c r="F674" i="3"/>
  <c r="J1325" i="3"/>
  <c r="H674" i="3" l="1"/>
  <c r="I674" i="3" s="1"/>
  <c r="B675" i="3" s="1"/>
  <c r="J1326" i="3"/>
  <c r="G675" i="3" a="1"/>
  <c r="G675" i="3" l="1"/>
  <c r="F675" i="3"/>
  <c r="J1327" i="3"/>
  <c r="H675" i="3" l="1"/>
  <c r="I675" i="3" s="1"/>
  <c r="B676" i="3" s="1"/>
  <c r="J1328" i="3"/>
  <c r="G676" i="3" a="1"/>
  <c r="G676" i="3" l="1"/>
  <c r="F676" i="3"/>
  <c r="J1329" i="3"/>
  <c r="H676" i="3" l="1"/>
  <c r="I676" i="3" s="1"/>
  <c r="B677" i="3" s="1"/>
  <c r="J1330" i="3"/>
  <c r="G677" i="3" a="1"/>
  <c r="G677" i="3" l="1"/>
  <c r="F677" i="3"/>
  <c r="J1331" i="3"/>
  <c r="H677" i="3" l="1"/>
  <c r="I677" i="3" s="1"/>
  <c r="B678" i="3" s="1"/>
  <c r="J1332" i="3"/>
  <c r="G678" i="3" a="1"/>
  <c r="G678" i="3" l="1"/>
  <c r="F678" i="3"/>
  <c r="J1333" i="3"/>
  <c r="H678" i="3" l="1"/>
  <c r="I678" i="3" s="1"/>
  <c r="B679" i="3" s="1"/>
  <c r="J1334" i="3"/>
  <c r="G679" i="3" a="1"/>
  <c r="G679" i="3" l="1"/>
  <c r="F679" i="3"/>
  <c r="J1335" i="3"/>
  <c r="H679" i="3" l="1"/>
  <c r="I679" i="3" s="1"/>
  <c r="B680" i="3" s="1"/>
  <c r="J1336" i="3"/>
  <c r="G680" i="3" a="1"/>
  <c r="G680" i="3" l="1"/>
  <c r="F680" i="3"/>
  <c r="J1337" i="3"/>
  <c r="H680" i="3" l="1"/>
  <c r="I680" i="3" s="1"/>
  <c r="B681" i="3" s="1"/>
  <c r="J1338" i="3"/>
  <c r="G681" i="3" a="1"/>
  <c r="G681" i="3" l="1"/>
  <c r="F681" i="3"/>
  <c r="J1339" i="3"/>
  <c r="H681" i="3" l="1"/>
  <c r="I681" i="3" s="1"/>
  <c r="B682" i="3" s="1"/>
  <c r="J1340" i="3"/>
  <c r="G682" i="3" a="1"/>
  <c r="G682" i="3" l="1"/>
  <c r="F682" i="3"/>
  <c r="J1341" i="3"/>
  <c r="H682" i="3" l="1"/>
  <c r="I682" i="3" s="1"/>
  <c r="B683" i="3" s="1"/>
  <c r="J1342" i="3"/>
  <c r="G683" i="3" a="1"/>
  <c r="G683" i="3" l="1"/>
  <c r="F683" i="3"/>
  <c r="J1343" i="3"/>
  <c r="H683" i="3" l="1"/>
  <c r="I683" i="3" s="1"/>
  <c r="B684" i="3" s="1"/>
  <c r="J1344" i="3"/>
  <c r="G684" i="3" a="1"/>
  <c r="G684" i="3" l="1"/>
  <c r="F684" i="3"/>
  <c r="J1345" i="3"/>
  <c r="H684" i="3" l="1"/>
  <c r="I684" i="3" s="1"/>
  <c r="B685" i="3" s="1"/>
  <c r="J1346" i="3"/>
  <c r="G685" i="3" a="1"/>
  <c r="G685" i="3" l="1"/>
  <c r="F685" i="3"/>
  <c r="J1347" i="3"/>
  <c r="H685" i="3" l="1"/>
  <c r="I685" i="3" s="1"/>
  <c r="B686" i="3" s="1"/>
  <c r="J1348" i="3"/>
  <c r="G686" i="3" a="1"/>
  <c r="G686" i="3" l="1"/>
  <c r="F686" i="3"/>
  <c r="J1349" i="3"/>
  <c r="H686" i="3" l="1"/>
  <c r="I686" i="3" s="1"/>
  <c r="B687" i="3" s="1"/>
  <c r="J1350" i="3"/>
  <c r="G687" i="3" a="1"/>
  <c r="G687" i="3" l="1"/>
  <c r="F687" i="3"/>
  <c r="J1351" i="3"/>
  <c r="H687" i="3" l="1"/>
  <c r="I687" i="3" s="1"/>
  <c r="B688" i="3" s="1"/>
  <c r="J1352" i="3"/>
  <c r="G688" i="3" a="1"/>
  <c r="G688" i="3" l="1"/>
  <c r="F688" i="3"/>
  <c r="J1353" i="3"/>
  <c r="H688" i="3" l="1"/>
  <c r="I688" i="3" s="1"/>
  <c r="B689" i="3" s="1"/>
  <c r="J1354" i="3"/>
  <c r="G689" i="3" a="1"/>
  <c r="G689" i="3" l="1"/>
  <c r="F689" i="3"/>
  <c r="J1355" i="3"/>
  <c r="H689" i="3" l="1"/>
  <c r="I689" i="3" s="1"/>
  <c r="B690" i="3" s="1"/>
  <c r="J1356" i="3"/>
  <c r="G690" i="3" a="1"/>
  <c r="G690" i="3" l="1"/>
  <c r="F690" i="3"/>
  <c r="J1357" i="3"/>
  <c r="H690" i="3" l="1"/>
  <c r="I690" i="3" s="1"/>
  <c r="B691" i="3" s="1"/>
  <c r="J1358" i="3"/>
  <c r="G691" i="3" a="1"/>
  <c r="G691" i="3" l="1"/>
  <c r="F691" i="3"/>
  <c r="J1359" i="3"/>
  <c r="H691" i="3" l="1"/>
  <c r="I691" i="3" s="1"/>
  <c r="B692" i="3" s="1"/>
  <c r="J1360" i="3"/>
  <c r="G692" i="3" a="1"/>
  <c r="G692" i="3" l="1"/>
  <c r="F692" i="3"/>
  <c r="J1361" i="3"/>
  <c r="H692" i="3" l="1"/>
  <c r="I692" i="3" s="1"/>
  <c r="B693" i="3" s="1"/>
  <c r="J1362" i="3"/>
  <c r="G693" i="3" a="1"/>
  <c r="G693" i="3" l="1"/>
  <c r="F693" i="3"/>
  <c r="J1363" i="3"/>
  <c r="H693" i="3" l="1"/>
  <c r="I693" i="3" s="1"/>
  <c r="B694" i="3" s="1"/>
  <c r="J1364" i="3"/>
  <c r="G694" i="3" a="1"/>
  <c r="G694" i="3" l="1"/>
  <c r="F694" i="3"/>
  <c r="J1365" i="3"/>
  <c r="H694" i="3" l="1"/>
  <c r="I694" i="3" s="1"/>
  <c r="B695" i="3" s="1"/>
  <c r="J1366" i="3"/>
  <c r="G695" i="3" a="1"/>
  <c r="G695" i="3" l="1"/>
  <c r="F695" i="3"/>
  <c r="J1367" i="3"/>
  <c r="H695" i="3" l="1"/>
  <c r="I695" i="3" s="1"/>
  <c r="B696" i="3" s="1"/>
  <c r="J1368" i="3"/>
  <c r="G696" i="3" a="1"/>
  <c r="G696" i="3" l="1"/>
  <c r="F696" i="3"/>
  <c r="J1369" i="3"/>
  <c r="H696" i="3" l="1"/>
  <c r="I696" i="3" s="1"/>
  <c r="B697" i="3" s="1"/>
  <c r="J1370" i="3"/>
  <c r="G697" i="3" a="1"/>
  <c r="G697" i="3" l="1"/>
  <c r="F697" i="3"/>
  <c r="J1371" i="3"/>
  <c r="H697" i="3" l="1"/>
  <c r="I697" i="3" s="1"/>
  <c r="B698" i="3" s="1"/>
  <c r="J1372" i="3"/>
  <c r="G698" i="3" a="1"/>
  <c r="G698" i="3" l="1"/>
  <c r="F698" i="3"/>
  <c r="J1373" i="3"/>
  <c r="H698" i="3" l="1"/>
  <c r="I698" i="3" s="1"/>
  <c r="B699" i="3" s="1"/>
  <c r="J1374" i="3"/>
  <c r="G699" i="3" a="1"/>
  <c r="G699" i="3" l="1"/>
  <c r="F699" i="3"/>
  <c r="J1375" i="3"/>
  <c r="H699" i="3" l="1"/>
  <c r="I699" i="3" s="1"/>
  <c r="B700" i="3" s="1"/>
  <c r="J1376" i="3"/>
  <c r="G700" i="3" a="1"/>
  <c r="G700" i="3" l="1"/>
  <c r="F700" i="3"/>
  <c r="J1377" i="3"/>
  <c r="H700" i="3" l="1"/>
  <c r="I700" i="3" s="1"/>
  <c r="B701" i="3" s="1"/>
  <c r="J1378" i="3"/>
  <c r="G701" i="3" a="1"/>
  <c r="G701" i="3" l="1"/>
  <c r="F701" i="3"/>
  <c r="J1379" i="3"/>
  <c r="H701" i="3" l="1"/>
  <c r="I701" i="3" s="1"/>
  <c r="B702" i="3" s="1"/>
  <c r="J1380" i="3"/>
  <c r="G702" i="3" a="1"/>
  <c r="G702" i="3" l="1"/>
  <c r="F702" i="3"/>
  <c r="J1381" i="3"/>
  <c r="H702" i="3" l="1"/>
  <c r="I702" i="3" s="1"/>
  <c r="B703" i="3" s="1"/>
  <c r="J1382" i="3"/>
  <c r="G703" i="3" a="1"/>
  <c r="G703" i="3" l="1"/>
  <c r="F703" i="3"/>
  <c r="J1383" i="3"/>
  <c r="H703" i="3" l="1"/>
  <c r="I703" i="3" s="1"/>
  <c r="B704" i="3" s="1"/>
  <c r="J1384" i="3"/>
  <c r="G704" i="3" a="1"/>
  <c r="G704" i="3" l="1"/>
  <c r="F704" i="3"/>
  <c r="J1385" i="3"/>
  <c r="H704" i="3" l="1"/>
  <c r="I704" i="3" s="1"/>
  <c r="B705" i="3" s="1"/>
  <c r="J1386" i="3"/>
  <c r="G705" i="3" a="1"/>
  <c r="G705" i="3" l="1"/>
  <c r="F705" i="3"/>
  <c r="J1387" i="3"/>
  <c r="H705" i="3" l="1"/>
  <c r="I705" i="3" s="1"/>
  <c r="B706" i="3" s="1"/>
  <c r="J1388" i="3"/>
  <c r="G706" i="3" a="1"/>
  <c r="G706" i="3" l="1"/>
  <c r="F706" i="3"/>
  <c r="J1389" i="3"/>
  <c r="H706" i="3" l="1"/>
  <c r="I706" i="3" s="1"/>
  <c r="B707" i="3" s="1"/>
  <c r="J1390" i="3"/>
  <c r="G707" i="3" a="1"/>
  <c r="G707" i="3" l="1"/>
  <c r="F707" i="3"/>
  <c r="J1391" i="3"/>
  <c r="H707" i="3" l="1"/>
  <c r="I707" i="3" s="1"/>
  <c r="B708" i="3" s="1"/>
  <c r="J1392" i="3"/>
  <c r="G708" i="3" a="1"/>
  <c r="G708" i="3" l="1"/>
  <c r="F708" i="3"/>
  <c r="J1393" i="3"/>
  <c r="H708" i="3" l="1"/>
  <c r="I708" i="3" s="1"/>
  <c r="B709" i="3" s="1"/>
  <c r="J1394" i="3"/>
  <c r="G709" i="3" a="1"/>
  <c r="G709" i="3" l="1"/>
  <c r="F709" i="3"/>
  <c r="J1395" i="3"/>
  <c r="H709" i="3" l="1"/>
  <c r="I709" i="3" s="1"/>
  <c r="B710" i="3" s="1"/>
  <c r="J1396" i="3"/>
  <c r="G710" i="3" a="1"/>
  <c r="G710" i="3" l="1"/>
  <c r="F710" i="3"/>
  <c r="J1397" i="3"/>
  <c r="H710" i="3" l="1"/>
  <c r="I710" i="3" s="1"/>
  <c r="B711" i="3" s="1"/>
  <c r="J1398" i="3"/>
  <c r="G711" i="3" a="1"/>
  <c r="G711" i="3" l="1"/>
  <c r="F711" i="3"/>
  <c r="J1399" i="3"/>
  <c r="H711" i="3" l="1"/>
  <c r="I711" i="3" s="1"/>
  <c r="B712" i="3" s="1"/>
  <c r="J1400" i="3"/>
  <c r="G712" i="3" a="1"/>
  <c r="G712" i="3" l="1"/>
  <c r="F712" i="3"/>
  <c r="J1401" i="3"/>
  <c r="H712" i="3" l="1"/>
  <c r="I712" i="3" s="1"/>
  <c r="B713" i="3" s="1"/>
  <c r="J1402" i="3"/>
  <c r="G713" i="3" a="1"/>
  <c r="G713" i="3" l="1"/>
  <c r="F713" i="3"/>
  <c r="J1403" i="3"/>
  <c r="H713" i="3" l="1"/>
  <c r="I713" i="3" s="1"/>
  <c r="B714" i="3" s="1"/>
  <c r="J1404" i="3"/>
  <c r="G714" i="3" a="1"/>
  <c r="G714" i="3" l="1"/>
  <c r="F714" i="3"/>
  <c r="J1405" i="3"/>
  <c r="H714" i="3" l="1"/>
  <c r="I714" i="3" s="1"/>
  <c r="B715" i="3" s="1"/>
  <c r="J1406" i="3"/>
  <c r="G715" i="3" a="1"/>
  <c r="G715" i="3" l="1"/>
  <c r="F715" i="3"/>
  <c r="J1407" i="3"/>
  <c r="H715" i="3" l="1"/>
  <c r="I715" i="3" s="1"/>
  <c r="B716" i="3" s="1"/>
  <c r="J1408" i="3"/>
  <c r="G716" i="3" a="1"/>
  <c r="G716" i="3" l="1"/>
  <c r="F716" i="3"/>
  <c r="J1409" i="3"/>
  <c r="H716" i="3" l="1"/>
  <c r="I716" i="3" s="1"/>
  <c r="B717" i="3" s="1"/>
  <c r="J1410" i="3"/>
  <c r="G717" i="3" a="1"/>
  <c r="G717" i="3" l="1"/>
  <c r="F717" i="3"/>
  <c r="J1411" i="3"/>
  <c r="H717" i="3" l="1"/>
  <c r="I717" i="3" s="1"/>
  <c r="B718" i="3" s="1"/>
  <c r="J1412" i="3"/>
  <c r="G718" i="3" a="1"/>
  <c r="G718" i="3" l="1"/>
  <c r="F718" i="3"/>
  <c r="J1413" i="3"/>
  <c r="H718" i="3" l="1"/>
  <c r="I718" i="3" s="1"/>
  <c r="B719" i="3" s="1"/>
  <c r="J1414" i="3"/>
  <c r="G719" i="3" a="1"/>
  <c r="G719" i="3" l="1"/>
  <c r="F719" i="3"/>
  <c r="J1415" i="3"/>
  <c r="H719" i="3" l="1"/>
  <c r="I719" i="3" s="1"/>
  <c r="B720" i="3" s="1"/>
  <c r="J1416" i="3"/>
  <c r="G720" i="3" a="1"/>
  <c r="G720" i="3" l="1"/>
  <c r="F720" i="3"/>
  <c r="J1417" i="3"/>
  <c r="H720" i="3" l="1"/>
  <c r="I720" i="3" s="1"/>
  <c r="B721" i="3" s="1"/>
  <c r="J1418" i="3"/>
  <c r="G721" i="3" a="1"/>
  <c r="G721" i="3" l="1"/>
  <c r="F721" i="3"/>
  <c r="J1419" i="3"/>
  <c r="H721" i="3" l="1"/>
  <c r="I721" i="3" s="1"/>
  <c r="B722" i="3" s="1"/>
  <c r="J1420" i="3"/>
  <c r="G722" i="3" a="1"/>
  <c r="G722" i="3" l="1"/>
  <c r="F722" i="3"/>
  <c r="J1421" i="3"/>
  <c r="H722" i="3" l="1"/>
  <c r="I722" i="3" s="1"/>
  <c r="B723" i="3" s="1"/>
  <c r="J1422" i="3"/>
  <c r="G723" i="3" a="1"/>
  <c r="G723" i="3" l="1"/>
  <c r="F723" i="3"/>
  <c r="J1423" i="3"/>
  <c r="H723" i="3" l="1"/>
  <c r="I723" i="3" s="1"/>
  <c r="B724" i="3" s="1"/>
  <c r="J1424" i="3"/>
  <c r="G724" i="3" a="1"/>
  <c r="G724" i="3" l="1"/>
  <c r="F724" i="3"/>
  <c r="J1425" i="3"/>
  <c r="H724" i="3" l="1"/>
  <c r="I724" i="3" s="1"/>
  <c r="B725" i="3" s="1"/>
  <c r="J1426" i="3"/>
  <c r="G725" i="3" a="1"/>
  <c r="G725" i="3" l="1"/>
  <c r="F725" i="3"/>
  <c r="J1427" i="3"/>
  <c r="H725" i="3" l="1"/>
  <c r="I725" i="3" s="1"/>
  <c r="B726" i="3" s="1"/>
  <c r="J1428" i="3"/>
  <c r="G726" i="3" a="1"/>
  <c r="G726" i="3" l="1"/>
  <c r="F726" i="3"/>
  <c r="J1429" i="3"/>
  <c r="H726" i="3" l="1"/>
  <c r="I726" i="3" s="1"/>
  <c r="B727" i="3" s="1"/>
  <c r="J1430" i="3"/>
  <c r="G727" i="3" a="1"/>
  <c r="G727" i="3" l="1"/>
  <c r="F727" i="3"/>
  <c r="J1431" i="3"/>
  <c r="H727" i="3" l="1"/>
  <c r="I727" i="3" s="1"/>
  <c r="B728" i="3" s="1"/>
  <c r="J1432" i="3"/>
  <c r="G728" i="3" a="1"/>
  <c r="G728" i="3" l="1"/>
  <c r="F728" i="3"/>
  <c r="J1433" i="3"/>
  <c r="H728" i="3" l="1"/>
  <c r="I728" i="3" s="1"/>
  <c r="B729" i="3" s="1"/>
  <c r="J1434" i="3"/>
  <c r="G729" i="3" a="1"/>
  <c r="G729" i="3" l="1"/>
  <c r="F729" i="3"/>
  <c r="J1435" i="3"/>
  <c r="H729" i="3" l="1"/>
  <c r="I729" i="3" s="1"/>
  <c r="B730" i="3" s="1"/>
  <c r="J1436" i="3"/>
  <c r="G730" i="3" a="1"/>
  <c r="G730" i="3" l="1"/>
  <c r="F730" i="3"/>
  <c r="J1437" i="3"/>
  <c r="H730" i="3" l="1"/>
  <c r="I730" i="3" s="1"/>
  <c r="B731" i="3" s="1"/>
  <c r="J1438" i="3"/>
  <c r="G731" i="3" a="1"/>
  <c r="G731" i="3" l="1"/>
  <c r="F731" i="3"/>
  <c r="J1439" i="3"/>
  <c r="H731" i="3" l="1"/>
  <c r="I731" i="3" s="1"/>
  <c r="B732" i="3" s="1"/>
  <c r="J1440" i="3"/>
  <c r="G732" i="3" a="1"/>
  <c r="G732" i="3" l="1"/>
  <c r="F732" i="3"/>
  <c r="J1441" i="3"/>
  <c r="H732" i="3" l="1"/>
  <c r="I732" i="3" s="1"/>
  <c r="B733" i="3" s="1"/>
  <c r="J1442" i="3"/>
  <c r="G733" i="3" a="1"/>
  <c r="G733" i="3" l="1"/>
  <c r="F733" i="3"/>
  <c r="J1443" i="3"/>
  <c r="H733" i="3" l="1"/>
  <c r="I733" i="3" s="1"/>
  <c r="B734" i="3" s="1"/>
  <c r="J1444" i="3"/>
  <c r="G734" i="3" a="1"/>
  <c r="G734" i="3" l="1"/>
  <c r="F734" i="3"/>
  <c r="J1445" i="3"/>
  <c r="H734" i="3" l="1"/>
  <c r="I734" i="3" s="1"/>
  <c r="B735" i="3" s="1"/>
  <c r="J1446" i="3"/>
  <c r="G735" i="3" a="1"/>
  <c r="G735" i="3" l="1"/>
  <c r="F735" i="3"/>
  <c r="J1447" i="3"/>
  <c r="H735" i="3" l="1"/>
  <c r="I735" i="3" s="1"/>
  <c r="B736" i="3" s="1"/>
  <c r="J1448" i="3"/>
  <c r="G736" i="3" a="1"/>
  <c r="G736" i="3" l="1"/>
  <c r="F736" i="3"/>
  <c r="J1449" i="3"/>
  <c r="H736" i="3" l="1"/>
  <c r="I736" i="3" s="1"/>
  <c r="B737" i="3" s="1"/>
  <c r="J1450" i="3"/>
  <c r="G737" i="3" a="1"/>
  <c r="G737" i="3" l="1"/>
  <c r="F737" i="3"/>
  <c r="J1451" i="3"/>
  <c r="H737" i="3" l="1"/>
  <c r="I737" i="3" s="1"/>
  <c r="B738" i="3" s="1"/>
  <c r="J1452" i="3"/>
  <c r="G738" i="3" a="1"/>
  <c r="G738" i="3" l="1"/>
  <c r="F738" i="3"/>
  <c r="J1453" i="3"/>
  <c r="H738" i="3" l="1"/>
  <c r="I738" i="3" s="1"/>
  <c r="B739" i="3" s="1"/>
  <c r="J1454" i="3"/>
  <c r="G739" i="3" a="1"/>
  <c r="G739" i="3" l="1"/>
  <c r="F739" i="3"/>
  <c r="J1455" i="3"/>
  <c r="H739" i="3" l="1"/>
  <c r="I739" i="3" s="1"/>
  <c r="B740" i="3" s="1"/>
  <c r="J1456" i="3"/>
  <c r="G740" i="3" a="1"/>
  <c r="G740" i="3" l="1"/>
  <c r="F740" i="3"/>
  <c r="J1457" i="3"/>
  <c r="H740" i="3" l="1"/>
  <c r="I740" i="3" s="1"/>
  <c r="B741" i="3" s="1"/>
  <c r="J1458" i="3"/>
  <c r="G741" i="3" a="1"/>
  <c r="G741" i="3" l="1"/>
  <c r="F741" i="3"/>
  <c r="J1459" i="3"/>
  <c r="H741" i="3" l="1"/>
  <c r="I741" i="3" s="1"/>
  <c r="B742" i="3" s="1"/>
  <c r="J1460" i="3"/>
  <c r="G742" i="3" a="1"/>
  <c r="G742" i="3" l="1"/>
  <c r="F742" i="3"/>
  <c r="J1461" i="3"/>
  <c r="H742" i="3" l="1"/>
  <c r="I742" i="3" s="1"/>
  <c r="B743" i="3" s="1"/>
  <c r="J1462" i="3"/>
  <c r="G743" i="3" a="1"/>
  <c r="G743" i="3" l="1"/>
  <c r="F743" i="3"/>
  <c r="J1463" i="3"/>
  <c r="H743" i="3" l="1"/>
  <c r="I743" i="3" s="1"/>
  <c r="B744" i="3" s="1"/>
  <c r="J1464" i="3"/>
  <c r="G744" i="3" a="1"/>
  <c r="G744" i="3" l="1"/>
  <c r="F744" i="3"/>
  <c r="J1465" i="3"/>
  <c r="H744" i="3" l="1"/>
  <c r="I744" i="3" s="1"/>
  <c r="B745" i="3" s="1"/>
  <c r="J1466" i="3"/>
  <c r="G745" i="3" a="1"/>
  <c r="G745" i="3" l="1"/>
  <c r="F745" i="3"/>
  <c r="J1467" i="3"/>
  <c r="H745" i="3" l="1"/>
  <c r="I745" i="3" s="1"/>
  <c r="B746" i="3" s="1"/>
  <c r="J1468" i="3"/>
  <c r="G746" i="3" a="1"/>
  <c r="G746" i="3" l="1"/>
  <c r="F746" i="3"/>
  <c r="J1469" i="3"/>
  <c r="H746" i="3" l="1"/>
  <c r="I746" i="3" s="1"/>
  <c r="B747" i="3" s="1"/>
  <c r="J1470" i="3"/>
  <c r="G747" i="3" a="1"/>
  <c r="G747" i="3" l="1"/>
  <c r="F747" i="3"/>
  <c r="J1471" i="3"/>
  <c r="H747" i="3" l="1"/>
  <c r="I747" i="3" s="1"/>
  <c r="B748" i="3" s="1"/>
  <c r="J1472" i="3"/>
  <c r="G748" i="3" a="1"/>
  <c r="G748" i="3" l="1"/>
  <c r="F748" i="3"/>
  <c r="J1473" i="3"/>
  <c r="H748" i="3" l="1"/>
  <c r="I748" i="3" s="1"/>
  <c r="B749" i="3" s="1"/>
  <c r="J1474" i="3"/>
  <c r="G749" i="3" a="1"/>
  <c r="G749" i="3" l="1"/>
  <c r="F749" i="3"/>
  <c r="J1475" i="3"/>
  <c r="H749" i="3" l="1"/>
  <c r="I749" i="3" s="1"/>
  <c r="B750" i="3" s="1"/>
  <c r="J1476" i="3"/>
  <c r="G750" i="3" a="1"/>
  <c r="G750" i="3" l="1"/>
  <c r="F750" i="3"/>
  <c r="J1477" i="3"/>
  <c r="H750" i="3" l="1"/>
  <c r="I750" i="3" s="1"/>
  <c r="B751" i="3" s="1"/>
  <c r="J1478" i="3"/>
  <c r="G751" i="3" a="1"/>
  <c r="G751" i="3" l="1"/>
  <c r="F751" i="3"/>
  <c r="J1479" i="3"/>
  <c r="H751" i="3" l="1"/>
  <c r="I751" i="3" s="1"/>
  <c r="B752" i="3" s="1"/>
  <c r="J1480" i="3"/>
  <c r="G752" i="3" a="1"/>
  <c r="G752" i="3" l="1"/>
  <c r="F752" i="3"/>
  <c r="J1481" i="3"/>
  <c r="H752" i="3" l="1"/>
  <c r="I752" i="3" s="1"/>
  <c r="B753" i="3" s="1"/>
  <c r="J1482" i="3"/>
  <c r="G753" i="3" a="1"/>
  <c r="G753" i="3" l="1"/>
  <c r="F753" i="3"/>
  <c r="J1483" i="3"/>
  <c r="H753" i="3" l="1"/>
  <c r="I753" i="3" s="1"/>
  <c r="B754" i="3" s="1"/>
  <c r="J1484" i="3"/>
  <c r="G754" i="3" a="1"/>
  <c r="G754" i="3" l="1"/>
  <c r="F754" i="3"/>
  <c r="J1485" i="3"/>
  <c r="H754" i="3" l="1"/>
  <c r="I754" i="3" s="1"/>
  <c r="B755" i="3" s="1"/>
  <c r="J1486" i="3"/>
  <c r="G755" i="3" a="1"/>
  <c r="G755" i="3" l="1"/>
  <c r="F755" i="3"/>
  <c r="J1487" i="3"/>
  <c r="H755" i="3" l="1"/>
  <c r="I755" i="3" s="1"/>
  <c r="B756" i="3" s="1"/>
  <c r="J1488" i="3"/>
  <c r="G756" i="3" a="1"/>
  <c r="G756" i="3" l="1"/>
  <c r="F756" i="3"/>
  <c r="J1489" i="3"/>
  <c r="H756" i="3" l="1"/>
  <c r="I756" i="3" s="1"/>
  <c r="B757" i="3" s="1"/>
  <c r="J1490" i="3"/>
  <c r="G757" i="3" a="1"/>
  <c r="G757" i="3" l="1"/>
  <c r="F757" i="3"/>
  <c r="J1491" i="3"/>
  <c r="H757" i="3" l="1"/>
  <c r="I757" i="3" s="1"/>
  <c r="B758" i="3" s="1"/>
  <c r="J1492" i="3"/>
  <c r="G758" i="3" a="1"/>
  <c r="G758" i="3" l="1"/>
  <c r="F758" i="3"/>
  <c r="J1493" i="3"/>
  <c r="H758" i="3" l="1"/>
  <c r="I758" i="3" s="1"/>
  <c r="B759" i="3" s="1"/>
  <c r="J1494" i="3"/>
  <c r="G759" i="3" a="1"/>
  <c r="G759" i="3" l="1"/>
  <c r="F759" i="3"/>
  <c r="J1495" i="3"/>
  <c r="H759" i="3" l="1"/>
  <c r="I759" i="3" s="1"/>
  <c r="B760" i="3" s="1"/>
  <c r="J1496" i="3"/>
  <c r="G760" i="3" a="1"/>
  <c r="G760" i="3" l="1"/>
  <c r="F760" i="3"/>
  <c r="J1497" i="3"/>
  <c r="H760" i="3" l="1"/>
  <c r="I760" i="3" s="1"/>
  <c r="B761" i="3" s="1"/>
  <c r="J1498" i="3"/>
  <c r="G761" i="3" a="1"/>
  <c r="G761" i="3" l="1"/>
  <c r="F761" i="3"/>
  <c r="J1499" i="3"/>
  <c r="H761" i="3" l="1"/>
  <c r="I761" i="3" s="1"/>
  <c r="B762" i="3" s="1"/>
  <c r="J1500" i="3"/>
  <c r="G762" i="3" a="1"/>
  <c r="G762" i="3" l="1"/>
  <c r="F762" i="3"/>
  <c r="J1501" i="3"/>
  <c r="H762" i="3" l="1"/>
  <c r="I762" i="3" s="1"/>
  <c r="B763" i="3" s="1"/>
  <c r="J1502" i="3"/>
  <c r="G763" i="3" a="1"/>
  <c r="G763" i="3" l="1"/>
  <c r="F763" i="3"/>
  <c r="J1503" i="3"/>
  <c r="H763" i="3" l="1"/>
  <c r="I763" i="3" s="1"/>
  <c r="B764" i="3" s="1"/>
  <c r="J1504" i="3"/>
  <c r="G764" i="3" a="1"/>
  <c r="G764" i="3" l="1"/>
  <c r="F764" i="3"/>
  <c r="J1505" i="3"/>
  <c r="H764" i="3" l="1"/>
  <c r="I764" i="3" s="1"/>
  <c r="B765" i="3" s="1"/>
  <c r="J1506" i="3"/>
  <c r="G765" i="3" a="1"/>
  <c r="G765" i="3" l="1"/>
  <c r="F765" i="3"/>
  <c r="J1507" i="3"/>
  <c r="H765" i="3" l="1"/>
  <c r="I765" i="3" s="1"/>
  <c r="B766" i="3" s="1"/>
  <c r="J1508" i="3"/>
  <c r="G766" i="3" a="1"/>
  <c r="G766" i="3" l="1"/>
  <c r="F766" i="3"/>
  <c r="J1509" i="3"/>
  <c r="H766" i="3" l="1"/>
  <c r="I766" i="3" s="1"/>
  <c r="B767" i="3" s="1"/>
  <c r="J1510" i="3"/>
  <c r="G767" i="3" a="1"/>
  <c r="G767" i="3" l="1"/>
  <c r="F767" i="3"/>
  <c r="J1511" i="3"/>
  <c r="H767" i="3" l="1"/>
  <c r="I767" i="3" s="1"/>
  <c r="B768" i="3" s="1"/>
  <c r="J1512" i="3"/>
  <c r="G768" i="3" a="1"/>
  <c r="G768" i="3" l="1"/>
  <c r="F768" i="3"/>
  <c r="J1513" i="3"/>
  <c r="H768" i="3" l="1"/>
  <c r="I768" i="3" s="1"/>
  <c r="B769" i="3" s="1"/>
  <c r="J1514" i="3"/>
  <c r="G769" i="3" a="1"/>
  <c r="G769" i="3" l="1"/>
  <c r="F769" i="3"/>
  <c r="J1515" i="3"/>
  <c r="H769" i="3" l="1"/>
  <c r="I769" i="3" s="1"/>
  <c r="B770" i="3" s="1"/>
  <c r="J1516" i="3"/>
  <c r="G770" i="3" a="1"/>
  <c r="G770" i="3" l="1"/>
  <c r="F770" i="3"/>
  <c r="J1517" i="3"/>
  <c r="H770" i="3" l="1"/>
  <c r="I770" i="3" s="1"/>
  <c r="B771" i="3" s="1"/>
  <c r="J1518" i="3"/>
  <c r="G771" i="3" a="1"/>
  <c r="G771" i="3" l="1"/>
  <c r="F771" i="3"/>
  <c r="J1519" i="3"/>
  <c r="H771" i="3" l="1"/>
  <c r="I771" i="3" s="1"/>
  <c r="B772" i="3" s="1"/>
  <c r="J1520" i="3"/>
  <c r="G772" i="3" a="1"/>
  <c r="G772" i="3" l="1"/>
  <c r="F772" i="3"/>
  <c r="J1521" i="3"/>
  <c r="H772" i="3" l="1"/>
  <c r="I772" i="3" s="1"/>
  <c r="B773" i="3" s="1"/>
  <c r="J1522" i="3"/>
  <c r="G773" i="3" a="1"/>
  <c r="G773" i="3" l="1"/>
  <c r="F773" i="3"/>
  <c r="J1523" i="3"/>
  <c r="H773" i="3" l="1"/>
  <c r="I773" i="3" s="1"/>
  <c r="B774" i="3" s="1"/>
  <c r="J1524" i="3"/>
  <c r="G774" i="3" a="1"/>
  <c r="G774" i="3" l="1"/>
  <c r="F774" i="3"/>
  <c r="J1525" i="3"/>
  <c r="H774" i="3" l="1"/>
  <c r="I774" i="3" s="1"/>
  <c r="B775" i="3" s="1"/>
  <c r="J1526" i="3"/>
  <c r="G775" i="3" a="1"/>
  <c r="G775" i="3" l="1"/>
  <c r="F775" i="3"/>
  <c r="J1527" i="3"/>
  <c r="H775" i="3" l="1"/>
  <c r="I775" i="3" s="1"/>
  <c r="B776" i="3" s="1"/>
  <c r="J1528" i="3"/>
  <c r="G776" i="3" a="1"/>
  <c r="G776" i="3" l="1"/>
  <c r="F776" i="3"/>
  <c r="J1529" i="3"/>
  <c r="H776" i="3" l="1"/>
  <c r="I776" i="3" s="1"/>
  <c r="B777" i="3" s="1"/>
  <c r="J1530" i="3"/>
  <c r="G777" i="3" a="1"/>
  <c r="G777" i="3" l="1"/>
  <c r="F777" i="3"/>
  <c r="J1531" i="3"/>
  <c r="H777" i="3" l="1"/>
  <c r="I777" i="3" s="1"/>
  <c r="B778" i="3" s="1"/>
  <c r="J1532" i="3"/>
  <c r="G778" i="3" a="1"/>
  <c r="G778" i="3" l="1"/>
  <c r="F778" i="3"/>
  <c r="J1533" i="3"/>
  <c r="H778" i="3" l="1"/>
  <c r="I778" i="3" s="1"/>
  <c r="B779" i="3" s="1"/>
  <c r="J1534" i="3"/>
  <c r="G779" i="3" a="1"/>
  <c r="G779" i="3" l="1"/>
  <c r="F779" i="3"/>
  <c r="J1535" i="3"/>
  <c r="H779" i="3" l="1"/>
  <c r="I779" i="3" s="1"/>
  <c r="B780" i="3" s="1"/>
  <c r="J1536" i="3"/>
  <c r="G780" i="3" a="1"/>
  <c r="G780" i="3" l="1"/>
  <c r="F780" i="3"/>
  <c r="J1537" i="3"/>
  <c r="H780" i="3" l="1"/>
  <c r="I780" i="3" s="1"/>
  <c r="B781" i="3" s="1"/>
  <c r="J1538" i="3"/>
  <c r="G781" i="3" a="1"/>
  <c r="G781" i="3" l="1"/>
  <c r="F781" i="3"/>
  <c r="J1539" i="3"/>
  <c r="H781" i="3" l="1"/>
  <c r="I781" i="3" s="1"/>
  <c r="B782" i="3" s="1"/>
  <c r="J1540" i="3"/>
  <c r="G782" i="3" a="1"/>
  <c r="G782" i="3" l="1"/>
  <c r="F782" i="3"/>
  <c r="J1541" i="3"/>
  <c r="H782" i="3" l="1"/>
  <c r="I782" i="3" s="1"/>
  <c r="B783" i="3" s="1"/>
  <c r="J1542" i="3"/>
  <c r="G783" i="3" a="1"/>
  <c r="G783" i="3" l="1"/>
  <c r="F783" i="3"/>
  <c r="J1543" i="3"/>
  <c r="H783" i="3" l="1"/>
  <c r="I783" i="3" s="1"/>
  <c r="B784" i="3" s="1"/>
  <c r="J1544" i="3"/>
  <c r="G784" i="3" a="1"/>
  <c r="G784" i="3" l="1"/>
  <c r="F784" i="3"/>
  <c r="J1545" i="3"/>
  <c r="H784" i="3" l="1"/>
  <c r="I784" i="3" s="1"/>
  <c r="B785" i="3" s="1"/>
  <c r="J1546" i="3"/>
  <c r="G785" i="3" a="1"/>
  <c r="G785" i="3" l="1"/>
  <c r="F785" i="3"/>
  <c r="J1547" i="3"/>
  <c r="H785" i="3" l="1"/>
  <c r="I785" i="3" s="1"/>
  <c r="B786" i="3" s="1"/>
  <c r="J1548" i="3"/>
  <c r="G786" i="3" a="1"/>
  <c r="G786" i="3" l="1"/>
  <c r="F786" i="3"/>
  <c r="J1549" i="3"/>
  <c r="H786" i="3" l="1"/>
  <c r="I786" i="3" s="1"/>
  <c r="B787" i="3" s="1"/>
  <c r="J1550" i="3"/>
  <c r="G787" i="3" a="1"/>
  <c r="G787" i="3" l="1"/>
  <c r="F787" i="3"/>
  <c r="J1551" i="3"/>
  <c r="H787" i="3" l="1"/>
  <c r="I787" i="3" s="1"/>
  <c r="B788" i="3" s="1"/>
  <c r="J1552" i="3"/>
  <c r="G788" i="3" a="1"/>
  <c r="G788" i="3" l="1"/>
  <c r="F788" i="3"/>
  <c r="J1553" i="3"/>
  <c r="H788" i="3" l="1"/>
  <c r="I788" i="3" s="1"/>
  <c r="B789" i="3" s="1"/>
  <c r="J1554" i="3"/>
  <c r="G789" i="3" a="1"/>
  <c r="G789" i="3" l="1"/>
  <c r="F789" i="3"/>
  <c r="J1555" i="3"/>
  <c r="H789" i="3" l="1"/>
  <c r="I789" i="3" s="1"/>
  <c r="B790" i="3" s="1"/>
  <c r="J1556" i="3"/>
  <c r="G790" i="3" a="1"/>
  <c r="G790" i="3" l="1"/>
  <c r="F790" i="3"/>
  <c r="J1557" i="3"/>
  <c r="H790" i="3" l="1"/>
  <c r="I790" i="3" s="1"/>
  <c r="B791" i="3" s="1"/>
  <c r="J1558" i="3"/>
  <c r="G791" i="3" a="1"/>
  <c r="G791" i="3" l="1"/>
  <c r="F791" i="3"/>
  <c r="J1559" i="3"/>
  <c r="H791" i="3" l="1"/>
  <c r="I791" i="3" s="1"/>
  <c r="B792" i="3" s="1"/>
  <c r="J1560" i="3"/>
  <c r="G792" i="3" a="1"/>
  <c r="G792" i="3" l="1"/>
  <c r="F792" i="3"/>
  <c r="J1561" i="3"/>
  <c r="H792" i="3" l="1"/>
  <c r="I792" i="3" s="1"/>
  <c r="B793" i="3" s="1"/>
  <c r="J1562" i="3"/>
  <c r="G793" i="3" a="1"/>
  <c r="G793" i="3" l="1"/>
  <c r="F793" i="3"/>
  <c r="J1563" i="3"/>
  <c r="H793" i="3" l="1"/>
  <c r="I793" i="3" s="1"/>
  <c r="B794" i="3" s="1"/>
  <c r="J1564" i="3"/>
  <c r="G794" i="3" a="1"/>
  <c r="G794" i="3" l="1"/>
  <c r="F794" i="3"/>
  <c r="J1565" i="3"/>
  <c r="H794" i="3" l="1"/>
  <c r="I794" i="3" s="1"/>
  <c r="B795" i="3" s="1"/>
  <c r="J1566" i="3"/>
  <c r="G795" i="3" a="1"/>
  <c r="G795" i="3" l="1"/>
  <c r="F795" i="3"/>
  <c r="J1567" i="3"/>
  <c r="H795" i="3" l="1"/>
  <c r="I795" i="3" s="1"/>
  <c r="B796" i="3" s="1"/>
  <c r="J1568" i="3"/>
  <c r="G796" i="3" a="1"/>
  <c r="G796" i="3" l="1"/>
  <c r="F796" i="3"/>
  <c r="J1569" i="3"/>
  <c r="H796" i="3" l="1"/>
  <c r="I796" i="3" s="1"/>
  <c r="B797" i="3" s="1"/>
  <c r="J1570" i="3"/>
  <c r="G797" i="3" a="1"/>
  <c r="G797" i="3" l="1"/>
  <c r="F797" i="3"/>
  <c r="J1571" i="3"/>
  <c r="H797" i="3" l="1"/>
  <c r="I797" i="3" s="1"/>
  <c r="B798" i="3" s="1"/>
  <c r="J1572" i="3"/>
  <c r="G798" i="3" a="1"/>
  <c r="G798" i="3" l="1"/>
  <c r="F798" i="3"/>
  <c r="J1573" i="3"/>
  <c r="H798" i="3" l="1"/>
  <c r="I798" i="3" s="1"/>
  <c r="B799" i="3" s="1"/>
  <c r="J1574" i="3"/>
  <c r="G799" i="3" a="1"/>
  <c r="G799" i="3" l="1"/>
  <c r="F799" i="3"/>
  <c r="J1575" i="3"/>
  <c r="H799" i="3" l="1"/>
  <c r="I799" i="3" s="1"/>
  <c r="B800" i="3" s="1"/>
  <c r="J1576" i="3"/>
  <c r="G800" i="3" a="1"/>
  <c r="G800" i="3" l="1"/>
  <c r="F800" i="3"/>
  <c r="J1577" i="3"/>
  <c r="H800" i="3" l="1"/>
  <c r="I800" i="3" s="1"/>
  <c r="B801" i="3" s="1"/>
  <c r="J1578" i="3"/>
  <c r="G801" i="3" a="1"/>
  <c r="G801" i="3" l="1"/>
  <c r="F801" i="3"/>
  <c r="J1579" i="3"/>
  <c r="H801" i="3" l="1"/>
  <c r="I801" i="3" s="1"/>
  <c r="B802" i="3" s="1"/>
  <c r="J1580" i="3"/>
  <c r="G802" i="3" a="1"/>
  <c r="G802" i="3" l="1"/>
  <c r="F802" i="3"/>
  <c r="J1581" i="3"/>
  <c r="H802" i="3" l="1"/>
  <c r="I802" i="3" s="1"/>
  <c r="B803" i="3" s="1"/>
  <c r="J1582" i="3"/>
  <c r="G803" i="3" a="1"/>
  <c r="G803" i="3" l="1"/>
  <c r="F803" i="3"/>
  <c r="J1583" i="3"/>
  <c r="H803" i="3" l="1"/>
  <c r="I803" i="3" s="1"/>
  <c r="B804" i="3" s="1"/>
  <c r="J1584" i="3"/>
  <c r="G804" i="3" a="1"/>
  <c r="G804" i="3" l="1"/>
  <c r="F804" i="3"/>
  <c r="J1585" i="3"/>
  <c r="H804" i="3" l="1"/>
  <c r="I804" i="3" s="1"/>
  <c r="B805" i="3" s="1"/>
  <c r="J1586" i="3"/>
  <c r="G805" i="3" a="1"/>
  <c r="G805" i="3" l="1"/>
  <c r="F805" i="3"/>
  <c r="J1587" i="3"/>
  <c r="H805" i="3" l="1"/>
  <c r="I805" i="3" s="1"/>
  <c r="B806" i="3" s="1"/>
  <c r="J1588" i="3"/>
  <c r="G806" i="3" a="1"/>
  <c r="G806" i="3" l="1"/>
  <c r="F806" i="3"/>
  <c r="J1589" i="3"/>
  <c r="H806" i="3" l="1"/>
  <c r="I806" i="3" s="1"/>
  <c r="B807" i="3" s="1"/>
  <c r="J1590" i="3"/>
  <c r="G807" i="3" a="1"/>
  <c r="G807" i="3" l="1"/>
  <c r="F807" i="3"/>
  <c r="J1591" i="3"/>
  <c r="H807" i="3" l="1"/>
  <c r="I807" i="3" s="1"/>
  <c r="B808" i="3" s="1"/>
  <c r="J1592" i="3"/>
  <c r="G808" i="3" a="1"/>
  <c r="G808" i="3" l="1"/>
  <c r="F808" i="3"/>
  <c r="J1593" i="3"/>
  <c r="H808" i="3" l="1"/>
  <c r="I808" i="3" s="1"/>
  <c r="B809" i="3" s="1"/>
  <c r="J1594" i="3"/>
  <c r="G809" i="3" a="1"/>
  <c r="G809" i="3" l="1"/>
  <c r="F809" i="3"/>
  <c r="J1595" i="3"/>
  <c r="H809" i="3" l="1"/>
  <c r="I809" i="3" s="1"/>
  <c r="B810" i="3" s="1"/>
  <c r="J1596" i="3"/>
  <c r="G810" i="3" a="1"/>
  <c r="G810" i="3" l="1"/>
  <c r="F810" i="3"/>
  <c r="J1597" i="3"/>
  <c r="H810" i="3" l="1"/>
  <c r="I810" i="3" s="1"/>
  <c r="B811" i="3" s="1"/>
  <c r="J1598" i="3"/>
  <c r="G811" i="3" a="1"/>
  <c r="G811" i="3" l="1"/>
  <c r="F811" i="3"/>
  <c r="J1599" i="3"/>
  <c r="H811" i="3" l="1"/>
  <c r="I811" i="3" s="1"/>
  <c r="B812" i="3" s="1"/>
  <c r="J1600" i="3"/>
  <c r="G812" i="3" a="1"/>
  <c r="G812" i="3" l="1"/>
  <c r="F812" i="3"/>
  <c r="J1601" i="3"/>
  <c r="H812" i="3" l="1"/>
  <c r="I812" i="3" s="1"/>
  <c r="B813" i="3" s="1"/>
  <c r="J1602" i="3"/>
  <c r="G813" i="3" a="1"/>
  <c r="G813" i="3" l="1"/>
  <c r="F813" i="3"/>
  <c r="J1603" i="3"/>
  <c r="H813" i="3" l="1"/>
  <c r="I813" i="3" s="1"/>
  <c r="B814" i="3" s="1"/>
  <c r="J1604" i="3"/>
  <c r="G814" i="3" a="1"/>
  <c r="G814" i="3" l="1"/>
  <c r="F814" i="3"/>
  <c r="J1605" i="3"/>
  <c r="H814" i="3" l="1"/>
  <c r="I814" i="3" s="1"/>
  <c r="B815" i="3" s="1"/>
  <c r="J1606" i="3"/>
  <c r="G815" i="3" a="1"/>
  <c r="G815" i="3" l="1"/>
  <c r="F815" i="3"/>
  <c r="J1607" i="3"/>
  <c r="H815" i="3" l="1"/>
  <c r="I815" i="3" s="1"/>
  <c r="B816" i="3" s="1"/>
  <c r="J1608" i="3"/>
  <c r="G816" i="3" a="1"/>
  <c r="G816" i="3" l="1"/>
  <c r="F816" i="3"/>
  <c r="J1609" i="3"/>
  <c r="H816" i="3" l="1"/>
  <c r="I816" i="3" s="1"/>
  <c r="B817" i="3" s="1"/>
  <c r="J1610" i="3"/>
  <c r="G817" i="3" a="1"/>
  <c r="G817" i="3" l="1"/>
  <c r="F817" i="3"/>
  <c r="J1611" i="3"/>
  <c r="H817" i="3" l="1"/>
  <c r="I817" i="3" s="1"/>
  <c r="B818" i="3" s="1"/>
  <c r="J1612" i="3"/>
  <c r="G818" i="3" a="1"/>
  <c r="G818" i="3" l="1"/>
  <c r="F818" i="3"/>
  <c r="J1613" i="3"/>
  <c r="H818" i="3" l="1"/>
  <c r="I818" i="3" s="1"/>
  <c r="B819" i="3" s="1"/>
  <c r="J1614" i="3"/>
  <c r="G819" i="3" a="1"/>
  <c r="G819" i="3" l="1"/>
  <c r="F819" i="3"/>
  <c r="J1615" i="3"/>
  <c r="H819" i="3" l="1"/>
  <c r="I819" i="3" s="1"/>
  <c r="B820" i="3" s="1"/>
  <c r="J1616" i="3"/>
  <c r="G820" i="3" a="1"/>
  <c r="G820" i="3" l="1"/>
  <c r="F820" i="3"/>
  <c r="J1617" i="3"/>
  <c r="H820" i="3" l="1"/>
  <c r="I820" i="3" s="1"/>
  <c r="B821" i="3" s="1"/>
  <c r="J1618" i="3"/>
  <c r="G821" i="3" a="1"/>
  <c r="G821" i="3" l="1"/>
  <c r="F821" i="3"/>
  <c r="J1619" i="3"/>
  <c r="H821" i="3" l="1"/>
  <c r="I821" i="3" s="1"/>
  <c r="B822" i="3" s="1"/>
  <c r="J1620" i="3"/>
  <c r="G822" i="3" a="1"/>
  <c r="G822" i="3" l="1"/>
  <c r="F822" i="3"/>
  <c r="J1621" i="3"/>
  <c r="H822" i="3" l="1"/>
  <c r="I822" i="3" s="1"/>
  <c r="B823" i="3" s="1"/>
  <c r="J1622" i="3"/>
  <c r="G823" i="3" a="1"/>
  <c r="G823" i="3" l="1"/>
  <c r="F823" i="3"/>
  <c r="J1623" i="3"/>
  <c r="H823" i="3" l="1"/>
  <c r="I823" i="3" s="1"/>
  <c r="B824" i="3" s="1"/>
  <c r="J1624" i="3"/>
  <c r="G824" i="3" a="1"/>
  <c r="G824" i="3" l="1"/>
  <c r="F824" i="3"/>
  <c r="J1625" i="3"/>
  <c r="H824" i="3" l="1"/>
  <c r="I824" i="3" s="1"/>
  <c r="B825" i="3" s="1"/>
  <c r="J1626" i="3"/>
  <c r="G825" i="3" a="1"/>
  <c r="G825" i="3" l="1"/>
  <c r="F825" i="3"/>
  <c r="J1627" i="3"/>
  <c r="H825" i="3" l="1"/>
  <c r="I825" i="3" s="1"/>
  <c r="B826" i="3" s="1"/>
  <c r="J1628" i="3"/>
  <c r="G826" i="3" a="1"/>
  <c r="G826" i="3" l="1"/>
  <c r="F826" i="3"/>
  <c r="J1629" i="3"/>
  <c r="H826" i="3" l="1"/>
  <c r="I826" i="3" s="1"/>
  <c r="B827" i="3" s="1"/>
  <c r="J1630" i="3"/>
  <c r="G827" i="3" a="1"/>
  <c r="G827" i="3" l="1"/>
  <c r="F827" i="3"/>
  <c r="J1631" i="3"/>
  <c r="H827" i="3" l="1"/>
  <c r="I827" i="3" s="1"/>
  <c r="B828" i="3" s="1"/>
  <c r="J1632" i="3"/>
  <c r="G828" i="3" a="1"/>
  <c r="G828" i="3" l="1"/>
  <c r="F828" i="3"/>
  <c r="J1633" i="3"/>
  <c r="H828" i="3" l="1"/>
  <c r="I828" i="3" s="1"/>
  <c r="B829" i="3" s="1"/>
  <c r="J1634" i="3"/>
  <c r="G829" i="3" a="1"/>
  <c r="G829" i="3" l="1"/>
  <c r="F829" i="3"/>
  <c r="J1635" i="3"/>
  <c r="H829" i="3" l="1"/>
  <c r="I829" i="3" s="1"/>
  <c r="B830" i="3" s="1"/>
  <c r="J1636" i="3"/>
  <c r="G830" i="3" a="1"/>
  <c r="G830" i="3" l="1"/>
  <c r="F830" i="3"/>
  <c r="J1637" i="3"/>
  <c r="H830" i="3" l="1"/>
  <c r="I830" i="3" s="1"/>
  <c r="B831" i="3" s="1"/>
  <c r="J1638" i="3"/>
  <c r="G831" i="3" a="1"/>
  <c r="G831" i="3" l="1"/>
  <c r="F831" i="3"/>
  <c r="J1639" i="3"/>
  <c r="H831" i="3" l="1"/>
  <c r="I831" i="3" s="1"/>
  <c r="B832" i="3" s="1"/>
  <c r="J1640" i="3"/>
  <c r="G832" i="3" a="1"/>
  <c r="G832" i="3" l="1"/>
  <c r="F832" i="3"/>
  <c r="J1641" i="3"/>
  <c r="H832" i="3" l="1"/>
  <c r="I832" i="3" s="1"/>
  <c r="B833" i="3" s="1"/>
  <c r="J1642" i="3"/>
  <c r="G833" i="3" a="1"/>
  <c r="G833" i="3" l="1"/>
  <c r="F833" i="3"/>
  <c r="J1643" i="3"/>
  <c r="H833" i="3" l="1"/>
  <c r="I833" i="3" s="1"/>
  <c r="B834" i="3" s="1"/>
  <c r="J1644" i="3"/>
  <c r="G834" i="3" a="1"/>
  <c r="G834" i="3" l="1"/>
  <c r="F834" i="3"/>
  <c r="J1645" i="3"/>
  <c r="H834" i="3" l="1"/>
  <c r="I834" i="3" s="1"/>
  <c r="B835" i="3" s="1"/>
  <c r="J1646" i="3"/>
  <c r="G835" i="3" a="1"/>
  <c r="G835" i="3" l="1"/>
  <c r="F835" i="3"/>
  <c r="J1647" i="3"/>
  <c r="H835" i="3" l="1"/>
  <c r="I835" i="3" s="1"/>
  <c r="B836" i="3" s="1"/>
  <c r="J1648" i="3"/>
  <c r="G836" i="3" a="1"/>
  <c r="G836" i="3" l="1"/>
  <c r="F836" i="3"/>
  <c r="J1649" i="3"/>
  <c r="H836" i="3" l="1"/>
  <c r="I836" i="3" s="1"/>
  <c r="B837" i="3" s="1"/>
  <c r="J1650" i="3"/>
  <c r="G837" i="3" a="1"/>
  <c r="G837" i="3" l="1"/>
  <c r="F837" i="3"/>
  <c r="J1651" i="3"/>
  <c r="H837" i="3" l="1"/>
  <c r="I837" i="3" s="1"/>
  <c r="B838" i="3" s="1"/>
  <c r="J1652" i="3"/>
  <c r="G838" i="3" a="1"/>
  <c r="G838" i="3" l="1"/>
  <c r="F838" i="3"/>
  <c r="J1653" i="3"/>
  <c r="H838" i="3" l="1"/>
  <c r="I838" i="3" s="1"/>
  <c r="B839" i="3" s="1"/>
  <c r="J1654" i="3"/>
  <c r="G839" i="3" a="1"/>
  <c r="G839" i="3" l="1"/>
  <c r="F839" i="3"/>
  <c r="J1655" i="3"/>
  <c r="H839" i="3" l="1"/>
  <c r="I839" i="3" s="1"/>
  <c r="B840" i="3" s="1"/>
  <c r="J1656" i="3"/>
  <c r="G840" i="3" a="1"/>
  <c r="G840" i="3" l="1"/>
  <c r="F840" i="3"/>
  <c r="J1657" i="3"/>
  <c r="H840" i="3" l="1"/>
  <c r="I840" i="3" s="1"/>
  <c r="B841" i="3" s="1"/>
  <c r="J1658" i="3"/>
  <c r="G841" i="3" a="1"/>
  <c r="G841" i="3" l="1"/>
  <c r="F841" i="3"/>
  <c r="J1659" i="3"/>
  <c r="H841" i="3" l="1"/>
  <c r="I841" i="3" s="1"/>
  <c r="B842" i="3" s="1"/>
  <c r="J1660" i="3"/>
  <c r="G842" i="3" a="1"/>
  <c r="G842" i="3" l="1"/>
  <c r="F842" i="3"/>
  <c r="J1661" i="3"/>
  <c r="H842" i="3" l="1"/>
  <c r="I842" i="3" s="1"/>
  <c r="B843" i="3" s="1"/>
  <c r="J1662" i="3"/>
  <c r="G843" i="3" a="1"/>
  <c r="G843" i="3" l="1"/>
  <c r="F843" i="3"/>
  <c r="J1663" i="3"/>
  <c r="H843" i="3" l="1"/>
  <c r="I843" i="3" s="1"/>
  <c r="B844" i="3" s="1"/>
  <c r="J1664" i="3"/>
  <c r="G844" i="3" a="1"/>
  <c r="G844" i="3" l="1"/>
  <c r="F844" i="3"/>
  <c r="J1665" i="3"/>
  <c r="H844" i="3" l="1"/>
  <c r="I844" i="3" s="1"/>
  <c r="B845" i="3" s="1"/>
  <c r="J1666" i="3"/>
  <c r="G845" i="3" a="1"/>
  <c r="G845" i="3" l="1"/>
  <c r="F845" i="3"/>
  <c r="J1667" i="3"/>
  <c r="H845" i="3" l="1"/>
  <c r="I845" i="3" s="1"/>
  <c r="B846" i="3" s="1"/>
  <c r="J1668" i="3"/>
  <c r="G846" i="3" a="1"/>
  <c r="G846" i="3" l="1"/>
  <c r="F846" i="3"/>
  <c r="J1669" i="3"/>
  <c r="H846" i="3" l="1"/>
  <c r="I846" i="3" s="1"/>
  <c r="B847" i="3" s="1"/>
  <c r="J1670" i="3"/>
  <c r="G847" i="3" a="1"/>
  <c r="G847" i="3" l="1"/>
  <c r="F847" i="3"/>
  <c r="J1671" i="3"/>
  <c r="H847" i="3" l="1"/>
  <c r="I847" i="3" s="1"/>
  <c r="B848" i="3" s="1"/>
  <c r="J1672" i="3"/>
  <c r="G848" i="3" a="1"/>
  <c r="G848" i="3" l="1"/>
  <c r="F848" i="3"/>
  <c r="J1673" i="3"/>
  <c r="H848" i="3" l="1"/>
  <c r="I848" i="3" s="1"/>
  <c r="B849" i="3" s="1"/>
  <c r="J1674" i="3"/>
  <c r="G849" i="3" a="1"/>
  <c r="G849" i="3" l="1"/>
  <c r="F849" i="3"/>
  <c r="J1675" i="3"/>
  <c r="H849" i="3" l="1"/>
  <c r="I849" i="3" s="1"/>
  <c r="B850" i="3" s="1"/>
  <c r="J1676" i="3"/>
  <c r="G850" i="3" a="1"/>
  <c r="G850" i="3" l="1"/>
  <c r="F850" i="3"/>
  <c r="J1677" i="3"/>
  <c r="H850" i="3" l="1"/>
  <c r="I850" i="3" s="1"/>
  <c r="B851" i="3" s="1"/>
  <c r="J1678" i="3"/>
  <c r="G851" i="3" a="1"/>
  <c r="G851" i="3" l="1"/>
  <c r="F851" i="3"/>
  <c r="J1679" i="3"/>
  <c r="H851" i="3" l="1"/>
  <c r="I851" i="3" s="1"/>
  <c r="B852" i="3" s="1"/>
  <c r="J1680" i="3"/>
  <c r="G852" i="3" a="1"/>
  <c r="G852" i="3" l="1"/>
  <c r="F852" i="3"/>
  <c r="J1681" i="3"/>
  <c r="H852" i="3" l="1"/>
  <c r="I852" i="3" s="1"/>
  <c r="B853" i="3" s="1"/>
  <c r="J1682" i="3"/>
  <c r="G853" i="3" a="1"/>
  <c r="G853" i="3" l="1"/>
  <c r="F853" i="3"/>
  <c r="J1683" i="3"/>
  <c r="H853" i="3" l="1"/>
  <c r="I853" i="3" s="1"/>
  <c r="B854" i="3" s="1"/>
  <c r="J1684" i="3"/>
  <c r="G854" i="3" a="1"/>
  <c r="G854" i="3" l="1"/>
  <c r="F854" i="3"/>
  <c r="J1685" i="3"/>
  <c r="H854" i="3" l="1"/>
  <c r="I854" i="3" s="1"/>
  <c r="B855" i="3" s="1"/>
  <c r="J1686" i="3"/>
  <c r="G855" i="3" a="1"/>
  <c r="G855" i="3" l="1"/>
  <c r="F855" i="3"/>
  <c r="J1687" i="3"/>
  <c r="H855" i="3" l="1"/>
  <c r="I855" i="3" s="1"/>
  <c r="B856" i="3" s="1"/>
  <c r="J1688" i="3"/>
  <c r="G856" i="3" a="1"/>
  <c r="G856" i="3" l="1"/>
  <c r="F856" i="3"/>
  <c r="J1689" i="3"/>
  <c r="H856" i="3" l="1"/>
  <c r="I856" i="3" s="1"/>
  <c r="B857" i="3" s="1"/>
  <c r="J1690" i="3"/>
  <c r="G857" i="3" a="1"/>
  <c r="G857" i="3" l="1"/>
  <c r="F857" i="3"/>
  <c r="J1691" i="3"/>
  <c r="H857" i="3" l="1"/>
  <c r="I857" i="3" s="1"/>
  <c r="B858" i="3" s="1"/>
  <c r="J1692" i="3"/>
  <c r="G858" i="3" a="1"/>
  <c r="G858" i="3" l="1"/>
  <c r="F858" i="3"/>
  <c r="J1693" i="3"/>
  <c r="H858" i="3" l="1"/>
  <c r="I858" i="3" s="1"/>
  <c r="B859" i="3" s="1"/>
  <c r="J1694" i="3"/>
  <c r="G859" i="3" a="1"/>
  <c r="G859" i="3" l="1"/>
  <c r="F859" i="3"/>
  <c r="J1695" i="3"/>
  <c r="H859" i="3" l="1"/>
  <c r="I859" i="3" s="1"/>
  <c r="B860" i="3" s="1"/>
  <c r="J1696" i="3"/>
  <c r="G860" i="3" a="1"/>
  <c r="G860" i="3" l="1"/>
  <c r="F860" i="3"/>
  <c r="J1697" i="3"/>
  <c r="H860" i="3" l="1"/>
  <c r="I860" i="3" s="1"/>
  <c r="B861" i="3" s="1"/>
  <c r="J1698" i="3"/>
  <c r="G861" i="3" a="1"/>
  <c r="G861" i="3" l="1"/>
  <c r="F861" i="3"/>
  <c r="J1699" i="3"/>
  <c r="H861" i="3" l="1"/>
  <c r="I861" i="3" s="1"/>
  <c r="B862" i="3" s="1"/>
  <c r="J1700" i="3"/>
  <c r="G862" i="3" a="1"/>
  <c r="G862" i="3" l="1"/>
  <c r="F862" i="3"/>
  <c r="J1701" i="3"/>
  <c r="H862" i="3" l="1"/>
  <c r="I862" i="3" s="1"/>
  <c r="B863" i="3" s="1"/>
  <c r="J1702" i="3"/>
  <c r="G863" i="3" a="1"/>
  <c r="G863" i="3" l="1"/>
  <c r="F863" i="3"/>
  <c r="J1703" i="3"/>
  <c r="H863" i="3" l="1"/>
  <c r="I863" i="3" s="1"/>
  <c r="B864" i="3" s="1"/>
  <c r="J1704" i="3"/>
  <c r="G864" i="3" a="1"/>
  <c r="G864" i="3" l="1"/>
  <c r="F864" i="3"/>
  <c r="J1705" i="3"/>
  <c r="H864" i="3" l="1"/>
  <c r="I864" i="3" s="1"/>
  <c r="B865" i="3" s="1"/>
  <c r="J1706" i="3"/>
  <c r="G865" i="3" a="1"/>
  <c r="G865" i="3" l="1"/>
  <c r="F865" i="3"/>
  <c r="J1707" i="3"/>
  <c r="H865" i="3" l="1"/>
  <c r="I865" i="3" s="1"/>
  <c r="B866" i="3" s="1"/>
  <c r="J1708" i="3"/>
  <c r="G866" i="3" a="1"/>
  <c r="G866" i="3" l="1"/>
  <c r="F866" i="3"/>
  <c r="J1709" i="3"/>
  <c r="H866" i="3" l="1"/>
  <c r="I866" i="3" s="1"/>
  <c r="B867" i="3" s="1"/>
  <c r="J1710" i="3"/>
  <c r="G867" i="3" a="1"/>
  <c r="G867" i="3" l="1"/>
  <c r="F867" i="3"/>
  <c r="J1711" i="3"/>
  <c r="H867" i="3" l="1"/>
  <c r="I867" i="3" s="1"/>
  <c r="B868" i="3" s="1"/>
  <c r="J1712" i="3"/>
  <c r="G868" i="3" a="1"/>
  <c r="G868" i="3" l="1"/>
  <c r="F868" i="3"/>
  <c r="J1713" i="3"/>
  <c r="H868" i="3" l="1"/>
  <c r="I868" i="3" s="1"/>
  <c r="B869" i="3" s="1"/>
  <c r="J1714" i="3"/>
  <c r="G869" i="3" a="1"/>
  <c r="G869" i="3" l="1"/>
  <c r="F869" i="3"/>
  <c r="J1715" i="3"/>
  <c r="H869" i="3" l="1"/>
  <c r="I869" i="3" s="1"/>
  <c r="B870" i="3" s="1"/>
  <c r="J1716" i="3"/>
  <c r="G870" i="3" a="1"/>
  <c r="G870" i="3" l="1"/>
  <c r="F870" i="3"/>
  <c r="J1717" i="3"/>
  <c r="H870" i="3" l="1"/>
  <c r="I870" i="3" s="1"/>
  <c r="B871" i="3" s="1"/>
  <c r="J1718" i="3"/>
  <c r="G871" i="3" a="1"/>
  <c r="G871" i="3" l="1"/>
  <c r="F871" i="3"/>
  <c r="J1719" i="3"/>
  <c r="H871" i="3" l="1"/>
  <c r="I871" i="3" s="1"/>
  <c r="B872" i="3" s="1"/>
  <c r="J1720" i="3"/>
  <c r="G872" i="3" a="1"/>
  <c r="G872" i="3" l="1"/>
  <c r="F872" i="3"/>
  <c r="J1721" i="3"/>
  <c r="H872" i="3" l="1"/>
  <c r="I872" i="3" s="1"/>
  <c r="B873" i="3" s="1"/>
  <c r="J1722" i="3"/>
  <c r="G873" i="3" a="1"/>
  <c r="G873" i="3" l="1"/>
  <c r="F873" i="3"/>
  <c r="J1723" i="3"/>
  <c r="H873" i="3" l="1"/>
  <c r="I873" i="3" s="1"/>
  <c r="B874" i="3" s="1"/>
  <c r="J1724" i="3"/>
  <c r="G874" i="3" a="1"/>
  <c r="G874" i="3" l="1"/>
  <c r="F874" i="3"/>
  <c r="J1725" i="3"/>
  <c r="H874" i="3" l="1"/>
  <c r="I874" i="3" s="1"/>
  <c r="B875" i="3" s="1"/>
  <c r="J1726" i="3"/>
  <c r="G875" i="3" a="1"/>
  <c r="G875" i="3" l="1"/>
  <c r="F875" i="3"/>
  <c r="J1727" i="3"/>
  <c r="H875" i="3" l="1"/>
  <c r="I875" i="3" s="1"/>
  <c r="B876" i="3" s="1"/>
  <c r="J1728" i="3"/>
  <c r="G876" i="3" a="1"/>
  <c r="G876" i="3" l="1"/>
  <c r="F876" i="3"/>
  <c r="J1729" i="3"/>
  <c r="H876" i="3" l="1"/>
  <c r="I876" i="3" s="1"/>
  <c r="B877" i="3" s="1"/>
  <c r="J1730" i="3"/>
  <c r="G877" i="3" a="1"/>
  <c r="G877" i="3" l="1"/>
  <c r="F877" i="3"/>
  <c r="J1731" i="3"/>
  <c r="H877" i="3" l="1"/>
  <c r="I877" i="3" s="1"/>
  <c r="B878" i="3" s="1"/>
  <c r="J1732" i="3"/>
  <c r="G878" i="3" a="1"/>
  <c r="G878" i="3" l="1"/>
  <c r="F878" i="3"/>
  <c r="J1733" i="3"/>
  <c r="H878" i="3" l="1"/>
  <c r="I878" i="3" s="1"/>
  <c r="B879" i="3" s="1"/>
  <c r="J1734" i="3"/>
  <c r="G879" i="3" a="1"/>
  <c r="G879" i="3" l="1"/>
  <c r="F879" i="3"/>
  <c r="J1735" i="3"/>
  <c r="H879" i="3" l="1"/>
  <c r="I879" i="3" s="1"/>
  <c r="B880" i="3" s="1"/>
  <c r="J1736" i="3"/>
  <c r="G880" i="3" a="1"/>
  <c r="G880" i="3" l="1"/>
  <c r="F880" i="3"/>
  <c r="J1737" i="3"/>
  <c r="H880" i="3" l="1"/>
  <c r="I880" i="3" s="1"/>
  <c r="B881" i="3" s="1"/>
  <c r="J1738" i="3"/>
  <c r="G881" i="3" a="1"/>
  <c r="G881" i="3" l="1"/>
  <c r="F881" i="3"/>
  <c r="J1739" i="3"/>
  <c r="H881" i="3" l="1"/>
  <c r="I881" i="3" s="1"/>
  <c r="B882" i="3" s="1"/>
  <c r="J1740" i="3"/>
  <c r="G882" i="3" a="1"/>
  <c r="G882" i="3" l="1"/>
  <c r="F882" i="3"/>
  <c r="J1741" i="3"/>
  <c r="H882" i="3" l="1"/>
  <c r="I882" i="3" s="1"/>
  <c r="B883" i="3" s="1"/>
  <c r="J1742" i="3"/>
  <c r="G883" i="3" a="1"/>
  <c r="G883" i="3" l="1"/>
  <c r="F883" i="3"/>
  <c r="J1743" i="3"/>
  <c r="H883" i="3" l="1"/>
  <c r="I883" i="3" s="1"/>
  <c r="B884" i="3" s="1"/>
  <c r="J1744" i="3"/>
  <c r="G884" i="3" a="1"/>
  <c r="G884" i="3" l="1"/>
  <c r="F884" i="3"/>
  <c r="J1745" i="3"/>
  <c r="H884" i="3" l="1"/>
  <c r="I884" i="3" s="1"/>
  <c r="B885" i="3" s="1"/>
  <c r="J1746" i="3"/>
  <c r="G885" i="3" a="1"/>
  <c r="G885" i="3" l="1"/>
  <c r="F885" i="3"/>
  <c r="J1747" i="3"/>
  <c r="H885" i="3" l="1"/>
  <c r="I885" i="3" s="1"/>
  <c r="B886" i="3" s="1"/>
  <c r="J1748" i="3"/>
  <c r="G886" i="3" a="1"/>
  <c r="G886" i="3" l="1"/>
  <c r="F886" i="3"/>
  <c r="J1749" i="3"/>
  <c r="H886" i="3" l="1"/>
  <c r="I886" i="3" s="1"/>
  <c r="B887" i="3" s="1"/>
  <c r="J1750" i="3"/>
  <c r="G887" i="3" a="1"/>
  <c r="G887" i="3" l="1"/>
  <c r="F887" i="3"/>
  <c r="J1751" i="3"/>
  <c r="H887" i="3" l="1"/>
  <c r="I887" i="3" s="1"/>
  <c r="B888" i="3" s="1"/>
  <c r="J1752" i="3"/>
  <c r="G888" i="3" a="1"/>
  <c r="G888" i="3" l="1"/>
  <c r="F888" i="3"/>
  <c r="J1753" i="3"/>
  <c r="H888" i="3" l="1"/>
  <c r="I888" i="3" s="1"/>
  <c r="B889" i="3" s="1"/>
  <c r="J1754" i="3"/>
  <c r="G889" i="3" a="1"/>
  <c r="G889" i="3" l="1"/>
  <c r="F889" i="3"/>
  <c r="J1755" i="3"/>
  <c r="H889" i="3" l="1"/>
  <c r="I889" i="3" s="1"/>
  <c r="B890" i="3" s="1"/>
  <c r="J1756" i="3"/>
  <c r="G890" i="3" a="1"/>
  <c r="G890" i="3" l="1"/>
  <c r="F890" i="3"/>
  <c r="J1757" i="3"/>
  <c r="H890" i="3" l="1"/>
  <c r="I890" i="3" s="1"/>
  <c r="B891" i="3" s="1"/>
  <c r="J1758" i="3"/>
  <c r="G891" i="3" a="1"/>
  <c r="G891" i="3" l="1"/>
  <c r="F891" i="3"/>
  <c r="J1759" i="3"/>
  <c r="H891" i="3" l="1"/>
  <c r="I891" i="3" s="1"/>
  <c r="B892" i="3" s="1"/>
  <c r="J1760" i="3"/>
  <c r="G892" i="3" a="1"/>
  <c r="G892" i="3" l="1"/>
  <c r="F892" i="3"/>
  <c r="J1761" i="3"/>
  <c r="H892" i="3" l="1"/>
  <c r="I892" i="3" s="1"/>
  <c r="B893" i="3" s="1"/>
  <c r="J1762" i="3"/>
  <c r="G893" i="3" a="1"/>
  <c r="G893" i="3" l="1"/>
  <c r="F893" i="3"/>
  <c r="J1763" i="3"/>
  <c r="H893" i="3" l="1"/>
  <c r="I893" i="3" s="1"/>
  <c r="B894" i="3" s="1"/>
  <c r="J1764" i="3"/>
  <c r="G894" i="3" a="1"/>
  <c r="G894" i="3" l="1"/>
  <c r="F894" i="3"/>
  <c r="J1765" i="3"/>
  <c r="H894" i="3" l="1"/>
  <c r="I894" i="3" s="1"/>
  <c r="B895" i="3" s="1"/>
  <c r="J1766" i="3"/>
  <c r="G895" i="3" a="1"/>
  <c r="G895" i="3" l="1"/>
  <c r="F895" i="3"/>
  <c r="J1767" i="3"/>
  <c r="H895" i="3" l="1"/>
  <c r="I895" i="3" s="1"/>
  <c r="B896" i="3" s="1"/>
  <c r="J1768" i="3"/>
  <c r="G896" i="3" a="1"/>
  <c r="G896" i="3" l="1"/>
  <c r="F896" i="3"/>
  <c r="J1769" i="3"/>
  <c r="H896" i="3" l="1"/>
  <c r="I896" i="3" s="1"/>
  <c r="B897" i="3" s="1"/>
  <c r="J1770" i="3"/>
  <c r="G897" i="3" a="1"/>
  <c r="G897" i="3" l="1"/>
  <c r="F897" i="3"/>
  <c r="J1771" i="3"/>
  <c r="H897" i="3" l="1"/>
  <c r="I897" i="3" s="1"/>
  <c r="B898" i="3" s="1"/>
  <c r="J1772" i="3"/>
  <c r="G898" i="3" a="1"/>
  <c r="G898" i="3" l="1"/>
  <c r="F898" i="3"/>
  <c r="J1773" i="3"/>
  <c r="H898" i="3" l="1"/>
  <c r="I898" i="3" s="1"/>
  <c r="B899" i="3" s="1"/>
  <c r="J1774" i="3"/>
  <c r="G899" i="3" a="1"/>
  <c r="G899" i="3" l="1"/>
  <c r="F899" i="3"/>
  <c r="J1775" i="3"/>
  <c r="H899" i="3" l="1"/>
  <c r="I899" i="3" s="1"/>
  <c r="B900" i="3" s="1"/>
  <c r="J1776" i="3"/>
  <c r="G900" i="3" a="1"/>
  <c r="G900" i="3" l="1"/>
  <c r="F900" i="3"/>
  <c r="J1777" i="3"/>
  <c r="H900" i="3" l="1"/>
  <c r="I900" i="3" s="1"/>
  <c r="B901" i="3" s="1"/>
  <c r="J1778" i="3"/>
  <c r="G901" i="3" a="1"/>
  <c r="G901" i="3" l="1"/>
  <c r="F901" i="3"/>
  <c r="J1779" i="3"/>
  <c r="H901" i="3" l="1"/>
  <c r="I901" i="3" s="1"/>
  <c r="B902" i="3" s="1"/>
  <c r="J1780" i="3"/>
  <c r="G902" i="3" a="1"/>
  <c r="G902" i="3" l="1"/>
  <c r="F902" i="3"/>
  <c r="J1781" i="3"/>
  <c r="H902" i="3" l="1"/>
  <c r="I902" i="3" s="1"/>
  <c r="B903" i="3" s="1"/>
  <c r="J1782" i="3"/>
  <c r="G903" i="3" a="1"/>
  <c r="G903" i="3" l="1"/>
  <c r="F903" i="3"/>
  <c r="J1783" i="3"/>
  <c r="H903" i="3" l="1"/>
  <c r="I903" i="3" s="1"/>
  <c r="B904" i="3" s="1"/>
  <c r="J1784" i="3"/>
  <c r="G904" i="3" a="1"/>
  <c r="G904" i="3" l="1"/>
  <c r="F904" i="3"/>
  <c r="J1785" i="3"/>
  <c r="H904" i="3" l="1"/>
  <c r="I904" i="3" s="1"/>
  <c r="B905" i="3" s="1"/>
  <c r="J1786" i="3"/>
  <c r="G905" i="3" a="1"/>
  <c r="G905" i="3" l="1"/>
  <c r="F905" i="3"/>
  <c r="J1787" i="3"/>
  <c r="H905" i="3" l="1"/>
  <c r="I905" i="3" s="1"/>
  <c r="B906" i="3" s="1"/>
  <c r="J1788" i="3"/>
  <c r="G906" i="3" a="1"/>
  <c r="G906" i="3" l="1"/>
  <c r="F906" i="3"/>
  <c r="J1789" i="3"/>
  <c r="H906" i="3" l="1"/>
  <c r="I906" i="3" s="1"/>
  <c r="B907" i="3" s="1"/>
  <c r="J1790" i="3"/>
  <c r="G907" i="3" a="1"/>
  <c r="G907" i="3" l="1"/>
  <c r="F907" i="3"/>
  <c r="J1791" i="3"/>
  <c r="H907" i="3" l="1"/>
  <c r="I907" i="3" s="1"/>
  <c r="B908" i="3" s="1"/>
  <c r="J1792" i="3"/>
  <c r="G908" i="3" a="1"/>
  <c r="G908" i="3" l="1"/>
  <c r="F908" i="3"/>
  <c r="J1793" i="3"/>
  <c r="H908" i="3" l="1"/>
  <c r="I908" i="3" s="1"/>
  <c r="B909" i="3" s="1"/>
  <c r="J1794" i="3"/>
  <c r="G909" i="3" a="1"/>
  <c r="G909" i="3" l="1"/>
  <c r="F909" i="3"/>
  <c r="J1795" i="3"/>
  <c r="H909" i="3" l="1"/>
  <c r="I909" i="3" s="1"/>
  <c r="B910" i="3" s="1"/>
  <c r="J1796" i="3"/>
  <c r="G910" i="3" a="1"/>
  <c r="G910" i="3" l="1"/>
  <c r="F910" i="3"/>
  <c r="J1797" i="3"/>
  <c r="H910" i="3" l="1"/>
  <c r="I910" i="3" s="1"/>
  <c r="B911" i="3" s="1"/>
  <c r="J1798" i="3"/>
  <c r="G911" i="3" a="1"/>
  <c r="G911" i="3" l="1"/>
  <c r="F911" i="3"/>
  <c r="J1799" i="3"/>
  <c r="H911" i="3" l="1"/>
  <c r="I911" i="3" s="1"/>
  <c r="B912" i="3" s="1"/>
  <c r="J1800" i="3"/>
  <c r="G912" i="3" a="1"/>
  <c r="G912" i="3" l="1"/>
  <c r="F912" i="3"/>
  <c r="J1801" i="3"/>
  <c r="H912" i="3" l="1"/>
  <c r="I912" i="3" s="1"/>
  <c r="B913" i="3" s="1"/>
  <c r="J1802" i="3"/>
  <c r="G913" i="3" a="1"/>
  <c r="G913" i="3" l="1"/>
  <c r="F913" i="3"/>
  <c r="J1803" i="3"/>
  <c r="H913" i="3" l="1"/>
  <c r="I913" i="3" s="1"/>
  <c r="B914" i="3" s="1"/>
  <c r="J1804" i="3"/>
  <c r="G914" i="3" a="1"/>
  <c r="G914" i="3" l="1"/>
  <c r="F914" i="3"/>
  <c r="J1805" i="3"/>
  <c r="H914" i="3" l="1"/>
  <c r="I914" i="3" s="1"/>
  <c r="B915" i="3" s="1"/>
  <c r="J1806" i="3"/>
  <c r="G915" i="3" a="1"/>
  <c r="G915" i="3" l="1"/>
  <c r="F915" i="3"/>
  <c r="J1807" i="3"/>
  <c r="H915" i="3" l="1"/>
  <c r="I915" i="3" s="1"/>
  <c r="B916" i="3" s="1"/>
  <c r="J1808" i="3"/>
  <c r="G916" i="3" a="1"/>
  <c r="G916" i="3" l="1"/>
  <c r="F916" i="3"/>
  <c r="J1809" i="3"/>
  <c r="H916" i="3" l="1"/>
  <c r="I916" i="3" s="1"/>
  <c r="B917" i="3" s="1"/>
  <c r="J1810" i="3"/>
  <c r="G917" i="3" a="1"/>
  <c r="G917" i="3" l="1"/>
  <c r="F917" i="3"/>
  <c r="J1811" i="3"/>
  <c r="H917" i="3" l="1"/>
  <c r="I917" i="3" s="1"/>
  <c r="B918" i="3" s="1"/>
  <c r="J1812" i="3"/>
  <c r="G918" i="3" a="1"/>
  <c r="G918" i="3" l="1"/>
  <c r="F918" i="3"/>
  <c r="J1813" i="3"/>
  <c r="H918" i="3" l="1"/>
  <c r="I918" i="3" s="1"/>
  <c r="B919" i="3" s="1"/>
  <c r="J1814" i="3"/>
  <c r="G919" i="3" a="1"/>
  <c r="G919" i="3" l="1"/>
  <c r="F919" i="3"/>
  <c r="J1815" i="3"/>
  <c r="H919" i="3" l="1"/>
  <c r="I919" i="3" s="1"/>
  <c r="B920" i="3" s="1"/>
  <c r="J1816" i="3"/>
  <c r="G920" i="3" a="1"/>
  <c r="G920" i="3" l="1"/>
  <c r="F920" i="3"/>
  <c r="J1817" i="3"/>
  <c r="H920" i="3" l="1"/>
  <c r="I920" i="3" s="1"/>
  <c r="B921" i="3" s="1"/>
  <c r="J1818" i="3"/>
  <c r="G921" i="3" a="1"/>
  <c r="G921" i="3" l="1"/>
  <c r="F921" i="3"/>
  <c r="J1819" i="3"/>
  <c r="H921" i="3" l="1"/>
  <c r="I921" i="3" s="1"/>
  <c r="B922" i="3" s="1"/>
  <c r="J1820" i="3"/>
  <c r="G922" i="3" a="1"/>
  <c r="G922" i="3" l="1"/>
  <c r="F922" i="3"/>
  <c r="J1821" i="3"/>
  <c r="H922" i="3" l="1"/>
  <c r="I922" i="3" s="1"/>
  <c r="B923" i="3" s="1"/>
  <c r="J1822" i="3"/>
  <c r="G923" i="3" a="1"/>
  <c r="G923" i="3" l="1"/>
  <c r="F923" i="3"/>
  <c r="J1823" i="3"/>
  <c r="H923" i="3" l="1"/>
  <c r="I923" i="3" s="1"/>
  <c r="B924" i="3" s="1"/>
  <c r="J1824" i="3"/>
  <c r="G924" i="3" a="1"/>
  <c r="G924" i="3" l="1"/>
  <c r="F924" i="3"/>
  <c r="J1825" i="3"/>
  <c r="H924" i="3" l="1"/>
  <c r="I924" i="3" s="1"/>
  <c r="B925" i="3" s="1"/>
  <c r="J1826" i="3"/>
  <c r="G925" i="3" a="1"/>
  <c r="G925" i="3" l="1"/>
  <c r="F925" i="3"/>
  <c r="J1827" i="3"/>
  <c r="H925" i="3" l="1"/>
  <c r="I925" i="3" s="1"/>
  <c r="B926" i="3" s="1"/>
  <c r="J1828" i="3"/>
  <c r="G926" i="3" a="1"/>
  <c r="G926" i="3" l="1"/>
  <c r="F926" i="3"/>
  <c r="J1829" i="3"/>
  <c r="H926" i="3" l="1"/>
  <c r="I926" i="3" s="1"/>
  <c r="B927" i="3" s="1"/>
  <c r="J1830" i="3"/>
  <c r="G927" i="3" a="1"/>
  <c r="G927" i="3" l="1"/>
  <c r="F927" i="3"/>
  <c r="J1831" i="3"/>
  <c r="H927" i="3" l="1"/>
  <c r="I927" i="3" s="1"/>
  <c r="B928" i="3" s="1"/>
  <c r="J1832" i="3"/>
  <c r="G928" i="3" a="1"/>
  <c r="G928" i="3" l="1"/>
  <c r="F928" i="3"/>
  <c r="J1833" i="3"/>
  <c r="H928" i="3" l="1"/>
  <c r="I928" i="3" s="1"/>
  <c r="B929" i="3" s="1"/>
  <c r="J1834" i="3"/>
  <c r="G929" i="3" a="1"/>
  <c r="G929" i="3" l="1"/>
  <c r="F929" i="3"/>
  <c r="J1835" i="3"/>
  <c r="H929" i="3" l="1"/>
  <c r="I929" i="3" s="1"/>
  <c r="B930" i="3" s="1"/>
  <c r="J1836" i="3"/>
  <c r="G930" i="3" a="1"/>
  <c r="G930" i="3" l="1"/>
  <c r="F930" i="3"/>
  <c r="J1837" i="3"/>
  <c r="H930" i="3" l="1"/>
  <c r="I930" i="3" s="1"/>
  <c r="B931" i="3" s="1"/>
  <c r="J1838" i="3"/>
  <c r="G931" i="3" a="1"/>
  <c r="G931" i="3" l="1"/>
  <c r="F931" i="3"/>
  <c r="J1839" i="3"/>
  <c r="H931" i="3" l="1"/>
  <c r="I931" i="3" s="1"/>
  <c r="B932" i="3" s="1"/>
  <c r="J1840" i="3"/>
  <c r="G932" i="3" a="1"/>
  <c r="G932" i="3" l="1"/>
  <c r="F932" i="3"/>
  <c r="J1841" i="3"/>
  <c r="H932" i="3" l="1"/>
  <c r="I932" i="3" s="1"/>
  <c r="B933" i="3" s="1"/>
  <c r="J1842" i="3"/>
  <c r="G933" i="3" a="1"/>
  <c r="G933" i="3" l="1"/>
  <c r="F933" i="3"/>
  <c r="J1843" i="3"/>
  <c r="H933" i="3" l="1"/>
  <c r="I933" i="3" s="1"/>
  <c r="B934" i="3" s="1"/>
  <c r="J1844" i="3"/>
  <c r="G934" i="3" a="1"/>
  <c r="G934" i="3" l="1"/>
  <c r="F934" i="3"/>
  <c r="J1845" i="3"/>
  <c r="H934" i="3" l="1"/>
  <c r="I934" i="3" s="1"/>
  <c r="B935" i="3" s="1"/>
  <c r="J1846" i="3"/>
  <c r="G935" i="3" a="1"/>
  <c r="G935" i="3" l="1"/>
  <c r="F935" i="3"/>
  <c r="J1847" i="3"/>
  <c r="H935" i="3" l="1"/>
  <c r="I935" i="3" s="1"/>
  <c r="B936" i="3" s="1"/>
  <c r="J1848" i="3"/>
  <c r="G936" i="3" a="1"/>
  <c r="G936" i="3" l="1"/>
  <c r="F936" i="3"/>
  <c r="J1849" i="3"/>
  <c r="H936" i="3" l="1"/>
  <c r="I936" i="3" s="1"/>
  <c r="B937" i="3" s="1"/>
  <c r="J1850" i="3"/>
  <c r="G937" i="3" a="1"/>
  <c r="G937" i="3" l="1"/>
  <c r="F937" i="3"/>
  <c r="J1851" i="3"/>
  <c r="H937" i="3" l="1"/>
  <c r="I937" i="3" s="1"/>
  <c r="B938" i="3" s="1"/>
  <c r="J1852" i="3"/>
  <c r="G938" i="3" a="1"/>
  <c r="G938" i="3" l="1"/>
  <c r="F938" i="3"/>
  <c r="J1853" i="3"/>
  <c r="H938" i="3" l="1"/>
  <c r="I938" i="3" s="1"/>
  <c r="B939" i="3" s="1"/>
  <c r="J1854" i="3"/>
  <c r="G939" i="3" a="1"/>
  <c r="G939" i="3" l="1"/>
  <c r="F939" i="3"/>
  <c r="J1855" i="3"/>
  <c r="H939" i="3" l="1"/>
  <c r="I939" i="3" s="1"/>
  <c r="B940" i="3" s="1"/>
  <c r="J1856" i="3"/>
  <c r="G940" i="3" a="1"/>
  <c r="G940" i="3" l="1"/>
  <c r="F940" i="3"/>
  <c r="J1857" i="3"/>
  <c r="H940" i="3" l="1"/>
  <c r="I940" i="3" s="1"/>
  <c r="B941" i="3" s="1"/>
  <c r="J1858" i="3"/>
  <c r="G941" i="3" a="1"/>
  <c r="G941" i="3" l="1"/>
  <c r="F941" i="3"/>
  <c r="J1859" i="3"/>
  <c r="H941" i="3" l="1"/>
  <c r="I941" i="3" s="1"/>
  <c r="B942" i="3" s="1"/>
  <c r="J1860" i="3"/>
  <c r="G942" i="3" a="1"/>
  <c r="G942" i="3" l="1"/>
  <c r="F942" i="3"/>
  <c r="J1861" i="3"/>
  <c r="H942" i="3" l="1"/>
  <c r="I942" i="3" s="1"/>
  <c r="B943" i="3" s="1"/>
  <c r="J1862" i="3"/>
  <c r="G943" i="3" a="1"/>
  <c r="G943" i="3" l="1"/>
  <c r="F943" i="3"/>
  <c r="J1863" i="3"/>
  <c r="H943" i="3" l="1"/>
  <c r="I943" i="3" s="1"/>
  <c r="B944" i="3" s="1"/>
  <c r="J1864" i="3"/>
  <c r="G944" i="3" a="1"/>
  <c r="G944" i="3" l="1"/>
  <c r="F944" i="3"/>
  <c r="J1865" i="3"/>
  <c r="H944" i="3" l="1"/>
  <c r="I944" i="3" s="1"/>
  <c r="B945" i="3" s="1"/>
  <c r="J1866" i="3"/>
  <c r="G945" i="3" a="1"/>
  <c r="G945" i="3" l="1"/>
  <c r="F945" i="3"/>
  <c r="J1867" i="3"/>
  <c r="H945" i="3" l="1"/>
  <c r="I945" i="3" s="1"/>
  <c r="B946" i="3" s="1"/>
  <c r="J1868" i="3"/>
  <c r="G946" i="3" a="1"/>
  <c r="G946" i="3" l="1"/>
  <c r="F946" i="3"/>
  <c r="J1869" i="3"/>
  <c r="H946" i="3" l="1"/>
  <c r="I946" i="3" s="1"/>
  <c r="B947" i="3" s="1"/>
  <c r="J1870" i="3"/>
  <c r="G947" i="3" a="1"/>
  <c r="G947" i="3" l="1"/>
  <c r="F947" i="3"/>
  <c r="J1871" i="3"/>
  <c r="H947" i="3" l="1"/>
  <c r="I947" i="3" s="1"/>
  <c r="B948" i="3" s="1"/>
  <c r="J1872" i="3"/>
  <c r="G948" i="3" a="1"/>
  <c r="G948" i="3" l="1"/>
  <c r="F948" i="3"/>
  <c r="J1873" i="3"/>
  <c r="H948" i="3" l="1"/>
  <c r="I948" i="3" s="1"/>
  <c r="B949" i="3" s="1"/>
  <c r="J1874" i="3"/>
  <c r="G949" i="3" a="1"/>
  <c r="G949" i="3" l="1"/>
  <c r="F949" i="3"/>
  <c r="J1875" i="3"/>
  <c r="H949" i="3" l="1"/>
  <c r="I949" i="3" s="1"/>
  <c r="B950" i="3" s="1"/>
  <c r="J1876" i="3"/>
  <c r="G950" i="3" a="1"/>
  <c r="G950" i="3" l="1"/>
  <c r="F950" i="3"/>
  <c r="J1877" i="3"/>
  <c r="H950" i="3" l="1"/>
  <c r="I950" i="3" s="1"/>
  <c r="B951" i="3" s="1"/>
  <c r="J1878" i="3"/>
  <c r="G951" i="3" a="1"/>
  <c r="G951" i="3" l="1"/>
  <c r="F951" i="3"/>
  <c r="J1879" i="3"/>
  <c r="H951" i="3" l="1"/>
  <c r="I951" i="3" s="1"/>
  <c r="B952" i="3" s="1"/>
  <c r="J1880" i="3"/>
  <c r="G952" i="3" a="1"/>
  <c r="G952" i="3" l="1"/>
  <c r="F952" i="3"/>
  <c r="J1881" i="3"/>
  <c r="H952" i="3" l="1"/>
  <c r="I952" i="3" s="1"/>
  <c r="B953" i="3" s="1"/>
  <c r="J1882" i="3"/>
  <c r="G953" i="3" a="1"/>
  <c r="G953" i="3" l="1"/>
  <c r="F953" i="3"/>
  <c r="J1883" i="3"/>
  <c r="H953" i="3" l="1"/>
  <c r="I953" i="3" s="1"/>
  <c r="B954" i="3" s="1"/>
  <c r="J1884" i="3"/>
  <c r="G954" i="3" a="1"/>
  <c r="G954" i="3" l="1"/>
  <c r="F954" i="3"/>
  <c r="J1885" i="3"/>
  <c r="H954" i="3" l="1"/>
  <c r="I954" i="3" s="1"/>
  <c r="B955" i="3" s="1"/>
  <c r="J1886" i="3"/>
  <c r="G955" i="3" a="1"/>
  <c r="G955" i="3" l="1"/>
  <c r="F955" i="3"/>
  <c r="J1887" i="3"/>
  <c r="H955" i="3" l="1"/>
  <c r="I955" i="3" s="1"/>
  <c r="B956" i="3" s="1"/>
  <c r="J1888" i="3"/>
  <c r="G956" i="3" a="1"/>
  <c r="G956" i="3" l="1"/>
  <c r="F956" i="3"/>
  <c r="J1889" i="3"/>
  <c r="H956" i="3" l="1"/>
  <c r="I956" i="3" s="1"/>
  <c r="B957" i="3" s="1"/>
  <c r="J1890" i="3"/>
  <c r="G957" i="3" a="1"/>
  <c r="G957" i="3" l="1"/>
  <c r="F957" i="3"/>
  <c r="J1891" i="3"/>
  <c r="H957" i="3" l="1"/>
  <c r="I957" i="3" s="1"/>
  <c r="B958" i="3" s="1"/>
  <c r="J1892" i="3"/>
  <c r="G958" i="3" a="1"/>
  <c r="G958" i="3" l="1"/>
  <c r="F958" i="3"/>
  <c r="J1893" i="3"/>
  <c r="H958" i="3" l="1"/>
  <c r="I958" i="3" s="1"/>
  <c r="B959" i="3" s="1"/>
  <c r="J1894" i="3"/>
  <c r="G959" i="3" a="1"/>
  <c r="G959" i="3" l="1"/>
  <c r="F959" i="3"/>
  <c r="J1895" i="3"/>
  <c r="H959" i="3" l="1"/>
  <c r="I959" i="3" s="1"/>
  <c r="B960" i="3" s="1"/>
  <c r="J1896" i="3"/>
  <c r="G960" i="3" a="1"/>
  <c r="G960" i="3" l="1"/>
  <c r="F960" i="3"/>
  <c r="J1897" i="3"/>
  <c r="H960" i="3" l="1"/>
  <c r="I960" i="3" s="1"/>
  <c r="B961" i="3" s="1"/>
  <c r="J1898" i="3"/>
  <c r="G961" i="3" a="1"/>
  <c r="G961" i="3" l="1"/>
  <c r="F961" i="3"/>
  <c r="J1899" i="3"/>
  <c r="H961" i="3" l="1"/>
  <c r="I961" i="3" s="1"/>
  <c r="B962" i="3" s="1"/>
  <c r="J1900" i="3"/>
  <c r="G962" i="3" a="1"/>
  <c r="G962" i="3" l="1"/>
  <c r="F962" i="3"/>
  <c r="J1901" i="3"/>
  <c r="H962" i="3" l="1"/>
  <c r="I962" i="3" s="1"/>
  <c r="B963" i="3" s="1"/>
  <c r="J1902" i="3"/>
  <c r="G963" i="3" a="1"/>
  <c r="G963" i="3" l="1"/>
  <c r="F963" i="3"/>
  <c r="J1903" i="3"/>
  <c r="H963" i="3" l="1"/>
  <c r="I963" i="3" s="1"/>
  <c r="B964" i="3" s="1"/>
  <c r="J1904" i="3"/>
  <c r="G964" i="3" a="1"/>
  <c r="G964" i="3" l="1"/>
  <c r="F964" i="3"/>
  <c r="J1905" i="3"/>
  <c r="H964" i="3" l="1"/>
  <c r="I964" i="3" s="1"/>
  <c r="B965" i="3" s="1"/>
  <c r="J1906" i="3"/>
  <c r="G965" i="3" a="1"/>
  <c r="G965" i="3" l="1"/>
  <c r="F965" i="3"/>
  <c r="J1907" i="3"/>
  <c r="H965" i="3" l="1"/>
  <c r="I965" i="3" s="1"/>
  <c r="B966" i="3" s="1"/>
  <c r="J1908" i="3"/>
  <c r="G966" i="3" a="1"/>
  <c r="G966" i="3" l="1"/>
  <c r="F966" i="3"/>
  <c r="J1909" i="3"/>
  <c r="H966" i="3" l="1"/>
  <c r="I966" i="3" s="1"/>
  <c r="B967" i="3" s="1"/>
  <c r="J1910" i="3"/>
  <c r="G967" i="3" a="1"/>
  <c r="G967" i="3" l="1"/>
  <c r="F967" i="3"/>
  <c r="J1911" i="3"/>
  <c r="H967" i="3" l="1"/>
  <c r="I967" i="3" s="1"/>
  <c r="B968" i="3" s="1"/>
  <c r="J1912" i="3"/>
  <c r="G968" i="3" a="1"/>
  <c r="G968" i="3" l="1"/>
  <c r="F968" i="3"/>
  <c r="J1913" i="3"/>
  <c r="H968" i="3" l="1"/>
  <c r="I968" i="3" s="1"/>
  <c r="B969" i="3" s="1"/>
  <c r="J1914" i="3"/>
  <c r="G969" i="3" a="1"/>
  <c r="G969" i="3" l="1"/>
  <c r="F969" i="3"/>
  <c r="J1915" i="3"/>
  <c r="H969" i="3" l="1"/>
  <c r="I969" i="3" s="1"/>
  <c r="B970" i="3" s="1"/>
  <c r="J1916" i="3"/>
  <c r="G970" i="3" a="1"/>
  <c r="G970" i="3" l="1"/>
  <c r="F970" i="3"/>
  <c r="J1917" i="3"/>
  <c r="H970" i="3" l="1"/>
  <c r="I970" i="3" s="1"/>
  <c r="B971" i="3" s="1"/>
  <c r="J1918" i="3"/>
  <c r="G971" i="3" a="1"/>
  <c r="G971" i="3" l="1"/>
  <c r="F971" i="3"/>
  <c r="J1919" i="3"/>
  <c r="H971" i="3" l="1"/>
  <c r="I971" i="3" s="1"/>
  <c r="B972" i="3" s="1"/>
  <c r="J1920" i="3"/>
  <c r="G972" i="3" a="1"/>
  <c r="G972" i="3" l="1"/>
  <c r="F972" i="3"/>
  <c r="J1921" i="3"/>
  <c r="H972" i="3" l="1"/>
  <c r="I972" i="3" s="1"/>
  <c r="B973" i="3" s="1"/>
  <c r="J1922" i="3"/>
  <c r="G973" i="3" a="1"/>
  <c r="G973" i="3" l="1"/>
  <c r="F973" i="3"/>
  <c r="J1923" i="3"/>
  <c r="H973" i="3" l="1"/>
  <c r="I973" i="3" s="1"/>
  <c r="B974" i="3" s="1"/>
  <c r="J1924" i="3"/>
  <c r="G974" i="3" a="1"/>
  <c r="G974" i="3" l="1"/>
  <c r="F974" i="3"/>
  <c r="J1925" i="3"/>
  <c r="H974" i="3" l="1"/>
  <c r="I974" i="3" s="1"/>
  <c r="B975" i="3" s="1"/>
  <c r="J1926" i="3"/>
  <c r="G975" i="3" a="1"/>
  <c r="G975" i="3" l="1"/>
  <c r="F975" i="3"/>
  <c r="J1927" i="3"/>
  <c r="H975" i="3" l="1"/>
  <c r="I975" i="3" s="1"/>
  <c r="B976" i="3" s="1"/>
  <c r="J1928" i="3"/>
  <c r="G976" i="3" a="1"/>
  <c r="G976" i="3" l="1"/>
  <c r="F976" i="3"/>
  <c r="J1929" i="3"/>
  <c r="H976" i="3" l="1"/>
  <c r="I976" i="3" s="1"/>
  <c r="B977" i="3" s="1"/>
  <c r="J1930" i="3"/>
  <c r="G977" i="3" a="1"/>
  <c r="G977" i="3" l="1"/>
  <c r="F977" i="3"/>
  <c r="J1931" i="3"/>
  <c r="H977" i="3" l="1"/>
  <c r="I977" i="3" s="1"/>
  <c r="B978" i="3" s="1"/>
  <c r="J1932" i="3"/>
  <c r="G978" i="3" a="1"/>
  <c r="G978" i="3" l="1"/>
  <c r="F978" i="3"/>
  <c r="J1933" i="3"/>
  <c r="H978" i="3" l="1"/>
  <c r="I978" i="3" s="1"/>
  <c r="B979" i="3" s="1"/>
  <c r="J1934" i="3"/>
  <c r="G979" i="3" a="1"/>
  <c r="G979" i="3" l="1"/>
  <c r="F979" i="3"/>
  <c r="J1935" i="3"/>
  <c r="H979" i="3" l="1"/>
  <c r="I979" i="3" s="1"/>
  <c r="B980" i="3" s="1"/>
  <c r="P15" i="3"/>
  <c r="R14" i="3"/>
  <c r="R15" i="3" s="1"/>
  <c r="G980" i="3" a="1"/>
  <c r="G980" i="3" l="1"/>
  <c r="F980" i="3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H980" i="3" l="1"/>
  <c r="I980" i="3" s="1"/>
  <c r="B981" i="3" s="1"/>
  <c r="K17" i="3"/>
  <c r="G981" i="3" a="1"/>
  <c r="G981" i="3" l="1"/>
  <c r="F981" i="3"/>
  <c r="K18" i="3"/>
  <c r="H981" i="3" l="1"/>
  <c r="I981" i="3" s="1"/>
  <c r="B982" i="3" s="1"/>
  <c r="K19" i="3"/>
  <c r="G982" i="3" a="1"/>
  <c r="G982" i="3" l="1"/>
  <c r="F982" i="3"/>
  <c r="K20" i="3"/>
  <c r="H982" i="3" l="1"/>
  <c r="I982" i="3" s="1"/>
  <c r="B983" i="3" s="1"/>
  <c r="K21" i="3"/>
  <c r="G983" i="3" a="1"/>
  <c r="G983" i="3" l="1"/>
  <c r="F983" i="3"/>
  <c r="K22" i="3"/>
  <c r="H983" i="3" l="1"/>
  <c r="I983" i="3" s="1"/>
  <c r="B984" i="3" s="1"/>
  <c r="K23" i="3"/>
  <c r="G984" i="3" a="1"/>
  <c r="G984" i="3" l="1"/>
  <c r="F984" i="3"/>
  <c r="K24" i="3"/>
  <c r="H984" i="3" l="1"/>
  <c r="I984" i="3" s="1"/>
  <c r="B985" i="3" s="1"/>
  <c r="K25" i="3"/>
  <c r="G985" i="3" a="1"/>
  <c r="G985" i="3" l="1"/>
  <c r="F985" i="3"/>
  <c r="K26" i="3"/>
  <c r="H985" i="3" l="1"/>
  <c r="I985" i="3" s="1"/>
  <c r="B986" i="3" s="1"/>
  <c r="K27" i="3"/>
  <c r="G986" i="3" a="1"/>
  <c r="G986" i="3" l="1"/>
  <c r="F986" i="3"/>
  <c r="K28" i="3"/>
  <c r="H986" i="3" l="1"/>
  <c r="I986" i="3" s="1"/>
  <c r="B987" i="3" s="1"/>
  <c r="K29" i="3"/>
  <c r="G987" i="3" a="1"/>
  <c r="G987" i="3" l="1"/>
  <c r="F987" i="3"/>
  <c r="K30" i="3"/>
  <c r="H987" i="3" l="1"/>
  <c r="I987" i="3" s="1"/>
  <c r="B988" i="3" s="1"/>
  <c r="K31" i="3"/>
  <c r="G988" i="3" a="1"/>
  <c r="G988" i="3" l="1"/>
  <c r="F988" i="3"/>
  <c r="K32" i="3"/>
  <c r="H988" i="3" l="1"/>
  <c r="I988" i="3" s="1"/>
  <c r="B989" i="3" s="1"/>
  <c r="K33" i="3"/>
  <c r="G989" i="3" a="1"/>
  <c r="G989" i="3" l="1"/>
  <c r="F989" i="3"/>
  <c r="K34" i="3"/>
  <c r="H989" i="3" l="1"/>
  <c r="I989" i="3" s="1"/>
  <c r="B990" i="3" s="1"/>
  <c r="K35" i="3"/>
  <c r="G990" i="3" a="1"/>
  <c r="G990" i="3" l="1"/>
  <c r="F990" i="3"/>
  <c r="K36" i="3"/>
  <c r="H990" i="3" l="1"/>
  <c r="I990" i="3" s="1"/>
  <c r="B991" i="3" s="1"/>
  <c r="K37" i="3"/>
  <c r="G991" i="3" a="1"/>
  <c r="G991" i="3" l="1"/>
  <c r="F991" i="3"/>
  <c r="K38" i="3"/>
  <c r="H991" i="3" l="1"/>
  <c r="I991" i="3" s="1"/>
  <c r="B992" i="3" s="1"/>
  <c r="K39" i="3"/>
  <c r="G992" i="3" a="1"/>
  <c r="G992" i="3" l="1"/>
  <c r="F992" i="3"/>
  <c r="K40" i="3"/>
  <c r="H992" i="3" l="1"/>
  <c r="I992" i="3" s="1"/>
  <c r="B993" i="3" s="1"/>
  <c r="K41" i="3"/>
  <c r="G993" i="3" a="1"/>
  <c r="G993" i="3" l="1"/>
  <c r="F993" i="3"/>
  <c r="K42" i="3"/>
  <c r="H993" i="3" l="1"/>
  <c r="I993" i="3" s="1"/>
  <c r="B994" i="3" s="1"/>
  <c r="K43" i="3"/>
  <c r="G994" i="3" a="1"/>
  <c r="G994" i="3" l="1"/>
  <c r="F994" i="3"/>
  <c r="K44" i="3"/>
  <c r="H994" i="3" l="1"/>
  <c r="I994" i="3" s="1"/>
  <c r="B995" i="3" s="1"/>
  <c r="K45" i="3"/>
  <c r="G995" i="3" a="1"/>
  <c r="G995" i="3" l="1"/>
  <c r="F995" i="3"/>
  <c r="K46" i="3"/>
  <c r="H995" i="3" l="1"/>
  <c r="I995" i="3" s="1"/>
  <c r="B996" i="3" s="1"/>
  <c r="K47" i="3"/>
  <c r="G996" i="3" a="1"/>
  <c r="G996" i="3" l="1"/>
  <c r="F996" i="3"/>
  <c r="K48" i="3"/>
  <c r="H996" i="3" l="1"/>
  <c r="I996" i="3" s="1"/>
  <c r="B997" i="3" s="1"/>
  <c r="K49" i="3"/>
  <c r="G997" i="3" a="1"/>
  <c r="G997" i="3" l="1"/>
  <c r="F997" i="3"/>
  <c r="K50" i="3"/>
  <c r="H997" i="3" l="1"/>
  <c r="I997" i="3" s="1"/>
  <c r="B998" i="3" s="1"/>
  <c r="K51" i="3"/>
  <c r="G998" i="3" a="1"/>
  <c r="G998" i="3" l="1"/>
  <c r="F998" i="3"/>
  <c r="K52" i="3"/>
  <c r="H998" i="3" l="1"/>
  <c r="I998" i="3" s="1"/>
  <c r="B999" i="3" s="1"/>
  <c r="K53" i="3"/>
  <c r="G999" i="3" a="1"/>
  <c r="G999" i="3" l="1"/>
  <c r="F999" i="3"/>
  <c r="K54" i="3"/>
  <c r="H999" i="3" l="1"/>
  <c r="I999" i="3" s="1"/>
  <c r="B1000" i="3" s="1"/>
  <c r="K55" i="3"/>
  <c r="G1000" i="3" a="1"/>
  <c r="G1000" i="3" l="1"/>
  <c r="F1000" i="3"/>
  <c r="K56" i="3"/>
  <c r="H1000" i="3" l="1"/>
  <c r="I1000" i="3" s="1"/>
  <c r="B1001" i="3" s="1"/>
  <c r="K57" i="3"/>
  <c r="G1001" i="3" a="1"/>
  <c r="G1001" i="3" l="1"/>
  <c r="F1001" i="3"/>
  <c r="K58" i="3"/>
  <c r="H1001" i="3" l="1"/>
  <c r="I1001" i="3" s="1"/>
  <c r="B1002" i="3" s="1"/>
  <c r="K59" i="3"/>
  <c r="G1002" i="3" a="1"/>
  <c r="G1002" i="3" l="1"/>
  <c r="F1002" i="3"/>
  <c r="K60" i="3"/>
  <c r="H1002" i="3" l="1"/>
  <c r="I1002" i="3" s="1"/>
  <c r="B1003" i="3" s="1"/>
  <c r="K61" i="3"/>
  <c r="G1003" i="3" a="1"/>
  <c r="G1003" i="3" l="1"/>
  <c r="F1003" i="3"/>
  <c r="K62" i="3"/>
  <c r="H1003" i="3" l="1"/>
  <c r="I1003" i="3" s="1"/>
  <c r="B1004" i="3" s="1"/>
  <c r="K63" i="3"/>
  <c r="G1004" i="3" a="1"/>
  <c r="G1004" i="3" l="1"/>
  <c r="F1004" i="3"/>
  <c r="K64" i="3"/>
  <c r="H1004" i="3" l="1"/>
  <c r="I1004" i="3" s="1"/>
  <c r="B1005" i="3" s="1"/>
  <c r="K65" i="3"/>
  <c r="G1005" i="3" a="1"/>
  <c r="G1005" i="3" l="1"/>
  <c r="F1005" i="3"/>
  <c r="K66" i="3"/>
  <c r="H1005" i="3" l="1"/>
  <c r="I1005" i="3" s="1"/>
  <c r="B1006" i="3" s="1"/>
  <c r="K67" i="3"/>
  <c r="G1006" i="3" a="1"/>
  <c r="G1006" i="3" l="1"/>
  <c r="F1006" i="3"/>
  <c r="K68" i="3"/>
  <c r="H1006" i="3" l="1"/>
  <c r="I1006" i="3" s="1"/>
  <c r="B1007" i="3" s="1"/>
  <c r="K69" i="3"/>
  <c r="G1007" i="3" a="1"/>
  <c r="G1007" i="3" l="1"/>
  <c r="F1007" i="3"/>
  <c r="K70" i="3"/>
  <c r="H1007" i="3" l="1"/>
  <c r="I1007" i="3" s="1"/>
  <c r="B1008" i="3" s="1"/>
  <c r="K71" i="3"/>
  <c r="G1008" i="3" a="1"/>
  <c r="G1008" i="3" l="1"/>
  <c r="F1008" i="3"/>
  <c r="K72" i="3"/>
  <c r="H1008" i="3" l="1"/>
  <c r="I1008" i="3" s="1"/>
  <c r="B1009" i="3" s="1"/>
  <c r="K73" i="3"/>
  <c r="G1009" i="3" a="1"/>
  <c r="G1009" i="3" l="1"/>
  <c r="F1009" i="3"/>
  <c r="K74" i="3"/>
  <c r="H1009" i="3" l="1"/>
  <c r="I1009" i="3" s="1"/>
  <c r="B1010" i="3" s="1"/>
  <c r="K75" i="3"/>
  <c r="G1010" i="3" a="1"/>
  <c r="G1010" i="3" l="1"/>
  <c r="F1010" i="3"/>
  <c r="K76" i="3"/>
  <c r="H1010" i="3" l="1"/>
  <c r="I1010" i="3" s="1"/>
  <c r="B1011" i="3" s="1"/>
  <c r="K77" i="3"/>
  <c r="G1011" i="3" a="1"/>
  <c r="G1011" i="3" l="1"/>
  <c r="F1011" i="3"/>
  <c r="K78" i="3"/>
  <c r="H1011" i="3" l="1"/>
  <c r="I1011" i="3" s="1"/>
  <c r="B1012" i="3" s="1"/>
  <c r="K79" i="3"/>
  <c r="G1012" i="3" a="1"/>
  <c r="G1012" i="3" l="1"/>
  <c r="F1012" i="3"/>
  <c r="K80" i="3"/>
  <c r="H1012" i="3" l="1"/>
  <c r="I1012" i="3" s="1"/>
  <c r="B1013" i="3" s="1"/>
  <c r="K81" i="3"/>
  <c r="G1013" i="3" a="1"/>
  <c r="G1013" i="3" l="1"/>
  <c r="F1013" i="3"/>
  <c r="K82" i="3"/>
  <c r="H1013" i="3" l="1"/>
  <c r="I1013" i="3" s="1"/>
  <c r="B1014" i="3" s="1"/>
  <c r="K83" i="3"/>
  <c r="G1014" i="3" a="1"/>
  <c r="G1014" i="3" l="1"/>
  <c r="F1014" i="3"/>
  <c r="K84" i="3"/>
  <c r="H1014" i="3" l="1"/>
  <c r="I1014" i="3" s="1"/>
  <c r="B1015" i="3" s="1"/>
  <c r="K85" i="3"/>
  <c r="G1015" i="3" a="1"/>
  <c r="G1015" i="3" l="1"/>
  <c r="F1015" i="3"/>
  <c r="K86" i="3"/>
  <c r="H1015" i="3" l="1"/>
  <c r="I1015" i="3" s="1"/>
  <c r="B1016" i="3" s="1"/>
  <c r="K87" i="3"/>
  <c r="G1016" i="3" a="1"/>
  <c r="G1016" i="3" l="1"/>
  <c r="F1016" i="3"/>
  <c r="K88" i="3"/>
  <c r="H1016" i="3" l="1"/>
  <c r="I1016" i="3" s="1"/>
  <c r="B1017" i="3" s="1"/>
  <c r="K89" i="3"/>
  <c r="G1017" i="3" a="1"/>
  <c r="G1017" i="3" l="1"/>
  <c r="F1017" i="3"/>
  <c r="K90" i="3"/>
  <c r="H1017" i="3" l="1"/>
  <c r="I1017" i="3" s="1"/>
  <c r="B1018" i="3" s="1"/>
  <c r="K91" i="3"/>
  <c r="G1018" i="3" a="1"/>
  <c r="G1018" i="3" l="1"/>
  <c r="F1018" i="3"/>
  <c r="K92" i="3"/>
  <c r="H1018" i="3" l="1"/>
  <c r="I1018" i="3" s="1"/>
  <c r="B1019" i="3" s="1"/>
  <c r="F1019" i="3" s="1"/>
  <c r="K93" i="3"/>
  <c r="G1019" i="3" a="1"/>
  <c r="G1019" i="3" l="1"/>
  <c r="H1019" i="3" s="1"/>
  <c r="I1019" i="3" s="1"/>
  <c r="B1020" i="3" s="1"/>
  <c r="K94" i="3"/>
  <c r="G1020" i="3" a="1"/>
  <c r="G1020" i="3" l="1"/>
  <c r="F1020" i="3"/>
  <c r="K95" i="3"/>
  <c r="H1020" i="3" l="1"/>
  <c r="I1020" i="3" s="1"/>
  <c r="B1021" i="3" s="1"/>
  <c r="K96" i="3"/>
  <c r="G1021" i="3" a="1"/>
  <c r="G1021" i="3" l="1"/>
  <c r="F1021" i="3"/>
  <c r="K97" i="3"/>
  <c r="H1021" i="3" l="1"/>
  <c r="I1021" i="3" s="1"/>
  <c r="B1022" i="3" s="1"/>
  <c r="K98" i="3"/>
  <c r="G1022" i="3" a="1"/>
  <c r="G1022" i="3" l="1"/>
  <c r="F1022" i="3"/>
  <c r="K99" i="3"/>
  <c r="H1022" i="3" l="1"/>
  <c r="I1022" i="3" s="1"/>
  <c r="B1023" i="3" s="1"/>
  <c r="K100" i="3"/>
  <c r="G1023" i="3" a="1"/>
  <c r="G1023" i="3" l="1"/>
  <c r="F1023" i="3"/>
  <c r="K101" i="3"/>
  <c r="H1023" i="3" l="1"/>
  <c r="I1023" i="3" s="1"/>
  <c r="B1024" i="3" s="1"/>
  <c r="K102" i="3"/>
  <c r="G1024" i="3" a="1"/>
  <c r="G1024" i="3" l="1"/>
  <c r="F1024" i="3"/>
  <c r="K103" i="3"/>
  <c r="H1024" i="3" l="1"/>
  <c r="I1024" i="3" s="1"/>
  <c r="B1025" i="3" s="1"/>
  <c r="K104" i="3"/>
  <c r="G1025" i="3" a="1"/>
  <c r="G1025" i="3" l="1"/>
  <c r="F1025" i="3"/>
  <c r="K105" i="3"/>
  <c r="H1025" i="3" l="1"/>
  <c r="I1025" i="3" s="1"/>
  <c r="B1026" i="3" s="1"/>
  <c r="K106" i="3"/>
  <c r="G1026" i="3" a="1"/>
  <c r="G1026" i="3" l="1"/>
  <c r="F1026" i="3"/>
  <c r="K107" i="3"/>
  <c r="H1026" i="3" l="1"/>
  <c r="I1026" i="3" s="1"/>
  <c r="B1027" i="3" s="1"/>
  <c r="K108" i="3"/>
  <c r="G1027" i="3" a="1"/>
  <c r="G1027" i="3" l="1"/>
  <c r="F1027" i="3"/>
  <c r="K109" i="3"/>
  <c r="H1027" i="3" l="1"/>
  <c r="I1027" i="3" s="1"/>
  <c r="B1028" i="3" s="1"/>
  <c r="K110" i="3"/>
  <c r="G1028" i="3" a="1"/>
  <c r="G1028" i="3" l="1"/>
  <c r="F1028" i="3"/>
  <c r="K111" i="3"/>
  <c r="H1028" i="3" l="1"/>
  <c r="I1028" i="3" s="1"/>
  <c r="B1029" i="3" s="1"/>
  <c r="K112" i="3"/>
  <c r="G1029" i="3" a="1"/>
  <c r="G1029" i="3" l="1"/>
  <c r="F1029" i="3"/>
  <c r="K113" i="3"/>
  <c r="H1029" i="3" l="1"/>
  <c r="I1029" i="3" s="1"/>
  <c r="B1030" i="3" s="1"/>
  <c r="K114" i="3"/>
  <c r="G1030" i="3" a="1"/>
  <c r="G1030" i="3" l="1"/>
  <c r="F1030" i="3"/>
  <c r="K115" i="3"/>
  <c r="H1030" i="3" l="1"/>
  <c r="I1030" i="3" s="1"/>
  <c r="B1031" i="3" s="1"/>
  <c r="K116" i="3"/>
  <c r="G1031" i="3" a="1"/>
  <c r="G1031" i="3" l="1"/>
  <c r="F1031" i="3"/>
  <c r="K117" i="3"/>
  <c r="H1031" i="3" l="1"/>
  <c r="I1031" i="3" s="1"/>
  <c r="B1032" i="3" s="1"/>
  <c r="K118" i="3"/>
  <c r="G1032" i="3" a="1"/>
  <c r="G1032" i="3" l="1"/>
  <c r="F1032" i="3"/>
  <c r="K119" i="3"/>
  <c r="H1032" i="3" l="1"/>
  <c r="I1032" i="3" s="1"/>
  <c r="B1033" i="3" s="1"/>
  <c r="K120" i="3"/>
  <c r="G1033" i="3" a="1"/>
  <c r="G1033" i="3" l="1"/>
  <c r="F1033" i="3"/>
  <c r="K121" i="3"/>
  <c r="H1033" i="3" l="1"/>
  <c r="I1033" i="3" s="1"/>
  <c r="B1034" i="3" s="1"/>
  <c r="K122" i="3"/>
  <c r="G1034" i="3" a="1"/>
  <c r="G1034" i="3" l="1"/>
  <c r="F1034" i="3"/>
  <c r="K123" i="3"/>
  <c r="H1034" i="3" l="1"/>
  <c r="I1034" i="3" s="1"/>
  <c r="B1035" i="3" s="1"/>
  <c r="K124" i="3"/>
  <c r="G1035" i="3" a="1"/>
  <c r="G1035" i="3" l="1"/>
  <c r="F1035" i="3"/>
  <c r="K125" i="3"/>
  <c r="H1035" i="3" l="1"/>
  <c r="I1035" i="3" s="1"/>
  <c r="B1036" i="3" s="1"/>
  <c r="K126" i="3"/>
  <c r="G1036" i="3" a="1"/>
  <c r="G1036" i="3" l="1"/>
  <c r="F1036" i="3"/>
  <c r="K127" i="3"/>
  <c r="H1036" i="3" l="1"/>
  <c r="I1036" i="3" s="1"/>
  <c r="B1037" i="3" s="1"/>
  <c r="K128" i="3"/>
  <c r="G1037" i="3" a="1"/>
  <c r="G1037" i="3" l="1"/>
  <c r="F1037" i="3"/>
  <c r="K129" i="3"/>
  <c r="H1037" i="3" l="1"/>
  <c r="I1037" i="3" s="1"/>
  <c r="B1038" i="3" s="1"/>
  <c r="K130" i="3"/>
  <c r="G1038" i="3" a="1"/>
  <c r="G1038" i="3" l="1"/>
  <c r="F1038" i="3"/>
  <c r="K131" i="3"/>
  <c r="H1038" i="3" l="1"/>
  <c r="I1038" i="3" s="1"/>
  <c r="B1039" i="3" s="1"/>
  <c r="K132" i="3"/>
  <c r="G1039" i="3" a="1"/>
  <c r="G1039" i="3" l="1"/>
  <c r="F1039" i="3"/>
  <c r="K133" i="3"/>
  <c r="H1039" i="3" l="1"/>
  <c r="I1039" i="3" s="1"/>
  <c r="B1040" i="3" s="1"/>
  <c r="K134" i="3"/>
  <c r="G1040" i="3" a="1"/>
  <c r="G1040" i="3" l="1"/>
  <c r="F1040" i="3"/>
  <c r="K135" i="3"/>
  <c r="H1040" i="3" l="1"/>
  <c r="I1040" i="3" s="1"/>
  <c r="B1041" i="3" s="1"/>
  <c r="K136" i="3"/>
  <c r="G1041" i="3" a="1"/>
  <c r="G1041" i="3" l="1"/>
  <c r="F1041" i="3"/>
  <c r="K137" i="3"/>
  <c r="H1041" i="3" l="1"/>
  <c r="I1041" i="3" s="1"/>
  <c r="B1042" i="3" s="1"/>
  <c r="K138" i="3"/>
  <c r="G1042" i="3" a="1"/>
  <c r="G1042" i="3" l="1"/>
  <c r="F1042" i="3"/>
  <c r="K139" i="3"/>
  <c r="H1042" i="3" l="1"/>
  <c r="I1042" i="3" s="1"/>
  <c r="B1043" i="3" s="1"/>
  <c r="K140" i="3"/>
  <c r="G1043" i="3" a="1"/>
  <c r="G1043" i="3" l="1"/>
  <c r="F1043" i="3"/>
  <c r="K141" i="3"/>
  <c r="H1043" i="3" l="1"/>
  <c r="I1043" i="3" s="1"/>
  <c r="B1044" i="3" s="1"/>
  <c r="K142" i="3"/>
  <c r="G1044" i="3" a="1"/>
  <c r="G1044" i="3" l="1"/>
  <c r="F1044" i="3"/>
  <c r="K143" i="3"/>
  <c r="H1044" i="3" l="1"/>
  <c r="I1044" i="3" s="1"/>
  <c r="B1045" i="3" s="1"/>
  <c r="K144" i="3"/>
  <c r="G1045" i="3" a="1"/>
  <c r="G1045" i="3" l="1"/>
  <c r="F1045" i="3"/>
  <c r="K145" i="3"/>
  <c r="H1045" i="3" l="1"/>
  <c r="I1045" i="3" s="1"/>
  <c r="B1046" i="3" s="1"/>
  <c r="K146" i="3"/>
  <c r="G1046" i="3" a="1"/>
  <c r="G1046" i="3" l="1"/>
  <c r="F1046" i="3"/>
  <c r="K147" i="3"/>
  <c r="H1046" i="3" l="1"/>
  <c r="I1046" i="3" s="1"/>
  <c r="B1047" i="3" s="1"/>
  <c r="K148" i="3"/>
  <c r="G1047" i="3" a="1"/>
  <c r="G1047" i="3" l="1"/>
  <c r="F1047" i="3"/>
  <c r="K149" i="3"/>
  <c r="H1047" i="3" l="1"/>
  <c r="I1047" i="3" s="1"/>
  <c r="B1048" i="3" s="1"/>
  <c r="K150" i="3"/>
  <c r="G1048" i="3" a="1"/>
  <c r="G1048" i="3" l="1"/>
  <c r="F1048" i="3"/>
  <c r="K151" i="3"/>
  <c r="H1048" i="3" l="1"/>
  <c r="I1048" i="3" s="1"/>
  <c r="B1049" i="3" s="1"/>
  <c r="K152" i="3"/>
  <c r="G1049" i="3" a="1"/>
  <c r="G1049" i="3" l="1"/>
  <c r="F1049" i="3"/>
  <c r="K153" i="3"/>
  <c r="H1049" i="3" l="1"/>
  <c r="I1049" i="3" s="1"/>
  <c r="B1050" i="3" s="1"/>
  <c r="K154" i="3"/>
  <c r="G1050" i="3" a="1"/>
  <c r="G1050" i="3" l="1"/>
  <c r="F1050" i="3"/>
  <c r="K155" i="3"/>
  <c r="H1050" i="3" l="1"/>
  <c r="I1050" i="3" s="1"/>
  <c r="B1051" i="3" s="1"/>
  <c r="K156" i="3"/>
  <c r="G1051" i="3" a="1"/>
  <c r="G1051" i="3" l="1"/>
  <c r="F1051" i="3"/>
  <c r="K157" i="3"/>
  <c r="H1051" i="3" l="1"/>
  <c r="I1051" i="3" s="1"/>
  <c r="B1052" i="3" s="1"/>
  <c r="K158" i="3"/>
  <c r="G1052" i="3" a="1"/>
  <c r="G1052" i="3" l="1"/>
  <c r="F1052" i="3"/>
  <c r="K159" i="3"/>
  <c r="H1052" i="3" l="1"/>
  <c r="I1052" i="3" s="1"/>
  <c r="B1053" i="3" s="1"/>
  <c r="K160" i="3"/>
  <c r="G1053" i="3" a="1"/>
  <c r="G1053" i="3" l="1"/>
  <c r="F1053" i="3"/>
  <c r="K161" i="3"/>
  <c r="H1053" i="3" l="1"/>
  <c r="I1053" i="3" s="1"/>
  <c r="B1054" i="3" s="1"/>
  <c r="K162" i="3"/>
  <c r="G1054" i="3" a="1"/>
  <c r="G1054" i="3" l="1"/>
  <c r="F1054" i="3"/>
  <c r="K163" i="3"/>
  <c r="H1054" i="3" l="1"/>
  <c r="I1054" i="3" s="1"/>
  <c r="B1055" i="3" s="1"/>
  <c r="K164" i="3"/>
  <c r="G1055" i="3" a="1"/>
  <c r="G1055" i="3" l="1"/>
  <c r="F1055" i="3"/>
  <c r="K165" i="3"/>
  <c r="H1055" i="3" l="1"/>
  <c r="I1055" i="3" s="1"/>
  <c r="B1056" i="3" s="1"/>
  <c r="K166" i="3"/>
  <c r="G1056" i="3" a="1"/>
  <c r="G1056" i="3" l="1"/>
  <c r="F1056" i="3"/>
  <c r="K167" i="3"/>
  <c r="H1056" i="3" l="1"/>
  <c r="I1056" i="3" s="1"/>
  <c r="B1057" i="3" s="1"/>
  <c r="K168" i="3"/>
  <c r="G1057" i="3" a="1"/>
  <c r="G1057" i="3" l="1"/>
  <c r="F1057" i="3"/>
  <c r="K169" i="3"/>
  <c r="H1057" i="3" l="1"/>
  <c r="I1057" i="3" s="1"/>
  <c r="B1058" i="3" s="1"/>
  <c r="K170" i="3"/>
  <c r="G1058" i="3" a="1"/>
  <c r="G1058" i="3" l="1"/>
  <c r="F1058" i="3"/>
  <c r="K171" i="3"/>
  <c r="H1058" i="3" l="1"/>
  <c r="I1058" i="3" s="1"/>
  <c r="B1059" i="3" s="1"/>
  <c r="K172" i="3"/>
  <c r="G1059" i="3" a="1"/>
  <c r="G1059" i="3" l="1"/>
  <c r="F1059" i="3"/>
  <c r="K173" i="3"/>
  <c r="H1059" i="3" l="1"/>
  <c r="I1059" i="3" s="1"/>
  <c r="B1060" i="3" s="1"/>
  <c r="K174" i="3"/>
  <c r="G1060" i="3" a="1"/>
  <c r="G1060" i="3" l="1"/>
  <c r="F1060" i="3"/>
  <c r="K175" i="3"/>
  <c r="H1060" i="3" l="1"/>
  <c r="I1060" i="3" s="1"/>
  <c r="B1061" i="3" s="1"/>
  <c r="K176" i="3"/>
  <c r="G1061" i="3" a="1"/>
  <c r="G1061" i="3" l="1"/>
  <c r="F1061" i="3"/>
  <c r="K177" i="3"/>
  <c r="H1061" i="3" l="1"/>
  <c r="I1061" i="3" s="1"/>
  <c r="B1062" i="3" s="1"/>
  <c r="K178" i="3"/>
  <c r="G1062" i="3" a="1"/>
  <c r="G1062" i="3" l="1"/>
  <c r="F1062" i="3"/>
  <c r="K179" i="3"/>
  <c r="H1062" i="3" l="1"/>
  <c r="I1062" i="3" s="1"/>
  <c r="B1063" i="3" s="1"/>
  <c r="K180" i="3"/>
  <c r="G1063" i="3" a="1"/>
  <c r="G1063" i="3" l="1"/>
  <c r="F1063" i="3"/>
  <c r="K181" i="3"/>
  <c r="H1063" i="3" l="1"/>
  <c r="I1063" i="3" s="1"/>
  <c r="B1064" i="3" s="1"/>
  <c r="K182" i="3"/>
  <c r="G1064" i="3" a="1"/>
  <c r="G1064" i="3" l="1"/>
  <c r="F1064" i="3"/>
  <c r="K183" i="3"/>
  <c r="H1064" i="3" l="1"/>
  <c r="I1064" i="3" s="1"/>
  <c r="B1065" i="3" s="1"/>
  <c r="K184" i="3"/>
  <c r="G1065" i="3" a="1"/>
  <c r="G1065" i="3" l="1"/>
  <c r="F1065" i="3"/>
  <c r="K185" i="3"/>
  <c r="H1065" i="3" l="1"/>
  <c r="I1065" i="3" s="1"/>
  <c r="B1066" i="3" s="1"/>
  <c r="K186" i="3"/>
  <c r="G1066" i="3" a="1"/>
  <c r="G1066" i="3" l="1"/>
  <c r="F1066" i="3"/>
  <c r="K187" i="3"/>
  <c r="H1066" i="3" l="1"/>
  <c r="I1066" i="3" s="1"/>
  <c r="B1067" i="3" s="1"/>
  <c r="K188" i="3"/>
  <c r="G1067" i="3" a="1"/>
  <c r="G1067" i="3" l="1"/>
  <c r="F1067" i="3"/>
  <c r="K189" i="3"/>
  <c r="H1067" i="3" l="1"/>
  <c r="I1067" i="3" s="1"/>
  <c r="B1068" i="3" s="1"/>
  <c r="K190" i="3"/>
  <c r="G1068" i="3" a="1"/>
  <c r="G1068" i="3" l="1"/>
  <c r="F1068" i="3"/>
  <c r="K191" i="3"/>
  <c r="H1068" i="3" l="1"/>
  <c r="I1068" i="3" s="1"/>
  <c r="B1069" i="3" s="1"/>
  <c r="K192" i="3"/>
  <c r="G1069" i="3" a="1"/>
  <c r="G1069" i="3" l="1"/>
  <c r="F1069" i="3"/>
  <c r="K193" i="3"/>
  <c r="H1069" i="3" l="1"/>
  <c r="I1069" i="3" s="1"/>
  <c r="B1070" i="3" s="1"/>
  <c r="K194" i="3"/>
  <c r="G1070" i="3" a="1"/>
  <c r="G1070" i="3" l="1"/>
  <c r="F1070" i="3"/>
  <c r="K195" i="3"/>
  <c r="H1070" i="3" l="1"/>
  <c r="I1070" i="3" s="1"/>
  <c r="B1071" i="3" s="1"/>
  <c r="K196" i="3"/>
  <c r="G1071" i="3" a="1"/>
  <c r="G1071" i="3" l="1"/>
  <c r="F1071" i="3"/>
  <c r="K197" i="3"/>
  <c r="H1071" i="3" l="1"/>
  <c r="I1071" i="3" s="1"/>
  <c r="B1072" i="3" s="1"/>
  <c r="K198" i="3"/>
  <c r="G1072" i="3" a="1"/>
  <c r="G1072" i="3" l="1"/>
  <c r="F1072" i="3"/>
  <c r="K199" i="3"/>
  <c r="H1072" i="3" l="1"/>
  <c r="I1072" i="3" s="1"/>
  <c r="B1073" i="3" s="1"/>
  <c r="K200" i="3"/>
  <c r="G1073" i="3" a="1"/>
  <c r="G1073" i="3" l="1"/>
  <c r="F1073" i="3"/>
  <c r="K201" i="3"/>
  <c r="H1073" i="3" l="1"/>
  <c r="I1073" i="3" s="1"/>
  <c r="B1074" i="3" s="1"/>
  <c r="K202" i="3"/>
  <c r="G1074" i="3" a="1"/>
  <c r="G1074" i="3" l="1"/>
  <c r="F1074" i="3"/>
  <c r="K203" i="3"/>
  <c r="H1074" i="3" l="1"/>
  <c r="I1074" i="3" s="1"/>
  <c r="B1075" i="3" s="1"/>
  <c r="K204" i="3"/>
  <c r="G1075" i="3" a="1"/>
  <c r="G1075" i="3" l="1"/>
  <c r="F1075" i="3"/>
  <c r="K205" i="3"/>
  <c r="H1075" i="3" l="1"/>
  <c r="I1075" i="3" s="1"/>
  <c r="B1076" i="3" s="1"/>
  <c r="K206" i="3"/>
  <c r="G1076" i="3" a="1"/>
  <c r="G1076" i="3" l="1"/>
  <c r="F1076" i="3"/>
  <c r="K207" i="3"/>
  <c r="H1076" i="3" l="1"/>
  <c r="I1076" i="3" s="1"/>
  <c r="B1077" i="3" s="1"/>
  <c r="K208" i="3"/>
  <c r="G1077" i="3" a="1"/>
  <c r="G1077" i="3" l="1"/>
  <c r="F1077" i="3"/>
  <c r="K209" i="3"/>
  <c r="H1077" i="3" l="1"/>
  <c r="I1077" i="3" s="1"/>
  <c r="B1078" i="3" s="1"/>
  <c r="K210" i="3"/>
  <c r="G1078" i="3" a="1"/>
  <c r="G1078" i="3" l="1"/>
  <c r="F1078" i="3"/>
  <c r="K211" i="3"/>
  <c r="H1078" i="3" l="1"/>
  <c r="I1078" i="3" s="1"/>
  <c r="B1079" i="3" s="1"/>
  <c r="K212" i="3"/>
  <c r="G1079" i="3" a="1"/>
  <c r="G1079" i="3" l="1"/>
  <c r="F1079" i="3"/>
  <c r="K213" i="3"/>
  <c r="H1079" i="3" l="1"/>
  <c r="I1079" i="3" s="1"/>
  <c r="B1080" i="3" s="1"/>
  <c r="K214" i="3"/>
  <c r="G1080" i="3" a="1"/>
  <c r="G1080" i="3" l="1"/>
  <c r="F1080" i="3"/>
  <c r="K215" i="3"/>
  <c r="H1080" i="3" l="1"/>
  <c r="I1080" i="3" s="1"/>
  <c r="B1081" i="3" s="1"/>
  <c r="K216" i="3"/>
  <c r="G1081" i="3" a="1"/>
  <c r="G1081" i="3" l="1"/>
  <c r="F1081" i="3"/>
  <c r="K217" i="3"/>
  <c r="H1081" i="3" l="1"/>
  <c r="I1081" i="3" s="1"/>
  <c r="B1082" i="3" s="1"/>
  <c r="K218" i="3"/>
  <c r="G1082" i="3" a="1"/>
  <c r="G1082" i="3" l="1"/>
  <c r="F1082" i="3"/>
  <c r="K219" i="3"/>
  <c r="H1082" i="3" l="1"/>
  <c r="I1082" i="3" s="1"/>
  <c r="B1083" i="3" s="1"/>
  <c r="K220" i="3"/>
  <c r="G1083" i="3" a="1"/>
  <c r="G1083" i="3" l="1"/>
  <c r="F1083" i="3"/>
  <c r="K221" i="3"/>
  <c r="H1083" i="3" l="1"/>
  <c r="I1083" i="3" s="1"/>
  <c r="B1084" i="3" s="1"/>
  <c r="K222" i="3"/>
  <c r="G1084" i="3" a="1"/>
  <c r="G1084" i="3" l="1"/>
  <c r="F1084" i="3"/>
  <c r="K223" i="3"/>
  <c r="H1084" i="3" l="1"/>
  <c r="I1084" i="3" s="1"/>
  <c r="B1085" i="3" s="1"/>
  <c r="K224" i="3"/>
  <c r="G1085" i="3" a="1"/>
  <c r="G1085" i="3" l="1"/>
  <c r="F1085" i="3"/>
  <c r="K225" i="3"/>
  <c r="H1085" i="3" l="1"/>
  <c r="I1085" i="3" s="1"/>
  <c r="B1086" i="3" s="1"/>
  <c r="K226" i="3"/>
  <c r="G1086" i="3" a="1"/>
  <c r="G1086" i="3" l="1"/>
  <c r="F1086" i="3"/>
  <c r="K227" i="3"/>
  <c r="H1086" i="3" l="1"/>
  <c r="I1086" i="3" s="1"/>
  <c r="B1087" i="3" s="1"/>
  <c r="K228" i="3"/>
  <c r="G1087" i="3" a="1"/>
  <c r="G1087" i="3" l="1"/>
  <c r="F1087" i="3"/>
  <c r="K229" i="3"/>
  <c r="H1087" i="3" l="1"/>
  <c r="I1087" i="3" s="1"/>
  <c r="B1088" i="3" s="1"/>
  <c r="K230" i="3"/>
  <c r="G1088" i="3" a="1"/>
  <c r="G1088" i="3" l="1"/>
  <c r="F1088" i="3"/>
  <c r="K231" i="3"/>
  <c r="H1088" i="3" l="1"/>
  <c r="I1088" i="3" s="1"/>
  <c r="B1089" i="3" s="1"/>
  <c r="K232" i="3"/>
  <c r="G1089" i="3" a="1"/>
  <c r="G1089" i="3" l="1"/>
  <c r="F1089" i="3"/>
  <c r="K233" i="3"/>
  <c r="H1089" i="3" l="1"/>
  <c r="I1089" i="3" s="1"/>
  <c r="B1090" i="3" s="1"/>
  <c r="K234" i="3"/>
  <c r="G1090" i="3" a="1"/>
  <c r="G1090" i="3" l="1"/>
  <c r="F1090" i="3"/>
  <c r="K235" i="3"/>
  <c r="H1090" i="3" l="1"/>
  <c r="I1090" i="3" s="1"/>
  <c r="B1091" i="3" s="1"/>
  <c r="K236" i="3"/>
  <c r="G1091" i="3" a="1"/>
  <c r="G1091" i="3" l="1"/>
  <c r="F1091" i="3"/>
  <c r="K237" i="3"/>
  <c r="H1091" i="3" l="1"/>
  <c r="I1091" i="3" s="1"/>
  <c r="B1092" i="3" s="1"/>
  <c r="K238" i="3"/>
  <c r="G1092" i="3" a="1"/>
  <c r="G1092" i="3" l="1"/>
  <c r="F1092" i="3"/>
  <c r="K239" i="3"/>
  <c r="H1092" i="3" l="1"/>
  <c r="I1092" i="3" s="1"/>
  <c r="B1093" i="3" s="1"/>
  <c r="K240" i="3"/>
  <c r="G1093" i="3" a="1"/>
  <c r="G1093" i="3" l="1"/>
  <c r="F1093" i="3"/>
  <c r="K241" i="3"/>
  <c r="H1093" i="3" l="1"/>
  <c r="I1093" i="3" s="1"/>
  <c r="B1094" i="3" s="1"/>
  <c r="K242" i="3"/>
  <c r="G1094" i="3" a="1"/>
  <c r="G1094" i="3" l="1"/>
  <c r="F1094" i="3"/>
  <c r="K243" i="3"/>
  <c r="H1094" i="3" l="1"/>
  <c r="I1094" i="3" s="1"/>
  <c r="B1095" i="3" s="1"/>
  <c r="K244" i="3"/>
  <c r="G1095" i="3" a="1"/>
  <c r="G1095" i="3" l="1"/>
  <c r="F1095" i="3"/>
  <c r="K245" i="3"/>
  <c r="H1095" i="3" l="1"/>
  <c r="I1095" i="3" s="1"/>
  <c r="B1096" i="3" s="1"/>
  <c r="K246" i="3"/>
  <c r="G1096" i="3" a="1"/>
  <c r="G1096" i="3" l="1"/>
  <c r="F1096" i="3"/>
  <c r="K247" i="3"/>
  <c r="H1096" i="3" l="1"/>
  <c r="I1096" i="3" s="1"/>
  <c r="B1097" i="3" s="1"/>
  <c r="K248" i="3"/>
  <c r="G1097" i="3" a="1"/>
  <c r="G1097" i="3" l="1"/>
  <c r="F1097" i="3"/>
  <c r="K249" i="3"/>
  <c r="H1097" i="3" l="1"/>
  <c r="I1097" i="3" s="1"/>
  <c r="B1098" i="3" s="1"/>
  <c r="K250" i="3"/>
  <c r="G1098" i="3" a="1"/>
  <c r="G1098" i="3" l="1"/>
  <c r="F1098" i="3"/>
  <c r="K251" i="3"/>
  <c r="H1098" i="3" l="1"/>
  <c r="I1098" i="3" s="1"/>
  <c r="B1099" i="3" s="1"/>
  <c r="K252" i="3"/>
  <c r="G1099" i="3" a="1"/>
  <c r="G1099" i="3" l="1"/>
  <c r="F1099" i="3"/>
  <c r="K253" i="3"/>
  <c r="H1099" i="3" l="1"/>
  <c r="I1099" i="3" s="1"/>
  <c r="B1100" i="3" s="1"/>
  <c r="K254" i="3"/>
  <c r="G1100" i="3" a="1"/>
  <c r="G1100" i="3" l="1"/>
  <c r="F1100" i="3"/>
  <c r="K255" i="3"/>
  <c r="H1100" i="3" l="1"/>
  <c r="I1100" i="3" s="1"/>
  <c r="B1101" i="3" s="1"/>
  <c r="K256" i="3"/>
  <c r="G1101" i="3" a="1"/>
  <c r="G1101" i="3" l="1"/>
  <c r="F1101" i="3"/>
  <c r="K257" i="3"/>
  <c r="H1101" i="3" l="1"/>
  <c r="I1101" i="3" s="1"/>
  <c r="B1102" i="3" s="1"/>
  <c r="K258" i="3"/>
  <c r="G1102" i="3" a="1"/>
  <c r="G1102" i="3" l="1"/>
  <c r="F1102" i="3"/>
  <c r="K259" i="3"/>
  <c r="H1102" i="3" l="1"/>
  <c r="I1102" i="3" s="1"/>
  <c r="B1103" i="3" s="1"/>
  <c r="K260" i="3"/>
  <c r="G1103" i="3" a="1"/>
  <c r="G1103" i="3" l="1"/>
  <c r="F1103" i="3"/>
  <c r="K261" i="3"/>
  <c r="H1103" i="3" l="1"/>
  <c r="I1103" i="3" s="1"/>
  <c r="B1104" i="3" s="1"/>
  <c r="K262" i="3"/>
  <c r="G1104" i="3" a="1"/>
  <c r="G1104" i="3" l="1"/>
  <c r="F1104" i="3"/>
  <c r="K263" i="3"/>
  <c r="H1104" i="3" l="1"/>
  <c r="I1104" i="3" s="1"/>
  <c r="B1105" i="3" s="1"/>
  <c r="K264" i="3"/>
  <c r="G1105" i="3" a="1"/>
  <c r="G1105" i="3" l="1"/>
  <c r="F1105" i="3"/>
  <c r="K265" i="3"/>
  <c r="H1105" i="3" l="1"/>
  <c r="I1105" i="3" s="1"/>
  <c r="B1106" i="3" s="1"/>
  <c r="K266" i="3"/>
  <c r="G1106" i="3" a="1"/>
  <c r="G1106" i="3" l="1"/>
  <c r="F1106" i="3"/>
  <c r="K267" i="3"/>
  <c r="H1106" i="3" l="1"/>
  <c r="I1106" i="3" s="1"/>
  <c r="B1107" i="3" s="1"/>
  <c r="K268" i="3"/>
  <c r="G1107" i="3" a="1"/>
  <c r="G1107" i="3" l="1"/>
  <c r="F1107" i="3"/>
  <c r="K269" i="3"/>
  <c r="H1107" i="3" l="1"/>
  <c r="I1107" i="3" s="1"/>
  <c r="B1108" i="3" s="1"/>
  <c r="K270" i="3"/>
  <c r="G1108" i="3" a="1"/>
  <c r="G1108" i="3" l="1"/>
  <c r="F1108" i="3"/>
  <c r="K271" i="3"/>
  <c r="H1108" i="3" l="1"/>
  <c r="I1108" i="3" s="1"/>
  <c r="B1109" i="3" s="1"/>
  <c r="K272" i="3"/>
  <c r="G1109" i="3" a="1"/>
  <c r="G1109" i="3" l="1"/>
  <c r="F1109" i="3"/>
  <c r="K273" i="3"/>
  <c r="H1109" i="3" l="1"/>
  <c r="I1109" i="3" s="1"/>
  <c r="B1110" i="3" s="1"/>
  <c r="K274" i="3"/>
  <c r="G1110" i="3" a="1"/>
  <c r="G1110" i="3" l="1"/>
  <c r="F1110" i="3"/>
  <c r="K275" i="3"/>
  <c r="H1110" i="3" l="1"/>
  <c r="I1110" i="3" s="1"/>
  <c r="B1111" i="3" s="1"/>
  <c r="K276" i="3"/>
  <c r="G1111" i="3" a="1"/>
  <c r="G1111" i="3" l="1"/>
  <c r="F1111" i="3"/>
  <c r="K277" i="3"/>
  <c r="H1111" i="3" l="1"/>
  <c r="I1111" i="3" s="1"/>
  <c r="B1112" i="3" s="1"/>
  <c r="K278" i="3"/>
  <c r="G1112" i="3" a="1"/>
  <c r="G1112" i="3" l="1"/>
  <c r="F1112" i="3"/>
  <c r="K279" i="3"/>
  <c r="H1112" i="3" l="1"/>
  <c r="I1112" i="3" s="1"/>
  <c r="B1113" i="3" s="1"/>
  <c r="K280" i="3"/>
  <c r="G1113" i="3" a="1"/>
  <c r="G1113" i="3" l="1"/>
  <c r="F1113" i="3"/>
  <c r="K281" i="3"/>
  <c r="H1113" i="3" l="1"/>
  <c r="I1113" i="3" s="1"/>
  <c r="B1114" i="3" s="1"/>
  <c r="K282" i="3"/>
  <c r="G1114" i="3" a="1"/>
  <c r="G1114" i="3" l="1"/>
  <c r="F1114" i="3"/>
  <c r="K283" i="3"/>
  <c r="H1114" i="3" l="1"/>
  <c r="I1114" i="3" s="1"/>
  <c r="B1115" i="3" s="1"/>
  <c r="K284" i="3"/>
  <c r="G1115" i="3" a="1"/>
  <c r="G1115" i="3" l="1"/>
  <c r="F1115" i="3"/>
  <c r="K285" i="3"/>
  <c r="H1115" i="3" l="1"/>
  <c r="I1115" i="3" s="1"/>
  <c r="B1116" i="3" s="1"/>
  <c r="K286" i="3"/>
  <c r="G1116" i="3" a="1"/>
  <c r="G1116" i="3" l="1"/>
  <c r="F1116" i="3"/>
  <c r="K287" i="3"/>
  <c r="H1116" i="3" l="1"/>
  <c r="I1116" i="3" s="1"/>
  <c r="B1117" i="3" s="1"/>
  <c r="K288" i="3"/>
  <c r="G1117" i="3" a="1"/>
  <c r="G1117" i="3" l="1"/>
  <c r="F1117" i="3"/>
  <c r="K289" i="3"/>
  <c r="H1117" i="3" l="1"/>
  <c r="I1117" i="3" s="1"/>
  <c r="B1118" i="3" s="1"/>
  <c r="K290" i="3"/>
  <c r="G1118" i="3" a="1"/>
  <c r="G1118" i="3" l="1"/>
  <c r="F1118" i="3"/>
  <c r="K291" i="3"/>
  <c r="H1118" i="3" l="1"/>
  <c r="I1118" i="3" s="1"/>
  <c r="B1119" i="3" s="1"/>
  <c r="K292" i="3"/>
  <c r="G1119" i="3" a="1"/>
  <c r="G1119" i="3" l="1"/>
  <c r="F1119" i="3"/>
  <c r="K293" i="3"/>
  <c r="H1119" i="3" l="1"/>
  <c r="I1119" i="3" s="1"/>
  <c r="B1120" i="3" s="1"/>
  <c r="K294" i="3"/>
  <c r="G1120" i="3" a="1"/>
  <c r="G1120" i="3" l="1"/>
  <c r="F1120" i="3"/>
  <c r="K295" i="3"/>
  <c r="H1120" i="3" l="1"/>
  <c r="I1120" i="3" s="1"/>
  <c r="B1121" i="3" s="1"/>
  <c r="K296" i="3"/>
  <c r="G1121" i="3" a="1"/>
  <c r="G1121" i="3" l="1"/>
  <c r="F1121" i="3"/>
  <c r="K297" i="3"/>
  <c r="H1121" i="3" l="1"/>
  <c r="I1121" i="3" s="1"/>
  <c r="B1122" i="3" s="1"/>
  <c r="K298" i="3"/>
  <c r="G1122" i="3" a="1"/>
  <c r="G1122" i="3" l="1"/>
  <c r="F1122" i="3"/>
  <c r="K299" i="3"/>
  <c r="H1122" i="3" l="1"/>
  <c r="I1122" i="3" s="1"/>
  <c r="B1123" i="3" s="1"/>
  <c r="K300" i="3"/>
  <c r="G1123" i="3" a="1"/>
  <c r="G1123" i="3" l="1"/>
  <c r="F1123" i="3"/>
  <c r="K301" i="3"/>
  <c r="H1123" i="3" l="1"/>
  <c r="I1123" i="3" s="1"/>
  <c r="B1124" i="3" s="1"/>
  <c r="K302" i="3"/>
  <c r="G1124" i="3" a="1"/>
  <c r="G1124" i="3" l="1"/>
  <c r="F1124" i="3"/>
  <c r="K303" i="3"/>
  <c r="H1124" i="3" l="1"/>
  <c r="I1124" i="3" s="1"/>
  <c r="B1125" i="3" s="1"/>
  <c r="K304" i="3"/>
  <c r="G1125" i="3" a="1"/>
  <c r="G1125" i="3" l="1"/>
  <c r="F1125" i="3"/>
  <c r="K305" i="3"/>
  <c r="H1125" i="3" l="1"/>
  <c r="I1125" i="3" s="1"/>
  <c r="B1126" i="3" s="1"/>
  <c r="K306" i="3"/>
  <c r="G1126" i="3" a="1"/>
  <c r="G1126" i="3" l="1"/>
  <c r="F1126" i="3"/>
  <c r="K307" i="3"/>
  <c r="H1126" i="3" l="1"/>
  <c r="I1126" i="3" s="1"/>
  <c r="B1127" i="3" s="1"/>
  <c r="K308" i="3"/>
  <c r="G1127" i="3" a="1"/>
  <c r="G1127" i="3" l="1"/>
  <c r="F1127" i="3"/>
  <c r="K309" i="3"/>
  <c r="H1127" i="3" l="1"/>
  <c r="I1127" i="3" s="1"/>
  <c r="B1128" i="3" s="1"/>
  <c r="K310" i="3"/>
  <c r="G1128" i="3" a="1"/>
  <c r="G1128" i="3" l="1"/>
  <c r="F1128" i="3"/>
  <c r="K311" i="3"/>
  <c r="H1128" i="3" l="1"/>
  <c r="I1128" i="3" s="1"/>
  <c r="B1129" i="3" s="1"/>
  <c r="K312" i="3"/>
  <c r="G1129" i="3" a="1"/>
  <c r="G1129" i="3" l="1"/>
  <c r="F1129" i="3"/>
  <c r="K313" i="3"/>
  <c r="H1129" i="3" l="1"/>
  <c r="I1129" i="3" s="1"/>
  <c r="B1130" i="3" s="1"/>
  <c r="K314" i="3"/>
  <c r="G1130" i="3" a="1"/>
  <c r="G1130" i="3" l="1"/>
  <c r="F1130" i="3"/>
  <c r="K315" i="3"/>
  <c r="H1130" i="3" l="1"/>
  <c r="I1130" i="3" s="1"/>
  <c r="B1131" i="3" s="1"/>
  <c r="K316" i="3"/>
  <c r="G1131" i="3" a="1"/>
  <c r="G1131" i="3" l="1"/>
  <c r="F1131" i="3"/>
  <c r="K317" i="3"/>
  <c r="H1131" i="3" l="1"/>
  <c r="I1131" i="3" s="1"/>
  <c r="B1132" i="3" s="1"/>
  <c r="K318" i="3"/>
  <c r="G1132" i="3" a="1"/>
  <c r="G1132" i="3" l="1"/>
  <c r="F1132" i="3"/>
  <c r="K319" i="3"/>
  <c r="H1132" i="3" l="1"/>
  <c r="I1132" i="3" s="1"/>
  <c r="B1133" i="3" s="1"/>
  <c r="K320" i="3"/>
  <c r="G1133" i="3" a="1"/>
  <c r="G1133" i="3" l="1"/>
  <c r="F1133" i="3"/>
  <c r="K321" i="3"/>
  <c r="H1133" i="3" l="1"/>
  <c r="I1133" i="3" s="1"/>
  <c r="B1134" i="3" s="1"/>
  <c r="K322" i="3"/>
  <c r="G1134" i="3" a="1"/>
  <c r="G1134" i="3" l="1"/>
  <c r="F1134" i="3"/>
  <c r="K323" i="3"/>
  <c r="H1134" i="3" l="1"/>
  <c r="I1134" i="3" s="1"/>
  <c r="B1135" i="3" s="1"/>
  <c r="K324" i="3"/>
  <c r="G1135" i="3" a="1"/>
  <c r="G1135" i="3" l="1"/>
  <c r="F1135" i="3"/>
  <c r="K325" i="3"/>
  <c r="H1135" i="3" l="1"/>
  <c r="I1135" i="3" s="1"/>
  <c r="B1136" i="3" s="1"/>
  <c r="K326" i="3"/>
  <c r="G1136" i="3" a="1"/>
  <c r="G1136" i="3" l="1"/>
  <c r="F1136" i="3"/>
  <c r="K327" i="3"/>
  <c r="H1136" i="3" l="1"/>
  <c r="I1136" i="3" s="1"/>
  <c r="B1137" i="3" s="1"/>
  <c r="K328" i="3"/>
  <c r="G1137" i="3" a="1"/>
  <c r="G1137" i="3" l="1"/>
  <c r="F1137" i="3"/>
  <c r="K329" i="3"/>
  <c r="H1137" i="3" l="1"/>
  <c r="I1137" i="3" s="1"/>
  <c r="B1138" i="3" s="1"/>
  <c r="K330" i="3"/>
  <c r="G1138" i="3" a="1"/>
  <c r="G1138" i="3" l="1"/>
  <c r="F1138" i="3"/>
  <c r="K331" i="3"/>
  <c r="H1138" i="3" l="1"/>
  <c r="I1138" i="3" s="1"/>
  <c r="B1139" i="3" s="1"/>
  <c r="K332" i="3"/>
  <c r="G1139" i="3" a="1"/>
  <c r="G1139" i="3" l="1"/>
  <c r="F1139" i="3"/>
  <c r="K333" i="3"/>
  <c r="H1139" i="3" l="1"/>
  <c r="I1139" i="3" s="1"/>
  <c r="B1140" i="3" s="1"/>
  <c r="K334" i="3"/>
  <c r="G1140" i="3" a="1"/>
  <c r="G1140" i="3" l="1"/>
  <c r="F1140" i="3"/>
  <c r="K335" i="3"/>
  <c r="H1140" i="3" l="1"/>
  <c r="I1140" i="3" s="1"/>
  <c r="B1141" i="3" s="1"/>
  <c r="K336" i="3"/>
  <c r="G1141" i="3" a="1"/>
  <c r="G1141" i="3" l="1"/>
  <c r="F1141" i="3"/>
  <c r="K337" i="3"/>
  <c r="H1141" i="3" l="1"/>
  <c r="I1141" i="3" s="1"/>
  <c r="B1142" i="3" s="1"/>
  <c r="K338" i="3"/>
  <c r="G1142" i="3" a="1"/>
  <c r="G1142" i="3" l="1"/>
  <c r="F1142" i="3"/>
  <c r="K339" i="3"/>
  <c r="H1142" i="3" l="1"/>
  <c r="I1142" i="3" s="1"/>
  <c r="B1143" i="3" s="1"/>
  <c r="K340" i="3"/>
  <c r="G1143" i="3" a="1"/>
  <c r="G1143" i="3" l="1"/>
  <c r="F1143" i="3"/>
  <c r="K341" i="3"/>
  <c r="H1143" i="3" l="1"/>
  <c r="I1143" i="3" s="1"/>
  <c r="B1144" i="3" s="1"/>
  <c r="K342" i="3"/>
  <c r="G1144" i="3" a="1"/>
  <c r="G1144" i="3" l="1"/>
  <c r="F1144" i="3"/>
  <c r="K343" i="3"/>
  <c r="H1144" i="3" l="1"/>
  <c r="I1144" i="3" s="1"/>
  <c r="B1145" i="3" s="1"/>
  <c r="K344" i="3"/>
  <c r="G1145" i="3" a="1"/>
  <c r="G1145" i="3" l="1"/>
  <c r="F1145" i="3"/>
  <c r="K345" i="3"/>
  <c r="H1145" i="3" l="1"/>
  <c r="I1145" i="3" s="1"/>
  <c r="B1146" i="3" s="1"/>
  <c r="K346" i="3"/>
  <c r="G1146" i="3" a="1"/>
  <c r="G1146" i="3" l="1"/>
  <c r="F1146" i="3"/>
  <c r="K347" i="3"/>
  <c r="H1146" i="3" l="1"/>
  <c r="I1146" i="3" s="1"/>
  <c r="B1147" i="3" s="1"/>
  <c r="K348" i="3"/>
  <c r="G1147" i="3" a="1"/>
  <c r="G1147" i="3" l="1"/>
  <c r="F1147" i="3"/>
  <c r="K349" i="3"/>
  <c r="H1147" i="3" l="1"/>
  <c r="I1147" i="3" s="1"/>
  <c r="B1148" i="3" s="1"/>
  <c r="K350" i="3"/>
  <c r="G1148" i="3" a="1"/>
  <c r="G1148" i="3" l="1"/>
  <c r="F1148" i="3"/>
  <c r="K351" i="3"/>
  <c r="H1148" i="3" l="1"/>
  <c r="I1148" i="3" s="1"/>
  <c r="B1149" i="3" s="1"/>
  <c r="K352" i="3"/>
  <c r="G1149" i="3" a="1"/>
  <c r="G1149" i="3" l="1"/>
  <c r="F1149" i="3"/>
  <c r="K353" i="3"/>
  <c r="H1149" i="3" l="1"/>
  <c r="I1149" i="3" s="1"/>
  <c r="B1150" i="3" s="1"/>
  <c r="K354" i="3"/>
  <c r="G1150" i="3" a="1"/>
  <c r="G1150" i="3" l="1"/>
  <c r="F1150" i="3"/>
  <c r="K355" i="3"/>
  <c r="H1150" i="3" l="1"/>
  <c r="I1150" i="3" s="1"/>
  <c r="B1151" i="3" s="1"/>
  <c r="K356" i="3"/>
  <c r="G1151" i="3" a="1"/>
  <c r="G1151" i="3" l="1"/>
  <c r="F1151" i="3"/>
  <c r="K357" i="3"/>
  <c r="H1151" i="3" l="1"/>
  <c r="I1151" i="3" s="1"/>
  <c r="B1152" i="3" s="1"/>
  <c r="K358" i="3"/>
  <c r="G1152" i="3" a="1"/>
  <c r="G1152" i="3" l="1"/>
  <c r="F1152" i="3"/>
  <c r="K359" i="3"/>
  <c r="H1152" i="3" l="1"/>
  <c r="I1152" i="3" s="1"/>
  <c r="B1153" i="3" s="1"/>
  <c r="K360" i="3"/>
  <c r="G1153" i="3" a="1"/>
  <c r="G1153" i="3" l="1"/>
  <c r="F1153" i="3"/>
  <c r="K361" i="3"/>
  <c r="H1153" i="3" l="1"/>
  <c r="I1153" i="3" s="1"/>
  <c r="B1154" i="3" s="1"/>
  <c r="K362" i="3"/>
  <c r="G1154" i="3" a="1"/>
  <c r="G1154" i="3" l="1"/>
  <c r="F1154" i="3"/>
  <c r="K363" i="3"/>
  <c r="H1154" i="3" l="1"/>
  <c r="I1154" i="3" s="1"/>
  <c r="B1155" i="3" s="1"/>
  <c r="K364" i="3"/>
  <c r="G1155" i="3" a="1"/>
  <c r="G1155" i="3" l="1"/>
  <c r="F1155" i="3"/>
  <c r="K365" i="3"/>
  <c r="H1155" i="3" l="1"/>
  <c r="I1155" i="3" s="1"/>
  <c r="B1156" i="3" s="1"/>
  <c r="K366" i="3"/>
  <c r="G1156" i="3" a="1"/>
  <c r="G1156" i="3" l="1"/>
  <c r="F1156" i="3"/>
  <c r="K367" i="3"/>
  <c r="H1156" i="3" l="1"/>
  <c r="I1156" i="3" s="1"/>
  <c r="B1157" i="3" s="1"/>
  <c r="K368" i="3"/>
  <c r="G1157" i="3" a="1"/>
  <c r="G1157" i="3" l="1"/>
  <c r="F1157" i="3"/>
  <c r="K369" i="3"/>
  <c r="H1157" i="3" l="1"/>
  <c r="I1157" i="3" s="1"/>
  <c r="B1158" i="3" s="1"/>
  <c r="K370" i="3"/>
  <c r="G1158" i="3" a="1"/>
  <c r="G1158" i="3" l="1"/>
  <c r="F1158" i="3"/>
  <c r="K371" i="3"/>
  <c r="H1158" i="3" l="1"/>
  <c r="I1158" i="3" s="1"/>
  <c r="B1159" i="3" s="1"/>
  <c r="K372" i="3"/>
  <c r="G1159" i="3" a="1"/>
  <c r="G1159" i="3" l="1"/>
  <c r="F1159" i="3"/>
  <c r="K373" i="3"/>
  <c r="H1159" i="3" l="1"/>
  <c r="I1159" i="3" s="1"/>
  <c r="B1160" i="3" s="1"/>
  <c r="K374" i="3"/>
  <c r="G1160" i="3" a="1"/>
  <c r="G1160" i="3" l="1"/>
  <c r="F1160" i="3"/>
  <c r="K375" i="3"/>
  <c r="H1160" i="3" l="1"/>
  <c r="I1160" i="3" s="1"/>
  <c r="B1161" i="3" s="1"/>
  <c r="K376" i="3"/>
  <c r="G1161" i="3" a="1"/>
  <c r="G1161" i="3" l="1"/>
  <c r="F1161" i="3"/>
  <c r="K377" i="3"/>
  <c r="H1161" i="3" l="1"/>
  <c r="I1161" i="3" s="1"/>
  <c r="B1162" i="3" s="1"/>
  <c r="K378" i="3"/>
  <c r="G1162" i="3" a="1"/>
  <c r="G1162" i="3" l="1"/>
  <c r="F1162" i="3"/>
  <c r="K379" i="3"/>
  <c r="H1162" i="3" l="1"/>
  <c r="I1162" i="3" s="1"/>
  <c r="B1163" i="3" s="1"/>
  <c r="K380" i="3"/>
  <c r="G1163" i="3" a="1"/>
  <c r="G1163" i="3" l="1"/>
  <c r="F1163" i="3"/>
  <c r="K381" i="3"/>
  <c r="H1163" i="3" l="1"/>
  <c r="I1163" i="3" s="1"/>
  <c r="B1164" i="3" s="1"/>
  <c r="K382" i="3"/>
  <c r="G1164" i="3" a="1"/>
  <c r="G1164" i="3" l="1"/>
  <c r="F1164" i="3"/>
  <c r="K383" i="3"/>
  <c r="H1164" i="3" l="1"/>
  <c r="I1164" i="3" s="1"/>
  <c r="B1165" i="3" s="1"/>
  <c r="K384" i="3"/>
  <c r="G1165" i="3" a="1"/>
  <c r="G1165" i="3" l="1"/>
  <c r="F1165" i="3"/>
  <c r="K385" i="3"/>
  <c r="H1165" i="3" l="1"/>
  <c r="I1165" i="3" s="1"/>
  <c r="B1166" i="3" s="1"/>
  <c r="K386" i="3"/>
  <c r="G1166" i="3" a="1"/>
  <c r="G1166" i="3" l="1"/>
  <c r="F1166" i="3"/>
  <c r="K387" i="3"/>
  <c r="H1166" i="3" l="1"/>
  <c r="I1166" i="3" s="1"/>
  <c r="B1167" i="3" s="1"/>
  <c r="K388" i="3"/>
  <c r="G1167" i="3" a="1"/>
  <c r="G1167" i="3" l="1"/>
  <c r="F1167" i="3"/>
  <c r="K389" i="3"/>
  <c r="H1167" i="3" l="1"/>
  <c r="I1167" i="3" s="1"/>
  <c r="B1168" i="3" s="1"/>
  <c r="K390" i="3"/>
  <c r="G1168" i="3" a="1"/>
  <c r="G1168" i="3" l="1"/>
  <c r="F1168" i="3"/>
  <c r="K391" i="3"/>
  <c r="H1168" i="3" l="1"/>
  <c r="I1168" i="3" s="1"/>
  <c r="B1169" i="3" s="1"/>
  <c r="K392" i="3"/>
  <c r="G1169" i="3" a="1"/>
  <c r="G1169" i="3" l="1"/>
  <c r="F1169" i="3"/>
  <c r="K393" i="3"/>
  <c r="H1169" i="3" l="1"/>
  <c r="I1169" i="3" s="1"/>
  <c r="B1170" i="3" s="1"/>
  <c r="K394" i="3"/>
  <c r="G1170" i="3" a="1"/>
  <c r="G1170" i="3" l="1"/>
  <c r="F1170" i="3"/>
  <c r="K395" i="3"/>
  <c r="H1170" i="3" l="1"/>
  <c r="I1170" i="3" s="1"/>
  <c r="B1171" i="3" s="1"/>
  <c r="K396" i="3"/>
  <c r="G1171" i="3" a="1"/>
  <c r="G1171" i="3" l="1"/>
  <c r="F1171" i="3"/>
  <c r="K397" i="3"/>
  <c r="H1171" i="3" l="1"/>
  <c r="I1171" i="3" s="1"/>
  <c r="B1172" i="3" s="1"/>
  <c r="K398" i="3"/>
  <c r="G1172" i="3" a="1"/>
  <c r="G1172" i="3" l="1"/>
  <c r="F1172" i="3"/>
  <c r="K399" i="3"/>
  <c r="H1172" i="3" l="1"/>
  <c r="I1172" i="3" s="1"/>
  <c r="B1173" i="3" s="1"/>
  <c r="K400" i="3"/>
  <c r="G1173" i="3" a="1"/>
  <c r="G1173" i="3" l="1"/>
  <c r="F1173" i="3"/>
  <c r="K401" i="3"/>
  <c r="H1173" i="3" l="1"/>
  <c r="I1173" i="3" s="1"/>
  <c r="B1174" i="3" s="1"/>
  <c r="K402" i="3"/>
  <c r="G1174" i="3" a="1"/>
  <c r="G1174" i="3" l="1"/>
  <c r="F1174" i="3"/>
  <c r="K403" i="3"/>
  <c r="H1174" i="3" l="1"/>
  <c r="I1174" i="3" s="1"/>
  <c r="B1175" i="3" s="1"/>
  <c r="K404" i="3"/>
  <c r="G1175" i="3" a="1"/>
  <c r="G1175" i="3" l="1"/>
  <c r="F1175" i="3"/>
  <c r="K405" i="3"/>
  <c r="H1175" i="3" l="1"/>
  <c r="I1175" i="3" s="1"/>
  <c r="B1176" i="3" s="1"/>
  <c r="K406" i="3"/>
  <c r="G1176" i="3" a="1"/>
  <c r="G1176" i="3" l="1"/>
  <c r="F1176" i="3"/>
  <c r="K407" i="3"/>
  <c r="H1176" i="3" l="1"/>
  <c r="I1176" i="3" s="1"/>
  <c r="B1177" i="3" s="1"/>
  <c r="K408" i="3"/>
  <c r="G1177" i="3" a="1"/>
  <c r="G1177" i="3" l="1"/>
  <c r="F1177" i="3"/>
  <c r="K409" i="3"/>
  <c r="H1177" i="3" l="1"/>
  <c r="I1177" i="3" s="1"/>
  <c r="B1178" i="3" s="1"/>
  <c r="K410" i="3"/>
  <c r="G1178" i="3" a="1"/>
  <c r="G1178" i="3" l="1"/>
  <c r="F1178" i="3"/>
  <c r="K411" i="3"/>
  <c r="H1178" i="3" l="1"/>
  <c r="I1178" i="3" s="1"/>
  <c r="B1179" i="3" s="1"/>
  <c r="K412" i="3"/>
  <c r="G1179" i="3" a="1"/>
  <c r="G1179" i="3" l="1"/>
  <c r="F1179" i="3"/>
  <c r="K413" i="3"/>
  <c r="H1179" i="3" l="1"/>
  <c r="I1179" i="3" s="1"/>
  <c r="B1180" i="3" s="1"/>
  <c r="F1180" i="3" s="1"/>
  <c r="K414" i="3"/>
  <c r="G1180" i="3" a="1"/>
  <c r="G1180" i="3" l="1"/>
  <c r="H1180" i="3" s="1"/>
  <c r="I1180" i="3" s="1"/>
  <c r="B1181" i="3" s="1"/>
  <c r="K415" i="3"/>
  <c r="G1181" i="3" a="1"/>
  <c r="G1181" i="3" l="1"/>
  <c r="F1181" i="3"/>
  <c r="K416" i="3"/>
  <c r="H1181" i="3" l="1"/>
  <c r="I1181" i="3" s="1"/>
  <c r="B1182" i="3" s="1"/>
  <c r="K417" i="3"/>
  <c r="G1182" i="3" a="1"/>
  <c r="G1182" i="3" l="1"/>
  <c r="F1182" i="3"/>
  <c r="K418" i="3"/>
  <c r="H1182" i="3" l="1"/>
  <c r="I1182" i="3" s="1"/>
  <c r="B1183" i="3" s="1"/>
  <c r="K419" i="3"/>
  <c r="G1183" i="3" a="1"/>
  <c r="G1183" i="3" l="1"/>
  <c r="F1183" i="3"/>
  <c r="K420" i="3"/>
  <c r="H1183" i="3" l="1"/>
  <c r="I1183" i="3" s="1"/>
  <c r="B1184" i="3" s="1"/>
  <c r="K421" i="3"/>
  <c r="G1184" i="3" a="1"/>
  <c r="G1184" i="3" l="1"/>
  <c r="F1184" i="3"/>
  <c r="K422" i="3"/>
  <c r="H1184" i="3" l="1"/>
  <c r="I1184" i="3" s="1"/>
  <c r="B1185" i="3" s="1"/>
  <c r="K423" i="3"/>
  <c r="G1185" i="3" a="1"/>
  <c r="G1185" i="3" l="1"/>
  <c r="F1185" i="3"/>
  <c r="K424" i="3"/>
  <c r="H1185" i="3" l="1"/>
  <c r="I1185" i="3" s="1"/>
  <c r="B1186" i="3" s="1"/>
  <c r="K425" i="3"/>
  <c r="G1186" i="3" a="1"/>
  <c r="G1186" i="3" l="1"/>
  <c r="F1186" i="3"/>
  <c r="K426" i="3"/>
  <c r="H1186" i="3" l="1"/>
  <c r="I1186" i="3" s="1"/>
  <c r="B1187" i="3" s="1"/>
  <c r="K427" i="3"/>
  <c r="G1187" i="3" a="1"/>
  <c r="G1187" i="3" l="1"/>
  <c r="F1187" i="3"/>
  <c r="K428" i="3"/>
  <c r="H1187" i="3" l="1"/>
  <c r="I1187" i="3" s="1"/>
  <c r="B1188" i="3" s="1"/>
  <c r="K429" i="3"/>
  <c r="G1188" i="3" a="1"/>
  <c r="G1188" i="3" l="1"/>
  <c r="F1188" i="3"/>
  <c r="K430" i="3"/>
  <c r="H1188" i="3" l="1"/>
  <c r="I1188" i="3" s="1"/>
  <c r="B1189" i="3" s="1"/>
  <c r="K431" i="3"/>
  <c r="G1189" i="3" a="1"/>
  <c r="G1189" i="3" l="1"/>
  <c r="F1189" i="3"/>
  <c r="K432" i="3"/>
  <c r="H1189" i="3" l="1"/>
  <c r="I1189" i="3" s="1"/>
  <c r="B1190" i="3" s="1"/>
  <c r="K433" i="3"/>
  <c r="G1190" i="3" a="1"/>
  <c r="G1190" i="3" l="1"/>
  <c r="F1190" i="3"/>
  <c r="K434" i="3"/>
  <c r="H1190" i="3" l="1"/>
  <c r="I1190" i="3" s="1"/>
  <c r="B1191" i="3" s="1"/>
  <c r="K435" i="3"/>
  <c r="G1191" i="3" a="1"/>
  <c r="G1191" i="3" l="1"/>
  <c r="F1191" i="3"/>
  <c r="K436" i="3"/>
  <c r="H1191" i="3" l="1"/>
  <c r="I1191" i="3" s="1"/>
  <c r="B1192" i="3" s="1"/>
  <c r="K437" i="3"/>
  <c r="G1192" i="3" a="1"/>
  <c r="G1192" i="3" l="1"/>
  <c r="F1192" i="3"/>
  <c r="K438" i="3"/>
  <c r="H1192" i="3" l="1"/>
  <c r="I1192" i="3" s="1"/>
  <c r="B1193" i="3" s="1"/>
  <c r="K439" i="3"/>
  <c r="G1193" i="3" a="1"/>
  <c r="G1193" i="3" l="1"/>
  <c r="F1193" i="3"/>
  <c r="K440" i="3"/>
  <c r="H1193" i="3" l="1"/>
  <c r="I1193" i="3" s="1"/>
  <c r="B1194" i="3" s="1"/>
  <c r="K441" i="3"/>
  <c r="G1194" i="3" a="1"/>
  <c r="G1194" i="3" l="1"/>
  <c r="F1194" i="3"/>
  <c r="K442" i="3"/>
  <c r="H1194" i="3" l="1"/>
  <c r="I1194" i="3" s="1"/>
  <c r="B1195" i="3" s="1"/>
  <c r="K443" i="3"/>
  <c r="G1195" i="3" a="1"/>
  <c r="G1195" i="3" l="1"/>
  <c r="F1195" i="3"/>
  <c r="K444" i="3"/>
  <c r="H1195" i="3" l="1"/>
  <c r="I1195" i="3" s="1"/>
  <c r="B1196" i="3" s="1"/>
  <c r="K445" i="3"/>
  <c r="G1196" i="3" a="1"/>
  <c r="G1196" i="3" l="1"/>
  <c r="F1196" i="3"/>
  <c r="K446" i="3"/>
  <c r="H1196" i="3" l="1"/>
  <c r="I1196" i="3" s="1"/>
  <c r="B1197" i="3" s="1"/>
  <c r="K447" i="3"/>
  <c r="G1197" i="3" a="1"/>
  <c r="G1197" i="3" l="1"/>
  <c r="F1197" i="3"/>
  <c r="K448" i="3"/>
  <c r="H1197" i="3" l="1"/>
  <c r="I1197" i="3" s="1"/>
  <c r="B1198" i="3" s="1"/>
  <c r="K449" i="3"/>
  <c r="G1198" i="3" a="1"/>
  <c r="G1198" i="3" l="1"/>
  <c r="F1198" i="3"/>
  <c r="K450" i="3"/>
  <c r="H1198" i="3" l="1"/>
  <c r="I1198" i="3" s="1"/>
  <c r="B1199" i="3" s="1"/>
  <c r="K451" i="3"/>
  <c r="G1199" i="3" a="1"/>
  <c r="G1199" i="3" l="1"/>
  <c r="F1199" i="3"/>
  <c r="K452" i="3"/>
  <c r="H1199" i="3" l="1"/>
  <c r="I1199" i="3" s="1"/>
  <c r="B1200" i="3" s="1"/>
  <c r="K453" i="3"/>
  <c r="G1200" i="3" a="1"/>
  <c r="G1200" i="3" l="1"/>
  <c r="F1200" i="3"/>
  <c r="K454" i="3"/>
  <c r="H1200" i="3" l="1"/>
  <c r="I1200" i="3" s="1"/>
  <c r="B1201" i="3" s="1"/>
  <c r="K455" i="3"/>
  <c r="G1201" i="3" a="1"/>
  <c r="G1201" i="3" l="1"/>
  <c r="F1201" i="3"/>
  <c r="K456" i="3"/>
  <c r="H1201" i="3" l="1"/>
  <c r="I1201" i="3" s="1"/>
  <c r="B1202" i="3" s="1"/>
  <c r="K457" i="3"/>
  <c r="G1202" i="3" a="1"/>
  <c r="G1202" i="3" l="1"/>
  <c r="F1202" i="3"/>
  <c r="K458" i="3"/>
  <c r="H1202" i="3" l="1"/>
  <c r="I1202" i="3" s="1"/>
  <c r="B1203" i="3" s="1"/>
  <c r="K459" i="3"/>
  <c r="G1203" i="3" a="1"/>
  <c r="G1203" i="3" l="1"/>
  <c r="F1203" i="3"/>
  <c r="K460" i="3"/>
  <c r="H1203" i="3" l="1"/>
  <c r="I1203" i="3" s="1"/>
  <c r="B1204" i="3" s="1"/>
  <c r="K461" i="3"/>
  <c r="G1204" i="3" a="1"/>
  <c r="G1204" i="3" l="1"/>
  <c r="F1204" i="3"/>
  <c r="K462" i="3"/>
  <c r="H1204" i="3" l="1"/>
  <c r="I1204" i="3" s="1"/>
  <c r="B1205" i="3" s="1"/>
  <c r="K463" i="3"/>
  <c r="G1205" i="3" a="1"/>
  <c r="G1205" i="3" l="1"/>
  <c r="F1205" i="3"/>
  <c r="K464" i="3"/>
  <c r="H1205" i="3" l="1"/>
  <c r="I1205" i="3" s="1"/>
  <c r="B1206" i="3" s="1"/>
  <c r="K465" i="3"/>
  <c r="G1206" i="3" a="1"/>
  <c r="G1206" i="3" l="1"/>
  <c r="F1206" i="3"/>
  <c r="K466" i="3"/>
  <c r="H1206" i="3" l="1"/>
  <c r="I1206" i="3" s="1"/>
  <c r="B1207" i="3" s="1"/>
  <c r="K467" i="3"/>
  <c r="G1207" i="3" a="1"/>
  <c r="G1207" i="3" l="1"/>
  <c r="F1207" i="3"/>
  <c r="K468" i="3"/>
  <c r="H1207" i="3" l="1"/>
  <c r="I1207" i="3" s="1"/>
  <c r="B1208" i="3" s="1"/>
  <c r="K469" i="3"/>
  <c r="G1208" i="3" a="1"/>
  <c r="G1208" i="3" l="1"/>
  <c r="F1208" i="3"/>
  <c r="K470" i="3"/>
  <c r="H1208" i="3" l="1"/>
  <c r="I1208" i="3" s="1"/>
  <c r="B1209" i="3" s="1"/>
  <c r="K471" i="3"/>
  <c r="G1209" i="3" a="1"/>
  <c r="G1209" i="3" l="1"/>
  <c r="F1209" i="3"/>
  <c r="K472" i="3"/>
  <c r="H1209" i="3" l="1"/>
  <c r="I1209" i="3" s="1"/>
  <c r="B1210" i="3" s="1"/>
  <c r="K473" i="3"/>
  <c r="G1210" i="3" a="1"/>
  <c r="G1210" i="3" l="1"/>
  <c r="F1210" i="3"/>
  <c r="K474" i="3"/>
  <c r="H1210" i="3" l="1"/>
  <c r="I1210" i="3" s="1"/>
  <c r="B1211" i="3" s="1"/>
  <c r="K475" i="3"/>
  <c r="G1211" i="3" a="1"/>
  <c r="G1211" i="3" l="1"/>
  <c r="F1211" i="3"/>
  <c r="K476" i="3"/>
  <c r="H1211" i="3" l="1"/>
  <c r="I1211" i="3" s="1"/>
  <c r="B1212" i="3" s="1"/>
  <c r="K477" i="3"/>
  <c r="G1212" i="3" a="1"/>
  <c r="G1212" i="3" l="1"/>
  <c r="F1212" i="3"/>
  <c r="K478" i="3"/>
  <c r="H1212" i="3" l="1"/>
  <c r="I1212" i="3" s="1"/>
  <c r="B1213" i="3" s="1"/>
  <c r="K479" i="3"/>
  <c r="G1213" i="3" a="1"/>
  <c r="G1213" i="3" l="1"/>
  <c r="F1213" i="3"/>
  <c r="K480" i="3"/>
  <c r="H1213" i="3" l="1"/>
  <c r="I1213" i="3" s="1"/>
  <c r="B1214" i="3" s="1"/>
  <c r="K481" i="3"/>
  <c r="G1214" i="3" a="1"/>
  <c r="G1214" i="3" l="1"/>
  <c r="F1214" i="3"/>
  <c r="K482" i="3"/>
  <c r="H1214" i="3" l="1"/>
  <c r="I1214" i="3" s="1"/>
  <c r="B1215" i="3" s="1"/>
  <c r="K483" i="3"/>
  <c r="G1215" i="3" a="1"/>
  <c r="G1215" i="3" l="1"/>
  <c r="F1215" i="3"/>
  <c r="K484" i="3"/>
  <c r="H1215" i="3" l="1"/>
  <c r="I1215" i="3" s="1"/>
  <c r="B1216" i="3" s="1"/>
  <c r="K485" i="3"/>
  <c r="G1216" i="3" a="1"/>
  <c r="G1216" i="3" l="1"/>
  <c r="F1216" i="3"/>
  <c r="K486" i="3"/>
  <c r="H1216" i="3" l="1"/>
  <c r="I1216" i="3" s="1"/>
  <c r="B1217" i="3" s="1"/>
  <c r="K487" i="3"/>
  <c r="G1217" i="3" a="1"/>
  <c r="G1217" i="3" l="1"/>
  <c r="F1217" i="3"/>
  <c r="K488" i="3"/>
  <c r="H1217" i="3" l="1"/>
  <c r="I1217" i="3" s="1"/>
  <c r="B1218" i="3" s="1"/>
  <c r="K489" i="3"/>
  <c r="G1218" i="3" a="1"/>
  <c r="G1218" i="3" l="1"/>
  <c r="F1218" i="3"/>
  <c r="K490" i="3"/>
  <c r="H1218" i="3" l="1"/>
  <c r="I1218" i="3" s="1"/>
  <c r="B1219" i="3" s="1"/>
  <c r="K491" i="3"/>
  <c r="G1219" i="3" a="1"/>
  <c r="G1219" i="3" l="1"/>
  <c r="F1219" i="3"/>
  <c r="K492" i="3"/>
  <c r="H1219" i="3" l="1"/>
  <c r="I1219" i="3" s="1"/>
  <c r="B1220" i="3" s="1"/>
  <c r="K493" i="3"/>
  <c r="G1220" i="3" a="1"/>
  <c r="G1220" i="3" l="1"/>
  <c r="F1220" i="3"/>
  <c r="K494" i="3"/>
  <c r="H1220" i="3" l="1"/>
  <c r="I1220" i="3" s="1"/>
  <c r="B1221" i="3" s="1"/>
  <c r="K495" i="3"/>
  <c r="G1221" i="3" a="1"/>
  <c r="G1221" i="3" l="1"/>
  <c r="F1221" i="3"/>
  <c r="K496" i="3"/>
  <c r="H1221" i="3" l="1"/>
  <c r="I1221" i="3" s="1"/>
  <c r="B1222" i="3" s="1"/>
  <c r="K497" i="3"/>
  <c r="G1222" i="3" a="1"/>
  <c r="G1222" i="3" l="1"/>
  <c r="F1222" i="3"/>
  <c r="K498" i="3"/>
  <c r="H1222" i="3" l="1"/>
  <c r="I1222" i="3" s="1"/>
  <c r="B1223" i="3" s="1"/>
  <c r="K499" i="3"/>
  <c r="G1223" i="3" a="1"/>
  <c r="G1223" i="3" l="1"/>
  <c r="F1223" i="3"/>
  <c r="K500" i="3"/>
  <c r="H1223" i="3" l="1"/>
  <c r="I1223" i="3" s="1"/>
  <c r="B1224" i="3" s="1"/>
  <c r="K501" i="3"/>
  <c r="G1224" i="3" a="1"/>
  <c r="G1224" i="3" l="1"/>
  <c r="F1224" i="3"/>
  <c r="K502" i="3"/>
  <c r="H1224" i="3" l="1"/>
  <c r="I1224" i="3" s="1"/>
  <c r="B1225" i="3" s="1"/>
  <c r="K503" i="3"/>
  <c r="G1225" i="3" a="1"/>
  <c r="G1225" i="3" l="1"/>
  <c r="F1225" i="3"/>
  <c r="K504" i="3"/>
  <c r="H1225" i="3" l="1"/>
  <c r="I1225" i="3" s="1"/>
  <c r="B1226" i="3" s="1"/>
  <c r="K505" i="3"/>
  <c r="G1226" i="3" a="1"/>
  <c r="G1226" i="3" l="1"/>
  <c r="F1226" i="3"/>
  <c r="K506" i="3"/>
  <c r="H1226" i="3" l="1"/>
  <c r="I1226" i="3" s="1"/>
  <c r="B1227" i="3" s="1"/>
  <c r="K507" i="3"/>
  <c r="G1227" i="3" a="1"/>
  <c r="G1227" i="3" l="1"/>
  <c r="F1227" i="3"/>
  <c r="K508" i="3"/>
  <c r="H1227" i="3" l="1"/>
  <c r="I1227" i="3" s="1"/>
  <c r="B1228" i="3" s="1"/>
  <c r="K509" i="3"/>
  <c r="G1228" i="3" a="1"/>
  <c r="G1228" i="3" l="1"/>
  <c r="F1228" i="3"/>
  <c r="K510" i="3"/>
  <c r="H1228" i="3" l="1"/>
  <c r="I1228" i="3" s="1"/>
  <c r="B1229" i="3" s="1"/>
  <c r="K511" i="3"/>
  <c r="G1229" i="3" a="1"/>
  <c r="G1229" i="3" l="1"/>
  <c r="F1229" i="3"/>
  <c r="K512" i="3"/>
  <c r="H1229" i="3" l="1"/>
  <c r="I1229" i="3" s="1"/>
  <c r="B1230" i="3" s="1"/>
  <c r="K513" i="3"/>
  <c r="G1230" i="3" a="1"/>
  <c r="G1230" i="3" l="1"/>
  <c r="F1230" i="3"/>
  <c r="K514" i="3"/>
  <c r="H1230" i="3" l="1"/>
  <c r="I1230" i="3" s="1"/>
  <c r="B1231" i="3" s="1"/>
  <c r="K515" i="3"/>
  <c r="G1231" i="3" a="1"/>
  <c r="G1231" i="3" l="1"/>
  <c r="F1231" i="3"/>
  <c r="K516" i="3"/>
  <c r="H1231" i="3" l="1"/>
  <c r="I1231" i="3" s="1"/>
  <c r="B1232" i="3" s="1"/>
  <c r="K517" i="3"/>
  <c r="G1232" i="3" a="1"/>
  <c r="G1232" i="3" l="1"/>
  <c r="F1232" i="3"/>
  <c r="K518" i="3"/>
  <c r="H1232" i="3" l="1"/>
  <c r="I1232" i="3" s="1"/>
  <c r="B1233" i="3" s="1"/>
  <c r="K519" i="3"/>
  <c r="G1233" i="3" a="1"/>
  <c r="G1233" i="3" l="1"/>
  <c r="F1233" i="3"/>
  <c r="K520" i="3"/>
  <c r="H1233" i="3" l="1"/>
  <c r="I1233" i="3" s="1"/>
  <c r="B1234" i="3" s="1"/>
  <c r="K521" i="3"/>
  <c r="G1234" i="3" a="1"/>
  <c r="G1234" i="3" l="1"/>
  <c r="F1234" i="3"/>
  <c r="K522" i="3"/>
  <c r="H1234" i="3" l="1"/>
  <c r="I1234" i="3" s="1"/>
  <c r="B1235" i="3" s="1"/>
  <c r="K523" i="3"/>
  <c r="G1235" i="3" a="1"/>
  <c r="G1235" i="3" l="1"/>
  <c r="F1235" i="3"/>
  <c r="K524" i="3"/>
  <c r="H1235" i="3" l="1"/>
  <c r="I1235" i="3" s="1"/>
  <c r="B1236" i="3" s="1"/>
  <c r="K525" i="3"/>
  <c r="G1236" i="3" a="1"/>
  <c r="G1236" i="3" l="1"/>
  <c r="F1236" i="3"/>
  <c r="K526" i="3"/>
  <c r="H1236" i="3" l="1"/>
  <c r="I1236" i="3" s="1"/>
  <c r="B1237" i="3" s="1"/>
  <c r="K527" i="3"/>
  <c r="G1237" i="3" a="1"/>
  <c r="G1237" i="3" l="1"/>
  <c r="F1237" i="3"/>
  <c r="K528" i="3"/>
  <c r="H1237" i="3" l="1"/>
  <c r="I1237" i="3" s="1"/>
  <c r="B1238" i="3" s="1"/>
  <c r="K529" i="3"/>
  <c r="G1238" i="3" a="1"/>
  <c r="G1238" i="3" l="1"/>
  <c r="F1238" i="3"/>
  <c r="K530" i="3"/>
  <c r="H1238" i="3" l="1"/>
  <c r="I1238" i="3" s="1"/>
  <c r="B1239" i="3" s="1"/>
  <c r="K531" i="3"/>
  <c r="G1239" i="3" a="1"/>
  <c r="G1239" i="3" l="1"/>
  <c r="F1239" i="3"/>
  <c r="K532" i="3"/>
  <c r="H1239" i="3" l="1"/>
  <c r="I1239" i="3" s="1"/>
  <c r="B1240" i="3" s="1"/>
  <c r="K533" i="3"/>
  <c r="G1240" i="3" a="1"/>
  <c r="G1240" i="3" l="1"/>
  <c r="F1240" i="3"/>
  <c r="K534" i="3"/>
  <c r="H1240" i="3" l="1"/>
  <c r="I1240" i="3" s="1"/>
  <c r="B1241" i="3" s="1"/>
  <c r="K535" i="3"/>
  <c r="G1241" i="3" a="1"/>
  <c r="G1241" i="3" l="1"/>
  <c r="F1241" i="3"/>
  <c r="K536" i="3"/>
  <c r="H1241" i="3" l="1"/>
  <c r="I1241" i="3" s="1"/>
  <c r="B1242" i="3" s="1"/>
  <c r="K537" i="3"/>
  <c r="G1242" i="3" a="1"/>
  <c r="G1242" i="3" l="1"/>
  <c r="F1242" i="3"/>
  <c r="K538" i="3"/>
  <c r="H1242" i="3" l="1"/>
  <c r="I1242" i="3" s="1"/>
  <c r="B1243" i="3" s="1"/>
  <c r="K539" i="3"/>
  <c r="G1243" i="3" a="1"/>
  <c r="G1243" i="3" l="1"/>
  <c r="F1243" i="3"/>
  <c r="K540" i="3"/>
  <c r="H1243" i="3" l="1"/>
  <c r="I1243" i="3" s="1"/>
  <c r="B1244" i="3" s="1"/>
  <c r="K541" i="3"/>
  <c r="G1244" i="3" a="1"/>
  <c r="G1244" i="3" l="1"/>
  <c r="F1244" i="3"/>
  <c r="K542" i="3"/>
  <c r="H1244" i="3" l="1"/>
  <c r="I1244" i="3" s="1"/>
  <c r="B1245" i="3" s="1"/>
  <c r="K543" i="3"/>
  <c r="G1245" i="3" a="1"/>
  <c r="G1245" i="3" l="1"/>
  <c r="F1245" i="3"/>
  <c r="K544" i="3"/>
  <c r="H1245" i="3" l="1"/>
  <c r="I1245" i="3" s="1"/>
  <c r="B1246" i="3" s="1"/>
  <c r="K545" i="3"/>
  <c r="G1246" i="3" a="1"/>
  <c r="G1246" i="3" l="1"/>
  <c r="F1246" i="3"/>
  <c r="K546" i="3"/>
  <c r="H1246" i="3" l="1"/>
  <c r="I1246" i="3" s="1"/>
  <c r="B1247" i="3" s="1"/>
  <c r="K547" i="3"/>
  <c r="G1247" i="3" a="1"/>
  <c r="G1247" i="3" l="1"/>
  <c r="F1247" i="3"/>
  <c r="K548" i="3"/>
  <c r="H1247" i="3" l="1"/>
  <c r="I1247" i="3" s="1"/>
  <c r="B1248" i="3" s="1"/>
  <c r="K549" i="3"/>
  <c r="G1248" i="3" a="1"/>
  <c r="G1248" i="3" l="1"/>
  <c r="F1248" i="3"/>
  <c r="K550" i="3"/>
  <c r="H1248" i="3" l="1"/>
  <c r="I1248" i="3" s="1"/>
  <c r="B1249" i="3" s="1"/>
  <c r="K551" i="3"/>
  <c r="G1249" i="3" a="1"/>
  <c r="G1249" i="3" l="1"/>
  <c r="F1249" i="3"/>
  <c r="K552" i="3"/>
  <c r="H1249" i="3" l="1"/>
  <c r="I1249" i="3" s="1"/>
  <c r="B1250" i="3" s="1"/>
  <c r="K553" i="3"/>
  <c r="G1250" i="3" a="1"/>
  <c r="G1250" i="3" l="1"/>
  <c r="F1250" i="3"/>
  <c r="K554" i="3"/>
  <c r="H1250" i="3" l="1"/>
  <c r="I1250" i="3" s="1"/>
  <c r="B1251" i="3" s="1"/>
  <c r="K555" i="3"/>
  <c r="G1251" i="3" a="1"/>
  <c r="G1251" i="3" l="1"/>
  <c r="F1251" i="3"/>
  <c r="K556" i="3"/>
  <c r="H1251" i="3" l="1"/>
  <c r="I1251" i="3" s="1"/>
  <c r="B1252" i="3" s="1"/>
  <c r="K557" i="3"/>
  <c r="G1252" i="3" a="1"/>
  <c r="G1252" i="3" l="1"/>
  <c r="F1252" i="3"/>
  <c r="K558" i="3"/>
  <c r="H1252" i="3" l="1"/>
  <c r="I1252" i="3" s="1"/>
  <c r="B1253" i="3" s="1"/>
  <c r="K559" i="3"/>
  <c r="G1253" i="3" a="1"/>
  <c r="G1253" i="3" l="1"/>
  <c r="F1253" i="3"/>
  <c r="K560" i="3"/>
  <c r="H1253" i="3" l="1"/>
  <c r="I1253" i="3" s="1"/>
  <c r="B1254" i="3" s="1"/>
  <c r="K561" i="3"/>
  <c r="G1254" i="3" a="1"/>
  <c r="G1254" i="3" l="1"/>
  <c r="F1254" i="3"/>
  <c r="K562" i="3"/>
  <c r="H1254" i="3" l="1"/>
  <c r="I1254" i="3" s="1"/>
  <c r="B1255" i="3" s="1"/>
  <c r="K563" i="3"/>
  <c r="G1255" i="3" a="1"/>
  <c r="G1255" i="3" l="1"/>
  <c r="F1255" i="3"/>
  <c r="K564" i="3"/>
  <c r="H1255" i="3" l="1"/>
  <c r="I1255" i="3" s="1"/>
  <c r="B1256" i="3" s="1"/>
  <c r="K565" i="3"/>
  <c r="G1256" i="3" a="1"/>
  <c r="G1256" i="3" l="1"/>
  <c r="F1256" i="3"/>
  <c r="K566" i="3"/>
  <c r="H1256" i="3" l="1"/>
  <c r="I1256" i="3" s="1"/>
  <c r="B1257" i="3" s="1"/>
  <c r="K567" i="3"/>
  <c r="G1257" i="3" a="1"/>
  <c r="G1257" i="3" l="1"/>
  <c r="F1257" i="3"/>
  <c r="K568" i="3"/>
  <c r="H1257" i="3" l="1"/>
  <c r="I1257" i="3" s="1"/>
  <c r="B1258" i="3" s="1"/>
  <c r="K569" i="3"/>
  <c r="G1258" i="3" a="1"/>
  <c r="G1258" i="3" l="1"/>
  <c r="F1258" i="3"/>
  <c r="K570" i="3"/>
  <c r="H1258" i="3" l="1"/>
  <c r="I1258" i="3" s="1"/>
  <c r="B1259" i="3" s="1"/>
  <c r="K571" i="3"/>
  <c r="G1259" i="3" a="1"/>
  <c r="G1259" i="3" l="1"/>
  <c r="F1259" i="3"/>
  <c r="K572" i="3"/>
  <c r="H1259" i="3" l="1"/>
  <c r="I1259" i="3" s="1"/>
  <c r="B1260" i="3" s="1"/>
  <c r="K573" i="3"/>
  <c r="G1260" i="3" a="1"/>
  <c r="G1260" i="3" l="1"/>
  <c r="F1260" i="3"/>
  <c r="K574" i="3"/>
  <c r="H1260" i="3" l="1"/>
  <c r="I1260" i="3" s="1"/>
  <c r="B1261" i="3" s="1"/>
  <c r="K575" i="3"/>
  <c r="G1261" i="3" a="1"/>
  <c r="G1261" i="3" l="1"/>
  <c r="F1261" i="3"/>
  <c r="K576" i="3"/>
  <c r="H1261" i="3" l="1"/>
  <c r="I1261" i="3" s="1"/>
  <c r="B1262" i="3" s="1"/>
  <c r="K577" i="3"/>
  <c r="G1262" i="3" a="1"/>
  <c r="G1262" i="3" l="1"/>
  <c r="F1262" i="3"/>
  <c r="K578" i="3"/>
  <c r="H1262" i="3" l="1"/>
  <c r="I1262" i="3" s="1"/>
  <c r="B1263" i="3" s="1"/>
  <c r="K579" i="3"/>
  <c r="G1263" i="3" a="1"/>
  <c r="G1263" i="3" l="1"/>
  <c r="F1263" i="3"/>
  <c r="K580" i="3"/>
  <c r="H1263" i="3" l="1"/>
  <c r="I1263" i="3" s="1"/>
  <c r="B1264" i="3" s="1"/>
  <c r="K581" i="3"/>
  <c r="G1264" i="3" a="1"/>
  <c r="G1264" i="3" l="1"/>
  <c r="F1264" i="3"/>
  <c r="K582" i="3"/>
  <c r="H1264" i="3" l="1"/>
  <c r="I1264" i="3" s="1"/>
  <c r="B1265" i="3" s="1"/>
  <c r="K583" i="3"/>
  <c r="G1265" i="3" a="1"/>
  <c r="G1265" i="3" l="1"/>
  <c r="F1265" i="3"/>
  <c r="K584" i="3"/>
  <c r="H1265" i="3" l="1"/>
  <c r="I1265" i="3" s="1"/>
  <c r="B1266" i="3" s="1"/>
  <c r="K585" i="3"/>
  <c r="G1266" i="3" a="1"/>
  <c r="G1266" i="3" l="1"/>
  <c r="F1266" i="3"/>
  <c r="K586" i="3"/>
  <c r="H1266" i="3" l="1"/>
  <c r="I1266" i="3" s="1"/>
  <c r="B1267" i="3" s="1"/>
  <c r="K587" i="3"/>
  <c r="G1267" i="3" a="1"/>
  <c r="G1267" i="3" l="1"/>
  <c r="F1267" i="3"/>
  <c r="K588" i="3"/>
  <c r="H1267" i="3" l="1"/>
  <c r="I1267" i="3" s="1"/>
  <c r="B1268" i="3" s="1"/>
  <c r="K589" i="3"/>
  <c r="G1268" i="3" a="1"/>
  <c r="G1268" i="3" l="1"/>
  <c r="F1268" i="3"/>
  <c r="K590" i="3"/>
  <c r="H1268" i="3" l="1"/>
  <c r="I1268" i="3" s="1"/>
  <c r="B1269" i="3" s="1"/>
  <c r="K591" i="3"/>
  <c r="G1269" i="3" a="1"/>
  <c r="G1269" i="3" l="1"/>
  <c r="F1269" i="3"/>
  <c r="K592" i="3"/>
  <c r="H1269" i="3" l="1"/>
  <c r="I1269" i="3" s="1"/>
  <c r="B1270" i="3" s="1"/>
  <c r="K593" i="3"/>
  <c r="G1270" i="3" a="1"/>
  <c r="G1270" i="3" l="1"/>
  <c r="F1270" i="3"/>
  <c r="K594" i="3"/>
  <c r="H1270" i="3" l="1"/>
  <c r="I1270" i="3" s="1"/>
  <c r="B1271" i="3" s="1"/>
  <c r="K595" i="3"/>
  <c r="G1271" i="3" a="1"/>
  <c r="G1271" i="3" l="1"/>
  <c r="F1271" i="3"/>
  <c r="K596" i="3"/>
  <c r="H1271" i="3" l="1"/>
  <c r="I1271" i="3" s="1"/>
  <c r="B1272" i="3" s="1"/>
  <c r="K597" i="3"/>
  <c r="G1272" i="3" a="1"/>
  <c r="G1272" i="3" l="1"/>
  <c r="F1272" i="3"/>
  <c r="K598" i="3"/>
  <c r="H1272" i="3" l="1"/>
  <c r="I1272" i="3" s="1"/>
  <c r="B1273" i="3" s="1"/>
  <c r="K599" i="3"/>
  <c r="G1273" i="3" a="1"/>
  <c r="G1273" i="3" l="1"/>
  <c r="F1273" i="3"/>
  <c r="K600" i="3"/>
  <c r="H1273" i="3" l="1"/>
  <c r="I1273" i="3" s="1"/>
  <c r="B1274" i="3" s="1"/>
  <c r="K601" i="3"/>
  <c r="G1274" i="3" a="1"/>
  <c r="G1274" i="3" l="1"/>
  <c r="F1274" i="3"/>
  <c r="K602" i="3"/>
  <c r="H1274" i="3" l="1"/>
  <c r="I1274" i="3" s="1"/>
  <c r="B1275" i="3" s="1"/>
  <c r="K603" i="3"/>
  <c r="G1275" i="3" a="1"/>
  <c r="G1275" i="3" l="1"/>
  <c r="F1275" i="3"/>
  <c r="K604" i="3"/>
  <c r="H1275" i="3" l="1"/>
  <c r="I1275" i="3" s="1"/>
  <c r="B1276" i="3" s="1"/>
  <c r="K605" i="3"/>
  <c r="G1276" i="3" a="1"/>
  <c r="G1276" i="3" l="1"/>
  <c r="F1276" i="3"/>
  <c r="K606" i="3"/>
  <c r="H1276" i="3" l="1"/>
  <c r="I1276" i="3" s="1"/>
  <c r="B1277" i="3" s="1"/>
  <c r="K607" i="3"/>
  <c r="G1277" i="3" a="1"/>
  <c r="G1277" i="3" l="1"/>
  <c r="F1277" i="3"/>
  <c r="K608" i="3"/>
  <c r="H1277" i="3" l="1"/>
  <c r="I1277" i="3" s="1"/>
  <c r="B1278" i="3" s="1"/>
  <c r="K609" i="3"/>
  <c r="G1278" i="3" a="1"/>
  <c r="G1278" i="3" l="1"/>
  <c r="F1278" i="3"/>
  <c r="K610" i="3"/>
  <c r="H1278" i="3" l="1"/>
  <c r="I1278" i="3" s="1"/>
  <c r="B1279" i="3" s="1"/>
  <c r="K611" i="3"/>
  <c r="G1279" i="3" a="1"/>
  <c r="G1279" i="3" l="1"/>
  <c r="F1279" i="3"/>
  <c r="K612" i="3"/>
  <c r="H1279" i="3" l="1"/>
  <c r="I1279" i="3" s="1"/>
  <c r="B1280" i="3" s="1"/>
  <c r="K613" i="3"/>
  <c r="G1280" i="3" a="1"/>
  <c r="G1280" i="3" l="1"/>
  <c r="F1280" i="3"/>
  <c r="K614" i="3"/>
  <c r="H1280" i="3" l="1"/>
  <c r="I1280" i="3" s="1"/>
  <c r="B1281" i="3" s="1"/>
  <c r="K615" i="3"/>
  <c r="G1281" i="3" a="1"/>
  <c r="G1281" i="3" l="1"/>
  <c r="F1281" i="3"/>
  <c r="K616" i="3"/>
  <c r="H1281" i="3" l="1"/>
  <c r="I1281" i="3" s="1"/>
  <c r="B1282" i="3" s="1"/>
  <c r="K617" i="3"/>
  <c r="G1282" i="3" a="1"/>
  <c r="G1282" i="3" l="1"/>
  <c r="F1282" i="3"/>
  <c r="K618" i="3"/>
  <c r="H1282" i="3" l="1"/>
  <c r="I1282" i="3" s="1"/>
  <c r="B1283" i="3" s="1"/>
  <c r="K619" i="3"/>
  <c r="G1283" i="3" a="1"/>
  <c r="G1283" i="3" l="1"/>
  <c r="F1283" i="3"/>
  <c r="K620" i="3"/>
  <c r="H1283" i="3" l="1"/>
  <c r="I1283" i="3" s="1"/>
  <c r="B1284" i="3" s="1"/>
  <c r="K621" i="3"/>
  <c r="G1284" i="3" a="1"/>
  <c r="G1284" i="3" l="1"/>
  <c r="F1284" i="3"/>
  <c r="K622" i="3"/>
  <c r="H1284" i="3" l="1"/>
  <c r="I1284" i="3" s="1"/>
  <c r="B1285" i="3" s="1"/>
  <c r="K623" i="3"/>
  <c r="G1285" i="3" a="1"/>
  <c r="G1285" i="3" l="1"/>
  <c r="F1285" i="3"/>
  <c r="K624" i="3"/>
  <c r="H1285" i="3" l="1"/>
  <c r="I1285" i="3" s="1"/>
  <c r="B1286" i="3" s="1"/>
  <c r="K625" i="3"/>
  <c r="G1286" i="3" a="1"/>
  <c r="G1286" i="3" l="1"/>
  <c r="F1286" i="3"/>
  <c r="K626" i="3"/>
  <c r="H1286" i="3" l="1"/>
  <c r="I1286" i="3" s="1"/>
  <c r="B1287" i="3" s="1"/>
  <c r="K627" i="3"/>
  <c r="G1287" i="3" a="1"/>
  <c r="G1287" i="3" l="1"/>
  <c r="F1287" i="3"/>
  <c r="K628" i="3"/>
  <c r="H1287" i="3" l="1"/>
  <c r="I1287" i="3" s="1"/>
  <c r="B1288" i="3" s="1"/>
  <c r="K629" i="3"/>
  <c r="G1288" i="3" a="1"/>
  <c r="G1288" i="3" l="1"/>
  <c r="F1288" i="3"/>
  <c r="K630" i="3"/>
  <c r="H1288" i="3" l="1"/>
  <c r="I1288" i="3" s="1"/>
  <c r="B1289" i="3" s="1"/>
  <c r="K631" i="3"/>
  <c r="G1289" i="3" a="1"/>
  <c r="G1289" i="3" l="1"/>
  <c r="F1289" i="3"/>
  <c r="K632" i="3"/>
  <c r="H1289" i="3" l="1"/>
  <c r="I1289" i="3" s="1"/>
  <c r="B1290" i="3" s="1"/>
  <c r="K633" i="3"/>
  <c r="G1290" i="3" a="1"/>
  <c r="G1290" i="3" l="1"/>
  <c r="F1290" i="3"/>
  <c r="K634" i="3"/>
  <c r="H1290" i="3" l="1"/>
  <c r="I1290" i="3" s="1"/>
  <c r="B1291" i="3" s="1"/>
  <c r="K635" i="3"/>
  <c r="G1291" i="3" a="1"/>
  <c r="G1291" i="3" l="1"/>
  <c r="F1291" i="3"/>
  <c r="K636" i="3"/>
  <c r="H1291" i="3" l="1"/>
  <c r="I1291" i="3" s="1"/>
  <c r="B1292" i="3" s="1"/>
  <c r="K637" i="3"/>
  <c r="G1292" i="3" a="1"/>
  <c r="G1292" i="3" l="1"/>
  <c r="F1292" i="3"/>
  <c r="K638" i="3"/>
  <c r="H1292" i="3" l="1"/>
  <c r="I1292" i="3" s="1"/>
  <c r="B1293" i="3" s="1"/>
  <c r="K639" i="3"/>
  <c r="G1293" i="3" a="1"/>
  <c r="G1293" i="3" l="1"/>
  <c r="F1293" i="3"/>
  <c r="K640" i="3"/>
  <c r="H1293" i="3" l="1"/>
  <c r="I1293" i="3" s="1"/>
  <c r="B1294" i="3" s="1"/>
  <c r="K641" i="3"/>
  <c r="G1294" i="3" a="1"/>
  <c r="G1294" i="3" l="1"/>
  <c r="F1294" i="3"/>
  <c r="K642" i="3"/>
  <c r="H1294" i="3" l="1"/>
  <c r="I1294" i="3" s="1"/>
  <c r="B1295" i="3" s="1"/>
  <c r="K643" i="3"/>
  <c r="G1295" i="3" a="1"/>
  <c r="G1295" i="3" l="1"/>
  <c r="F1295" i="3"/>
  <c r="K644" i="3"/>
  <c r="H1295" i="3" l="1"/>
  <c r="I1295" i="3" s="1"/>
  <c r="B1296" i="3" s="1"/>
  <c r="K645" i="3"/>
  <c r="G1296" i="3" a="1"/>
  <c r="G1296" i="3" l="1"/>
  <c r="F1296" i="3"/>
  <c r="K646" i="3"/>
  <c r="H1296" i="3" l="1"/>
  <c r="I1296" i="3" s="1"/>
  <c r="B1297" i="3" s="1"/>
  <c r="K647" i="3"/>
  <c r="G1297" i="3" a="1"/>
  <c r="G1297" i="3" l="1"/>
  <c r="F1297" i="3"/>
  <c r="K648" i="3"/>
  <c r="H1297" i="3" l="1"/>
  <c r="I1297" i="3" s="1"/>
  <c r="B1298" i="3" s="1"/>
  <c r="K649" i="3"/>
  <c r="G1298" i="3" a="1"/>
  <c r="G1298" i="3" l="1"/>
  <c r="F1298" i="3"/>
  <c r="K650" i="3"/>
  <c r="H1298" i="3" l="1"/>
  <c r="I1298" i="3" s="1"/>
  <c r="B1299" i="3" s="1"/>
  <c r="K651" i="3"/>
  <c r="G1299" i="3" a="1"/>
  <c r="G1299" i="3" l="1"/>
  <c r="F1299" i="3"/>
  <c r="K652" i="3"/>
  <c r="H1299" i="3" l="1"/>
  <c r="I1299" i="3" s="1"/>
  <c r="B1300" i="3" s="1"/>
  <c r="K653" i="3"/>
  <c r="G1300" i="3" a="1"/>
  <c r="G1300" i="3" l="1"/>
  <c r="F1300" i="3"/>
  <c r="K654" i="3"/>
  <c r="H1300" i="3" l="1"/>
  <c r="I1300" i="3" s="1"/>
  <c r="B1301" i="3" s="1"/>
  <c r="K655" i="3"/>
  <c r="G1301" i="3" a="1"/>
  <c r="G1301" i="3" l="1"/>
  <c r="F1301" i="3"/>
  <c r="K656" i="3"/>
  <c r="H1301" i="3" l="1"/>
  <c r="I1301" i="3" s="1"/>
  <c r="B1302" i="3" s="1"/>
  <c r="K657" i="3"/>
  <c r="G1302" i="3" a="1"/>
  <c r="G1302" i="3" l="1"/>
  <c r="F1302" i="3"/>
  <c r="K658" i="3"/>
  <c r="H1302" i="3" l="1"/>
  <c r="I1302" i="3" s="1"/>
  <c r="B1303" i="3" s="1"/>
  <c r="K659" i="3"/>
  <c r="G1303" i="3" a="1"/>
  <c r="G1303" i="3" l="1"/>
  <c r="F1303" i="3"/>
  <c r="K660" i="3"/>
  <c r="H1303" i="3" l="1"/>
  <c r="I1303" i="3" s="1"/>
  <c r="B1304" i="3" s="1"/>
  <c r="K661" i="3"/>
  <c r="G1304" i="3" a="1"/>
  <c r="G1304" i="3" l="1"/>
  <c r="F1304" i="3"/>
  <c r="K662" i="3"/>
  <c r="H1304" i="3" l="1"/>
  <c r="I1304" i="3" s="1"/>
  <c r="B1305" i="3" s="1"/>
  <c r="K663" i="3"/>
  <c r="G1305" i="3" a="1"/>
  <c r="G1305" i="3" l="1"/>
  <c r="F1305" i="3"/>
  <c r="K664" i="3"/>
  <c r="H1305" i="3" l="1"/>
  <c r="I1305" i="3" s="1"/>
  <c r="B1306" i="3" s="1"/>
  <c r="K665" i="3"/>
  <c r="G1306" i="3" a="1"/>
  <c r="G1306" i="3" l="1"/>
  <c r="F1306" i="3"/>
  <c r="K666" i="3"/>
  <c r="H1306" i="3" l="1"/>
  <c r="I1306" i="3" s="1"/>
  <c r="B1307" i="3" s="1"/>
  <c r="K667" i="3"/>
  <c r="G1307" i="3" a="1"/>
  <c r="G1307" i="3" l="1"/>
  <c r="F1307" i="3"/>
  <c r="K668" i="3"/>
  <c r="H1307" i="3" l="1"/>
  <c r="I1307" i="3" s="1"/>
  <c r="B1308" i="3" s="1"/>
  <c r="K669" i="3"/>
  <c r="G1308" i="3" a="1"/>
  <c r="G1308" i="3" l="1"/>
  <c r="F1308" i="3"/>
  <c r="K670" i="3"/>
  <c r="H1308" i="3" l="1"/>
  <c r="I1308" i="3" s="1"/>
  <c r="B1309" i="3" s="1"/>
  <c r="K671" i="3"/>
  <c r="G1309" i="3" a="1"/>
  <c r="G1309" i="3" l="1"/>
  <c r="F1309" i="3"/>
  <c r="K672" i="3"/>
  <c r="H1309" i="3" l="1"/>
  <c r="I1309" i="3" s="1"/>
  <c r="B1310" i="3" s="1"/>
  <c r="K673" i="3"/>
  <c r="G1310" i="3" a="1"/>
  <c r="G1310" i="3" l="1"/>
  <c r="F1310" i="3"/>
  <c r="K674" i="3"/>
  <c r="H1310" i="3" l="1"/>
  <c r="I1310" i="3" s="1"/>
  <c r="B1311" i="3" s="1"/>
  <c r="K675" i="3"/>
  <c r="G1311" i="3" a="1"/>
  <c r="G1311" i="3" l="1"/>
  <c r="F1311" i="3"/>
  <c r="K676" i="3"/>
  <c r="H1311" i="3" l="1"/>
  <c r="I1311" i="3" s="1"/>
  <c r="B1312" i="3" s="1"/>
  <c r="K677" i="3"/>
  <c r="G1312" i="3" a="1"/>
  <c r="G1312" i="3" l="1"/>
  <c r="F1312" i="3"/>
  <c r="K678" i="3"/>
  <c r="H1312" i="3" l="1"/>
  <c r="I1312" i="3" s="1"/>
  <c r="B1313" i="3" s="1"/>
  <c r="K679" i="3"/>
  <c r="G1313" i="3" a="1"/>
  <c r="G1313" i="3" l="1"/>
  <c r="F1313" i="3"/>
  <c r="K680" i="3"/>
  <c r="H1313" i="3" l="1"/>
  <c r="I1313" i="3" s="1"/>
  <c r="B1314" i="3" s="1"/>
  <c r="K681" i="3"/>
  <c r="G1314" i="3" a="1"/>
  <c r="G1314" i="3" l="1"/>
  <c r="F1314" i="3"/>
  <c r="K682" i="3"/>
  <c r="H1314" i="3" l="1"/>
  <c r="I1314" i="3" s="1"/>
  <c r="B1315" i="3" s="1"/>
  <c r="K683" i="3"/>
  <c r="G1315" i="3" a="1"/>
  <c r="G1315" i="3" l="1"/>
  <c r="F1315" i="3"/>
  <c r="K684" i="3"/>
  <c r="H1315" i="3" l="1"/>
  <c r="I1315" i="3" s="1"/>
  <c r="B1316" i="3" s="1"/>
  <c r="K685" i="3"/>
  <c r="G1316" i="3" a="1"/>
  <c r="G1316" i="3" l="1"/>
  <c r="F1316" i="3"/>
  <c r="K686" i="3"/>
  <c r="H1316" i="3" l="1"/>
  <c r="I1316" i="3" s="1"/>
  <c r="B1317" i="3" s="1"/>
  <c r="K687" i="3"/>
  <c r="G1317" i="3" a="1"/>
  <c r="G1317" i="3" l="1"/>
  <c r="F1317" i="3"/>
  <c r="K688" i="3"/>
  <c r="H1317" i="3" l="1"/>
  <c r="I1317" i="3" s="1"/>
  <c r="B1318" i="3" s="1"/>
  <c r="K689" i="3"/>
  <c r="G1318" i="3" a="1"/>
  <c r="G1318" i="3" l="1"/>
  <c r="F1318" i="3"/>
  <c r="K690" i="3"/>
  <c r="H1318" i="3" l="1"/>
  <c r="I1318" i="3" s="1"/>
  <c r="B1319" i="3" s="1"/>
  <c r="K691" i="3"/>
  <c r="G1319" i="3" a="1"/>
  <c r="G1319" i="3" l="1"/>
  <c r="F1319" i="3"/>
  <c r="K692" i="3"/>
  <c r="H1319" i="3" l="1"/>
  <c r="I1319" i="3" s="1"/>
  <c r="B1320" i="3" s="1"/>
  <c r="K693" i="3"/>
  <c r="G1320" i="3" a="1"/>
  <c r="G1320" i="3" l="1"/>
  <c r="F1320" i="3"/>
  <c r="K694" i="3"/>
  <c r="H1320" i="3" l="1"/>
  <c r="I1320" i="3" s="1"/>
  <c r="B1321" i="3" s="1"/>
  <c r="K695" i="3"/>
  <c r="G1321" i="3" a="1"/>
  <c r="G1321" i="3" l="1"/>
  <c r="F1321" i="3"/>
  <c r="K696" i="3"/>
  <c r="H1321" i="3" l="1"/>
  <c r="I1321" i="3" s="1"/>
  <c r="B1322" i="3" s="1"/>
  <c r="K697" i="3"/>
  <c r="G1322" i="3" a="1"/>
  <c r="G1322" i="3" l="1"/>
  <c r="F1322" i="3"/>
  <c r="K698" i="3"/>
  <c r="H1322" i="3" l="1"/>
  <c r="I1322" i="3" s="1"/>
  <c r="B1323" i="3" s="1"/>
  <c r="K699" i="3"/>
  <c r="G1323" i="3" a="1"/>
  <c r="G1323" i="3" l="1"/>
  <c r="F1323" i="3"/>
  <c r="K700" i="3"/>
  <c r="H1323" i="3" l="1"/>
  <c r="I1323" i="3" s="1"/>
  <c r="B1324" i="3" s="1"/>
  <c r="K701" i="3"/>
  <c r="G1324" i="3" a="1"/>
  <c r="G1324" i="3" l="1"/>
  <c r="F1324" i="3"/>
  <c r="K702" i="3"/>
  <c r="H1324" i="3" l="1"/>
  <c r="I1324" i="3" s="1"/>
  <c r="B1325" i="3" s="1"/>
  <c r="K703" i="3"/>
  <c r="G1325" i="3" a="1"/>
  <c r="G1325" i="3" l="1"/>
  <c r="F1325" i="3"/>
  <c r="K704" i="3"/>
  <c r="H1325" i="3" l="1"/>
  <c r="I1325" i="3" s="1"/>
  <c r="B1326" i="3" s="1"/>
  <c r="K705" i="3"/>
  <c r="G1326" i="3" a="1"/>
  <c r="G1326" i="3" l="1"/>
  <c r="F1326" i="3"/>
  <c r="K706" i="3"/>
  <c r="H1326" i="3" l="1"/>
  <c r="I1326" i="3" s="1"/>
  <c r="B1327" i="3" s="1"/>
  <c r="K707" i="3"/>
  <c r="G1327" i="3" a="1"/>
  <c r="G1327" i="3" l="1"/>
  <c r="F1327" i="3"/>
  <c r="K708" i="3"/>
  <c r="H1327" i="3" l="1"/>
  <c r="I1327" i="3" s="1"/>
  <c r="B1328" i="3" s="1"/>
  <c r="K709" i="3"/>
  <c r="G1328" i="3" a="1"/>
  <c r="G1328" i="3" l="1"/>
  <c r="F1328" i="3"/>
  <c r="K710" i="3"/>
  <c r="H1328" i="3" l="1"/>
  <c r="I1328" i="3" s="1"/>
  <c r="B1329" i="3" s="1"/>
  <c r="K711" i="3"/>
  <c r="G1329" i="3" a="1"/>
  <c r="G1329" i="3" l="1"/>
  <c r="F1329" i="3"/>
  <c r="K712" i="3"/>
  <c r="H1329" i="3" l="1"/>
  <c r="I1329" i="3" s="1"/>
  <c r="B1330" i="3" s="1"/>
  <c r="K713" i="3"/>
  <c r="G1330" i="3" a="1"/>
  <c r="G1330" i="3" l="1"/>
  <c r="F1330" i="3"/>
  <c r="K714" i="3"/>
  <c r="H1330" i="3" l="1"/>
  <c r="I1330" i="3" s="1"/>
  <c r="B1331" i="3" s="1"/>
  <c r="K715" i="3"/>
  <c r="G1331" i="3" a="1"/>
  <c r="G1331" i="3" l="1"/>
  <c r="F1331" i="3"/>
  <c r="K716" i="3"/>
  <c r="H1331" i="3" l="1"/>
  <c r="I1331" i="3" s="1"/>
  <c r="B1332" i="3" s="1"/>
  <c r="K717" i="3"/>
  <c r="G1332" i="3" a="1"/>
  <c r="G1332" i="3" l="1"/>
  <c r="F1332" i="3"/>
  <c r="K718" i="3"/>
  <c r="H1332" i="3" l="1"/>
  <c r="I1332" i="3" s="1"/>
  <c r="B1333" i="3" s="1"/>
  <c r="K719" i="3"/>
  <c r="G1333" i="3" a="1"/>
  <c r="G1333" i="3" l="1"/>
  <c r="F1333" i="3"/>
  <c r="K720" i="3"/>
  <c r="H1333" i="3" l="1"/>
  <c r="I1333" i="3" s="1"/>
  <c r="B1334" i="3" s="1"/>
  <c r="K721" i="3"/>
  <c r="G1334" i="3" a="1"/>
  <c r="G1334" i="3" l="1"/>
  <c r="F1334" i="3"/>
  <c r="K722" i="3"/>
  <c r="H1334" i="3" l="1"/>
  <c r="I1334" i="3" s="1"/>
  <c r="B1335" i="3" s="1"/>
  <c r="K723" i="3"/>
  <c r="G1335" i="3" a="1"/>
  <c r="G1335" i="3" l="1"/>
  <c r="F1335" i="3"/>
  <c r="K724" i="3"/>
  <c r="H1335" i="3" l="1"/>
  <c r="I1335" i="3" s="1"/>
  <c r="B1336" i="3" s="1"/>
  <c r="K725" i="3"/>
  <c r="G1336" i="3" a="1"/>
  <c r="G1336" i="3" l="1"/>
  <c r="F1336" i="3"/>
  <c r="K726" i="3"/>
  <c r="H1336" i="3" l="1"/>
  <c r="I1336" i="3" s="1"/>
  <c r="B1337" i="3" s="1"/>
  <c r="K727" i="3"/>
  <c r="G1337" i="3" a="1"/>
  <c r="G1337" i="3" l="1"/>
  <c r="F1337" i="3"/>
  <c r="K728" i="3"/>
  <c r="H1337" i="3" l="1"/>
  <c r="I1337" i="3" s="1"/>
  <c r="B1338" i="3" s="1"/>
  <c r="K729" i="3"/>
  <c r="G1338" i="3" a="1"/>
  <c r="G1338" i="3" l="1"/>
  <c r="F1338" i="3"/>
  <c r="K730" i="3"/>
  <c r="H1338" i="3" l="1"/>
  <c r="I1338" i="3" s="1"/>
  <c r="B1339" i="3" s="1"/>
  <c r="K731" i="3"/>
  <c r="G1339" i="3" a="1"/>
  <c r="G1339" i="3" l="1"/>
  <c r="F1339" i="3"/>
  <c r="K732" i="3"/>
  <c r="H1339" i="3" l="1"/>
  <c r="I1339" i="3" s="1"/>
  <c r="B1340" i="3" s="1"/>
  <c r="K733" i="3"/>
  <c r="G1340" i="3" a="1"/>
  <c r="G1340" i="3" l="1"/>
  <c r="F1340" i="3"/>
  <c r="K734" i="3"/>
  <c r="H1340" i="3" l="1"/>
  <c r="I1340" i="3" s="1"/>
  <c r="B1341" i="3" s="1"/>
  <c r="K735" i="3"/>
  <c r="G1341" i="3" a="1"/>
  <c r="G1341" i="3" l="1"/>
  <c r="F1341" i="3"/>
  <c r="K736" i="3"/>
  <c r="H1341" i="3" l="1"/>
  <c r="I1341" i="3" s="1"/>
  <c r="B1342" i="3" s="1"/>
  <c r="K737" i="3"/>
  <c r="G1342" i="3" a="1"/>
  <c r="G1342" i="3" l="1"/>
  <c r="F1342" i="3"/>
  <c r="K738" i="3"/>
  <c r="H1342" i="3" l="1"/>
  <c r="I1342" i="3" s="1"/>
  <c r="B1343" i="3" s="1"/>
  <c r="K739" i="3"/>
  <c r="G1343" i="3" a="1"/>
  <c r="G1343" i="3" l="1"/>
  <c r="F1343" i="3"/>
  <c r="K740" i="3"/>
  <c r="H1343" i="3" l="1"/>
  <c r="I1343" i="3" s="1"/>
  <c r="B1344" i="3" s="1"/>
  <c r="K741" i="3"/>
  <c r="G1344" i="3" a="1"/>
  <c r="G1344" i="3" l="1"/>
  <c r="F1344" i="3"/>
  <c r="K742" i="3"/>
  <c r="H1344" i="3" l="1"/>
  <c r="I1344" i="3" s="1"/>
  <c r="B1345" i="3" s="1"/>
  <c r="K743" i="3"/>
  <c r="G1345" i="3" a="1"/>
  <c r="G1345" i="3" l="1"/>
  <c r="F1345" i="3"/>
  <c r="K744" i="3"/>
  <c r="H1345" i="3" l="1"/>
  <c r="I1345" i="3" s="1"/>
  <c r="B1346" i="3" s="1"/>
  <c r="K745" i="3"/>
  <c r="G1346" i="3" a="1"/>
  <c r="G1346" i="3" l="1"/>
  <c r="F1346" i="3"/>
  <c r="K746" i="3"/>
  <c r="H1346" i="3" l="1"/>
  <c r="I1346" i="3" s="1"/>
  <c r="B1347" i="3" s="1"/>
  <c r="K747" i="3"/>
  <c r="G1347" i="3" a="1"/>
  <c r="G1347" i="3" l="1"/>
  <c r="F1347" i="3"/>
  <c r="K748" i="3"/>
  <c r="H1347" i="3" l="1"/>
  <c r="I1347" i="3" s="1"/>
  <c r="B1348" i="3" s="1"/>
  <c r="K749" i="3"/>
  <c r="G1348" i="3" a="1"/>
  <c r="G1348" i="3" l="1"/>
  <c r="F1348" i="3"/>
  <c r="K750" i="3"/>
  <c r="H1348" i="3" l="1"/>
  <c r="I1348" i="3" s="1"/>
  <c r="B1349" i="3" s="1"/>
  <c r="K751" i="3"/>
  <c r="G1349" i="3" a="1"/>
  <c r="G1349" i="3" l="1"/>
  <c r="F1349" i="3"/>
  <c r="K752" i="3"/>
  <c r="H1349" i="3" l="1"/>
  <c r="I1349" i="3" s="1"/>
  <c r="B1350" i="3" s="1"/>
  <c r="K753" i="3"/>
  <c r="G1350" i="3" a="1"/>
  <c r="G1350" i="3" l="1"/>
  <c r="F1350" i="3"/>
  <c r="K754" i="3"/>
  <c r="H1350" i="3" l="1"/>
  <c r="I1350" i="3" s="1"/>
  <c r="B1351" i="3" s="1"/>
  <c r="K755" i="3"/>
  <c r="G1351" i="3" a="1"/>
  <c r="G1351" i="3" l="1"/>
  <c r="F1351" i="3"/>
  <c r="K756" i="3"/>
  <c r="H1351" i="3" l="1"/>
  <c r="I1351" i="3" s="1"/>
  <c r="B1352" i="3" s="1"/>
  <c r="K757" i="3"/>
  <c r="G1352" i="3" a="1"/>
  <c r="G1352" i="3" l="1"/>
  <c r="F1352" i="3"/>
  <c r="K758" i="3"/>
  <c r="H1352" i="3" l="1"/>
  <c r="I1352" i="3" s="1"/>
  <c r="B1353" i="3" s="1"/>
  <c r="K759" i="3"/>
  <c r="G1353" i="3" a="1"/>
  <c r="G1353" i="3" l="1"/>
  <c r="F1353" i="3"/>
  <c r="K760" i="3"/>
  <c r="H1353" i="3" l="1"/>
  <c r="I1353" i="3" s="1"/>
  <c r="B1354" i="3" s="1"/>
  <c r="K761" i="3"/>
  <c r="G1354" i="3" a="1"/>
  <c r="G1354" i="3" l="1"/>
  <c r="F1354" i="3"/>
  <c r="K762" i="3"/>
  <c r="H1354" i="3" l="1"/>
  <c r="I1354" i="3" s="1"/>
  <c r="B1355" i="3" s="1"/>
  <c r="K763" i="3"/>
  <c r="G1355" i="3" a="1"/>
  <c r="G1355" i="3" l="1"/>
  <c r="F1355" i="3"/>
  <c r="K764" i="3"/>
  <c r="H1355" i="3" l="1"/>
  <c r="I1355" i="3" s="1"/>
  <c r="B1356" i="3" s="1"/>
  <c r="K765" i="3"/>
  <c r="G1356" i="3" a="1"/>
  <c r="G1356" i="3" l="1"/>
  <c r="F1356" i="3"/>
  <c r="K766" i="3"/>
  <c r="H1356" i="3" l="1"/>
  <c r="I1356" i="3" s="1"/>
  <c r="B1357" i="3" s="1"/>
  <c r="K767" i="3"/>
  <c r="G1357" i="3" a="1"/>
  <c r="G1357" i="3" l="1"/>
  <c r="F1357" i="3"/>
  <c r="K768" i="3"/>
  <c r="H1357" i="3" l="1"/>
  <c r="I1357" i="3" s="1"/>
  <c r="B1358" i="3" s="1"/>
  <c r="K769" i="3"/>
  <c r="G1358" i="3" a="1"/>
  <c r="G1358" i="3" l="1"/>
  <c r="F1358" i="3"/>
  <c r="K770" i="3"/>
  <c r="H1358" i="3" l="1"/>
  <c r="I1358" i="3" s="1"/>
  <c r="B1359" i="3" s="1"/>
  <c r="K771" i="3"/>
  <c r="G1359" i="3" a="1"/>
  <c r="G1359" i="3" l="1"/>
  <c r="F1359" i="3"/>
  <c r="K772" i="3"/>
  <c r="H1359" i="3" l="1"/>
  <c r="I1359" i="3" s="1"/>
  <c r="B1360" i="3" s="1"/>
  <c r="K773" i="3"/>
  <c r="G1360" i="3" a="1"/>
  <c r="G1360" i="3" l="1"/>
  <c r="F1360" i="3"/>
  <c r="K774" i="3"/>
  <c r="H1360" i="3" l="1"/>
  <c r="I1360" i="3" s="1"/>
  <c r="B1361" i="3" s="1"/>
  <c r="K775" i="3"/>
  <c r="G1361" i="3" a="1"/>
  <c r="G1361" i="3" l="1"/>
  <c r="F1361" i="3"/>
  <c r="K776" i="3"/>
  <c r="H1361" i="3" l="1"/>
  <c r="I1361" i="3" s="1"/>
  <c r="B1362" i="3" s="1"/>
  <c r="K777" i="3"/>
  <c r="G1362" i="3" a="1"/>
  <c r="G1362" i="3" l="1"/>
  <c r="F1362" i="3"/>
  <c r="K778" i="3"/>
  <c r="H1362" i="3" l="1"/>
  <c r="I1362" i="3" s="1"/>
  <c r="B1363" i="3" s="1"/>
  <c r="K779" i="3"/>
  <c r="G1363" i="3" a="1"/>
  <c r="G1363" i="3" l="1"/>
  <c r="F1363" i="3"/>
  <c r="K780" i="3"/>
  <c r="H1363" i="3" l="1"/>
  <c r="I1363" i="3" s="1"/>
  <c r="B1364" i="3" s="1"/>
  <c r="F1364" i="3" s="1"/>
  <c r="K781" i="3"/>
  <c r="G1364" i="3" a="1"/>
  <c r="G1364" i="3" l="1"/>
  <c r="H1364" i="3" s="1"/>
  <c r="I1364" i="3" s="1"/>
  <c r="B1365" i="3" s="1"/>
  <c r="K782" i="3"/>
  <c r="G1365" i="3" a="1"/>
  <c r="G1365" i="3" l="1"/>
  <c r="F1365" i="3"/>
  <c r="K783" i="3"/>
  <c r="H1365" i="3" l="1"/>
  <c r="I1365" i="3" s="1"/>
  <c r="B1366" i="3" s="1"/>
  <c r="K784" i="3"/>
  <c r="G1366" i="3" a="1"/>
  <c r="G1366" i="3" l="1"/>
  <c r="F1366" i="3"/>
  <c r="K785" i="3"/>
  <c r="H1366" i="3" l="1"/>
  <c r="I1366" i="3" s="1"/>
  <c r="B1367" i="3" s="1"/>
  <c r="K786" i="3"/>
  <c r="G1367" i="3" a="1"/>
  <c r="G1367" i="3" l="1"/>
  <c r="F1367" i="3"/>
  <c r="K787" i="3"/>
  <c r="H1367" i="3" l="1"/>
  <c r="I1367" i="3" s="1"/>
  <c r="B1368" i="3" s="1"/>
  <c r="K788" i="3"/>
  <c r="G1368" i="3" a="1"/>
  <c r="G1368" i="3" l="1"/>
  <c r="F1368" i="3"/>
  <c r="K789" i="3"/>
  <c r="H1368" i="3" l="1"/>
  <c r="I1368" i="3" s="1"/>
  <c r="B1369" i="3" s="1"/>
  <c r="K790" i="3"/>
  <c r="G1369" i="3" a="1"/>
  <c r="G1369" i="3" l="1"/>
  <c r="F1369" i="3"/>
  <c r="K791" i="3"/>
  <c r="H1369" i="3" l="1"/>
  <c r="I1369" i="3" s="1"/>
  <c r="B1370" i="3" s="1"/>
  <c r="K792" i="3"/>
  <c r="G1370" i="3" a="1"/>
  <c r="G1370" i="3" l="1"/>
  <c r="F1370" i="3"/>
  <c r="K793" i="3"/>
  <c r="H1370" i="3" l="1"/>
  <c r="I1370" i="3" s="1"/>
  <c r="B1371" i="3" s="1"/>
  <c r="K794" i="3"/>
  <c r="G1371" i="3" a="1"/>
  <c r="G1371" i="3" l="1"/>
  <c r="F1371" i="3"/>
  <c r="K795" i="3"/>
  <c r="H1371" i="3" l="1"/>
  <c r="I1371" i="3" s="1"/>
  <c r="B1372" i="3" s="1"/>
  <c r="K796" i="3"/>
  <c r="G1372" i="3" a="1"/>
  <c r="G1372" i="3" l="1"/>
  <c r="F1372" i="3"/>
  <c r="K797" i="3"/>
  <c r="H1372" i="3" l="1"/>
  <c r="I1372" i="3" s="1"/>
  <c r="B1373" i="3" s="1"/>
  <c r="K798" i="3"/>
  <c r="G1373" i="3" a="1"/>
  <c r="G1373" i="3" l="1"/>
  <c r="F1373" i="3"/>
  <c r="K799" i="3"/>
  <c r="H1373" i="3" l="1"/>
  <c r="I1373" i="3" s="1"/>
  <c r="B1374" i="3" s="1"/>
  <c r="K800" i="3"/>
  <c r="G1374" i="3" a="1"/>
  <c r="G1374" i="3" l="1"/>
  <c r="F1374" i="3"/>
  <c r="K801" i="3"/>
  <c r="H1374" i="3" l="1"/>
  <c r="I1374" i="3" s="1"/>
  <c r="B1375" i="3" s="1"/>
  <c r="K802" i="3"/>
  <c r="G1375" i="3" a="1"/>
  <c r="G1375" i="3" l="1"/>
  <c r="F1375" i="3"/>
  <c r="K803" i="3"/>
  <c r="H1375" i="3" l="1"/>
  <c r="I1375" i="3" s="1"/>
  <c r="B1376" i="3" s="1"/>
  <c r="K804" i="3"/>
  <c r="G1376" i="3" a="1"/>
  <c r="G1376" i="3" l="1"/>
  <c r="F1376" i="3"/>
  <c r="K805" i="3"/>
  <c r="H1376" i="3" l="1"/>
  <c r="I1376" i="3" s="1"/>
  <c r="B1377" i="3" s="1"/>
  <c r="K806" i="3"/>
  <c r="G1377" i="3" a="1"/>
  <c r="G1377" i="3" l="1"/>
  <c r="F1377" i="3"/>
  <c r="K807" i="3"/>
  <c r="H1377" i="3" l="1"/>
  <c r="I1377" i="3" s="1"/>
  <c r="B1378" i="3" s="1"/>
  <c r="K808" i="3"/>
  <c r="G1378" i="3" a="1"/>
  <c r="G1378" i="3" l="1"/>
  <c r="F1378" i="3"/>
  <c r="K809" i="3"/>
  <c r="H1378" i="3" l="1"/>
  <c r="I1378" i="3" s="1"/>
  <c r="B1379" i="3" s="1"/>
  <c r="K810" i="3"/>
  <c r="G1379" i="3" a="1"/>
  <c r="G1379" i="3" l="1"/>
  <c r="F1379" i="3"/>
  <c r="K811" i="3"/>
  <c r="H1379" i="3" l="1"/>
  <c r="I1379" i="3" s="1"/>
  <c r="B1380" i="3" s="1"/>
  <c r="K812" i="3"/>
  <c r="G1380" i="3" a="1"/>
  <c r="G1380" i="3" l="1"/>
  <c r="F1380" i="3"/>
  <c r="K813" i="3"/>
  <c r="H1380" i="3" l="1"/>
  <c r="I1380" i="3" s="1"/>
  <c r="B1381" i="3" s="1"/>
  <c r="K814" i="3"/>
  <c r="G1381" i="3" a="1"/>
  <c r="G1381" i="3" l="1"/>
  <c r="F1381" i="3"/>
  <c r="K815" i="3"/>
  <c r="H1381" i="3" l="1"/>
  <c r="I1381" i="3" s="1"/>
  <c r="B1382" i="3" s="1"/>
  <c r="K816" i="3"/>
  <c r="G1382" i="3" a="1"/>
  <c r="G1382" i="3" l="1"/>
  <c r="F1382" i="3"/>
  <c r="K817" i="3"/>
  <c r="H1382" i="3" l="1"/>
  <c r="I1382" i="3" s="1"/>
  <c r="B1383" i="3" s="1"/>
  <c r="K818" i="3"/>
  <c r="G1383" i="3" a="1"/>
  <c r="G1383" i="3" l="1"/>
  <c r="F1383" i="3"/>
  <c r="K819" i="3"/>
  <c r="H1383" i="3" l="1"/>
  <c r="I1383" i="3" s="1"/>
  <c r="B1384" i="3" s="1"/>
  <c r="K820" i="3"/>
  <c r="G1384" i="3" a="1"/>
  <c r="G1384" i="3" l="1"/>
  <c r="F1384" i="3"/>
  <c r="K821" i="3"/>
  <c r="H1384" i="3" l="1"/>
  <c r="I1384" i="3" s="1"/>
  <c r="B1385" i="3" s="1"/>
  <c r="K822" i="3"/>
  <c r="G1385" i="3" a="1"/>
  <c r="G1385" i="3" l="1"/>
  <c r="F1385" i="3"/>
  <c r="K823" i="3"/>
  <c r="H1385" i="3" l="1"/>
  <c r="I1385" i="3" s="1"/>
  <c r="B1386" i="3" s="1"/>
  <c r="K824" i="3"/>
  <c r="G1386" i="3" a="1"/>
  <c r="G1386" i="3" l="1"/>
  <c r="F1386" i="3"/>
  <c r="K825" i="3"/>
  <c r="H1386" i="3" l="1"/>
  <c r="I1386" i="3" s="1"/>
  <c r="B1387" i="3" s="1"/>
  <c r="K826" i="3"/>
  <c r="G1387" i="3" a="1"/>
  <c r="G1387" i="3" l="1"/>
  <c r="F1387" i="3"/>
  <c r="K827" i="3"/>
  <c r="H1387" i="3" l="1"/>
  <c r="I1387" i="3" s="1"/>
  <c r="B1388" i="3" s="1"/>
  <c r="K828" i="3"/>
  <c r="G1388" i="3" a="1"/>
  <c r="G1388" i="3" l="1"/>
  <c r="F1388" i="3"/>
  <c r="K829" i="3"/>
  <c r="H1388" i="3" l="1"/>
  <c r="I1388" i="3" s="1"/>
  <c r="B1389" i="3" s="1"/>
  <c r="K830" i="3"/>
  <c r="G1389" i="3" a="1"/>
  <c r="G1389" i="3" l="1"/>
  <c r="F1389" i="3"/>
  <c r="K831" i="3"/>
  <c r="H1389" i="3" l="1"/>
  <c r="I1389" i="3" s="1"/>
  <c r="B1390" i="3" s="1"/>
  <c r="K832" i="3"/>
  <c r="G1390" i="3" a="1"/>
  <c r="G1390" i="3" l="1"/>
  <c r="F1390" i="3"/>
  <c r="K833" i="3"/>
  <c r="H1390" i="3" l="1"/>
  <c r="I1390" i="3" s="1"/>
  <c r="B1391" i="3" s="1"/>
  <c r="K834" i="3"/>
  <c r="G1391" i="3" a="1"/>
  <c r="G1391" i="3" l="1"/>
  <c r="F1391" i="3"/>
  <c r="K835" i="3"/>
  <c r="H1391" i="3" l="1"/>
  <c r="I1391" i="3" s="1"/>
  <c r="B1392" i="3" s="1"/>
  <c r="K836" i="3"/>
  <c r="G1392" i="3" a="1"/>
  <c r="G1392" i="3" l="1"/>
  <c r="F1392" i="3"/>
  <c r="K837" i="3"/>
  <c r="H1392" i="3" l="1"/>
  <c r="I1392" i="3" s="1"/>
  <c r="B1393" i="3" s="1"/>
  <c r="K838" i="3"/>
  <c r="G1393" i="3" a="1"/>
  <c r="G1393" i="3" l="1"/>
  <c r="F1393" i="3"/>
  <c r="K839" i="3"/>
  <c r="H1393" i="3" l="1"/>
  <c r="I1393" i="3" s="1"/>
  <c r="B1394" i="3" s="1"/>
  <c r="K840" i="3"/>
  <c r="G1394" i="3" a="1"/>
  <c r="G1394" i="3" l="1"/>
  <c r="F1394" i="3"/>
  <c r="K841" i="3"/>
  <c r="H1394" i="3" l="1"/>
  <c r="I1394" i="3" s="1"/>
  <c r="B1395" i="3" s="1"/>
  <c r="K842" i="3"/>
  <c r="G1395" i="3" a="1"/>
  <c r="G1395" i="3" l="1"/>
  <c r="F1395" i="3"/>
  <c r="K843" i="3"/>
  <c r="H1395" i="3" l="1"/>
  <c r="I1395" i="3" s="1"/>
  <c r="B1396" i="3" s="1"/>
  <c r="K844" i="3"/>
  <c r="G1396" i="3" a="1"/>
  <c r="G1396" i="3" l="1"/>
  <c r="F1396" i="3"/>
  <c r="K845" i="3"/>
  <c r="H1396" i="3" l="1"/>
  <c r="I1396" i="3" s="1"/>
  <c r="B1397" i="3" s="1"/>
  <c r="K846" i="3"/>
  <c r="G1397" i="3" a="1"/>
  <c r="G1397" i="3" l="1"/>
  <c r="F1397" i="3"/>
  <c r="K847" i="3"/>
  <c r="H1397" i="3" l="1"/>
  <c r="I1397" i="3" s="1"/>
  <c r="B1398" i="3" s="1"/>
  <c r="K848" i="3"/>
  <c r="G1398" i="3" a="1"/>
  <c r="G1398" i="3" l="1"/>
  <c r="F1398" i="3"/>
  <c r="K849" i="3"/>
  <c r="H1398" i="3" l="1"/>
  <c r="I1398" i="3" s="1"/>
  <c r="B1399" i="3" s="1"/>
  <c r="K850" i="3"/>
  <c r="G1399" i="3" a="1"/>
  <c r="G1399" i="3" l="1"/>
  <c r="F1399" i="3"/>
  <c r="K851" i="3"/>
  <c r="H1399" i="3" l="1"/>
  <c r="I1399" i="3" s="1"/>
  <c r="B1400" i="3" s="1"/>
  <c r="K852" i="3"/>
  <c r="G1400" i="3" a="1"/>
  <c r="G1400" i="3" l="1"/>
  <c r="F1400" i="3"/>
  <c r="K853" i="3"/>
  <c r="H1400" i="3" l="1"/>
  <c r="I1400" i="3" s="1"/>
  <c r="B1401" i="3" s="1"/>
  <c r="K854" i="3"/>
  <c r="G1401" i="3" a="1"/>
  <c r="G1401" i="3" l="1"/>
  <c r="F1401" i="3"/>
  <c r="K855" i="3"/>
  <c r="H1401" i="3" l="1"/>
  <c r="I1401" i="3" s="1"/>
  <c r="B1402" i="3" s="1"/>
  <c r="K856" i="3"/>
  <c r="G1402" i="3" a="1"/>
  <c r="G1402" i="3" l="1"/>
  <c r="F1402" i="3"/>
  <c r="K857" i="3"/>
  <c r="H1402" i="3" l="1"/>
  <c r="I1402" i="3" s="1"/>
  <c r="B1403" i="3" s="1"/>
  <c r="K858" i="3"/>
  <c r="G1403" i="3" a="1"/>
  <c r="G1403" i="3" l="1"/>
  <c r="F1403" i="3"/>
  <c r="K859" i="3"/>
  <c r="H1403" i="3" l="1"/>
  <c r="I1403" i="3" s="1"/>
  <c r="B1404" i="3" s="1"/>
  <c r="K860" i="3"/>
  <c r="G1404" i="3" a="1"/>
  <c r="G1404" i="3" l="1"/>
  <c r="F1404" i="3"/>
  <c r="K861" i="3"/>
  <c r="H1404" i="3" l="1"/>
  <c r="I1404" i="3" s="1"/>
  <c r="B1405" i="3" s="1"/>
  <c r="K862" i="3"/>
  <c r="G1405" i="3" a="1"/>
  <c r="G1405" i="3" l="1"/>
  <c r="F1405" i="3"/>
  <c r="K863" i="3"/>
  <c r="H1405" i="3" l="1"/>
  <c r="I1405" i="3" s="1"/>
  <c r="B1406" i="3" s="1"/>
  <c r="K864" i="3"/>
  <c r="G1406" i="3" a="1"/>
  <c r="G1406" i="3" l="1"/>
  <c r="F1406" i="3"/>
  <c r="K865" i="3"/>
  <c r="H1406" i="3" l="1"/>
  <c r="I1406" i="3" s="1"/>
  <c r="B1407" i="3" s="1"/>
  <c r="K866" i="3"/>
  <c r="G1407" i="3" a="1"/>
  <c r="G1407" i="3" l="1"/>
  <c r="F1407" i="3"/>
  <c r="K867" i="3"/>
  <c r="H1407" i="3" l="1"/>
  <c r="I1407" i="3" s="1"/>
  <c r="B1408" i="3" s="1"/>
  <c r="K868" i="3"/>
  <c r="G1408" i="3" a="1"/>
  <c r="G1408" i="3" l="1"/>
  <c r="F1408" i="3"/>
  <c r="K869" i="3"/>
  <c r="H1408" i="3" l="1"/>
  <c r="I1408" i="3" s="1"/>
  <c r="B1409" i="3" s="1"/>
  <c r="K870" i="3"/>
  <c r="G1409" i="3" a="1"/>
  <c r="G1409" i="3" l="1"/>
  <c r="F1409" i="3"/>
  <c r="K871" i="3"/>
  <c r="H1409" i="3" l="1"/>
  <c r="I1409" i="3" s="1"/>
  <c r="B1410" i="3" s="1"/>
  <c r="K872" i="3"/>
  <c r="G1410" i="3" a="1"/>
  <c r="G1410" i="3" l="1"/>
  <c r="F1410" i="3"/>
  <c r="K873" i="3"/>
  <c r="H1410" i="3" l="1"/>
  <c r="I1410" i="3" s="1"/>
  <c r="B1411" i="3" s="1"/>
  <c r="K874" i="3"/>
  <c r="G1411" i="3" a="1"/>
  <c r="G1411" i="3" l="1"/>
  <c r="F1411" i="3"/>
  <c r="K875" i="3"/>
  <c r="H1411" i="3" l="1"/>
  <c r="I1411" i="3" s="1"/>
  <c r="B1412" i="3" s="1"/>
  <c r="K876" i="3"/>
  <c r="G1412" i="3" a="1"/>
  <c r="G1412" i="3" l="1"/>
  <c r="F1412" i="3"/>
  <c r="K877" i="3"/>
  <c r="H1412" i="3" l="1"/>
  <c r="I1412" i="3" s="1"/>
  <c r="B1413" i="3" s="1"/>
  <c r="K878" i="3"/>
  <c r="G1413" i="3" a="1"/>
  <c r="G1413" i="3" l="1"/>
  <c r="F1413" i="3"/>
  <c r="K879" i="3"/>
  <c r="H1413" i="3" l="1"/>
  <c r="I1413" i="3" s="1"/>
  <c r="B1414" i="3" s="1"/>
  <c r="K880" i="3"/>
  <c r="G1414" i="3" a="1"/>
  <c r="G1414" i="3" l="1"/>
  <c r="F1414" i="3"/>
  <c r="K881" i="3"/>
  <c r="H1414" i="3" l="1"/>
  <c r="I1414" i="3" s="1"/>
  <c r="B1415" i="3" s="1"/>
  <c r="K882" i="3"/>
  <c r="G1415" i="3" a="1"/>
  <c r="G1415" i="3" l="1"/>
  <c r="F1415" i="3"/>
  <c r="K883" i="3"/>
  <c r="H1415" i="3" l="1"/>
  <c r="I1415" i="3" s="1"/>
  <c r="B1416" i="3" s="1"/>
  <c r="K884" i="3"/>
  <c r="G1416" i="3" a="1"/>
  <c r="G1416" i="3" l="1"/>
  <c r="F1416" i="3"/>
  <c r="K885" i="3"/>
  <c r="H1416" i="3" l="1"/>
  <c r="I1416" i="3" s="1"/>
  <c r="B1417" i="3" s="1"/>
  <c r="K886" i="3"/>
  <c r="G1417" i="3" a="1"/>
  <c r="G1417" i="3" l="1"/>
  <c r="F1417" i="3"/>
  <c r="K887" i="3"/>
  <c r="H1417" i="3" l="1"/>
  <c r="I1417" i="3" s="1"/>
  <c r="B1418" i="3" s="1"/>
  <c r="K888" i="3"/>
  <c r="G1418" i="3" a="1"/>
  <c r="G1418" i="3" l="1"/>
  <c r="F1418" i="3"/>
  <c r="K889" i="3"/>
  <c r="H1418" i="3" l="1"/>
  <c r="I1418" i="3" s="1"/>
  <c r="B1419" i="3" s="1"/>
  <c r="K890" i="3"/>
  <c r="G1419" i="3" a="1"/>
  <c r="G1419" i="3" l="1"/>
  <c r="F1419" i="3"/>
  <c r="K891" i="3"/>
  <c r="H1419" i="3" l="1"/>
  <c r="I1419" i="3" s="1"/>
  <c r="B1420" i="3" s="1"/>
  <c r="K892" i="3"/>
  <c r="G1420" i="3" a="1"/>
  <c r="G1420" i="3" l="1"/>
  <c r="F1420" i="3"/>
  <c r="K893" i="3"/>
  <c r="H1420" i="3" l="1"/>
  <c r="I1420" i="3" s="1"/>
  <c r="B1421" i="3" s="1"/>
  <c r="K894" i="3"/>
  <c r="G1421" i="3" a="1"/>
  <c r="G1421" i="3" l="1"/>
  <c r="F1421" i="3"/>
  <c r="K895" i="3"/>
  <c r="H1421" i="3" l="1"/>
  <c r="I1421" i="3" s="1"/>
  <c r="B1422" i="3" s="1"/>
  <c r="K896" i="3"/>
  <c r="G1422" i="3" a="1"/>
  <c r="G1422" i="3" l="1"/>
  <c r="F1422" i="3"/>
  <c r="K897" i="3"/>
  <c r="H1422" i="3" l="1"/>
  <c r="I1422" i="3" s="1"/>
  <c r="B1423" i="3" s="1"/>
  <c r="K898" i="3"/>
  <c r="G1423" i="3" a="1"/>
  <c r="G1423" i="3" l="1"/>
  <c r="F1423" i="3"/>
  <c r="K899" i="3"/>
  <c r="H1423" i="3" l="1"/>
  <c r="I1423" i="3" s="1"/>
  <c r="B1424" i="3" s="1"/>
  <c r="K900" i="3"/>
  <c r="G1424" i="3" a="1"/>
  <c r="G1424" i="3" l="1"/>
  <c r="F1424" i="3"/>
  <c r="K901" i="3"/>
  <c r="H1424" i="3" l="1"/>
  <c r="I1424" i="3" s="1"/>
  <c r="B1425" i="3" s="1"/>
  <c r="K902" i="3"/>
  <c r="G1425" i="3" a="1"/>
  <c r="G1425" i="3" l="1"/>
  <c r="F1425" i="3"/>
  <c r="K903" i="3"/>
  <c r="H1425" i="3" l="1"/>
  <c r="I1425" i="3" s="1"/>
  <c r="B1426" i="3" s="1"/>
  <c r="K904" i="3"/>
  <c r="G1426" i="3" a="1"/>
  <c r="G1426" i="3" l="1"/>
  <c r="F1426" i="3"/>
  <c r="K905" i="3"/>
  <c r="H1426" i="3" l="1"/>
  <c r="I1426" i="3" s="1"/>
  <c r="B1427" i="3" s="1"/>
  <c r="K906" i="3"/>
  <c r="G1427" i="3" a="1"/>
  <c r="G1427" i="3" l="1"/>
  <c r="F1427" i="3"/>
  <c r="K907" i="3"/>
  <c r="H1427" i="3" l="1"/>
  <c r="I1427" i="3" s="1"/>
  <c r="B1428" i="3" s="1"/>
  <c r="K908" i="3"/>
  <c r="G1428" i="3" a="1"/>
  <c r="G1428" i="3" l="1"/>
  <c r="F1428" i="3"/>
  <c r="K909" i="3"/>
  <c r="H1428" i="3" l="1"/>
  <c r="I1428" i="3" s="1"/>
  <c r="B1429" i="3" s="1"/>
  <c r="K910" i="3"/>
  <c r="G1429" i="3" a="1"/>
  <c r="G1429" i="3" l="1"/>
  <c r="F1429" i="3"/>
  <c r="K911" i="3"/>
  <c r="H1429" i="3" l="1"/>
  <c r="I1429" i="3" s="1"/>
  <c r="B1430" i="3" s="1"/>
  <c r="K912" i="3"/>
  <c r="G1430" i="3" a="1"/>
  <c r="G1430" i="3" l="1"/>
  <c r="F1430" i="3"/>
  <c r="K913" i="3"/>
  <c r="H1430" i="3" l="1"/>
  <c r="I1430" i="3" s="1"/>
  <c r="B1431" i="3" s="1"/>
  <c r="K914" i="3"/>
  <c r="G1431" i="3" a="1"/>
  <c r="G1431" i="3" l="1"/>
  <c r="F1431" i="3"/>
  <c r="K915" i="3"/>
  <c r="H1431" i="3" l="1"/>
  <c r="I1431" i="3" s="1"/>
  <c r="B1432" i="3" s="1"/>
  <c r="K916" i="3"/>
  <c r="G1432" i="3" a="1"/>
  <c r="G1432" i="3" l="1"/>
  <c r="F1432" i="3"/>
  <c r="K917" i="3"/>
  <c r="H1432" i="3" l="1"/>
  <c r="I1432" i="3" s="1"/>
  <c r="B1433" i="3" s="1"/>
  <c r="K918" i="3"/>
  <c r="G1433" i="3" a="1"/>
  <c r="G1433" i="3" l="1"/>
  <c r="F1433" i="3"/>
  <c r="K919" i="3"/>
  <c r="H1433" i="3" l="1"/>
  <c r="I1433" i="3" s="1"/>
  <c r="B1434" i="3" s="1"/>
  <c r="K920" i="3"/>
  <c r="G1434" i="3" a="1"/>
  <c r="G1434" i="3" l="1"/>
  <c r="F1434" i="3"/>
  <c r="K921" i="3"/>
  <c r="H1434" i="3" l="1"/>
  <c r="I1434" i="3" s="1"/>
  <c r="B1435" i="3" s="1"/>
  <c r="K922" i="3"/>
  <c r="G1435" i="3" a="1"/>
  <c r="G1435" i="3" l="1"/>
  <c r="F1435" i="3"/>
  <c r="K923" i="3"/>
  <c r="H1435" i="3" l="1"/>
  <c r="I1435" i="3" s="1"/>
  <c r="B1436" i="3" s="1"/>
  <c r="K924" i="3"/>
  <c r="G1436" i="3" a="1"/>
  <c r="G1436" i="3" l="1"/>
  <c r="F1436" i="3"/>
  <c r="K925" i="3"/>
  <c r="H1436" i="3" l="1"/>
  <c r="I1436" i="3" s="1"/>
  <c r="B1437" i="3" s="1"/>
  <c r="K926" i="3"/>
  <c r="G1437" i="3" a="1"/>
  <c r="G1437" i="3" l="1"/>
  <c r="F1437" i="3"/>
  <c r="K927" i="3"/>
  <c r="H1437" i="3" l="1"/>
  <c r="I1437" i="3" s="1"/>
  <c r="B1438" i="3" s="1"/>
  <c r="K928" i="3"/>
  <c r="G1438" i="3" a="1"/>
  <c r="G1438" i="3" l="1"/>
  <c r="F1438" i="3"/>
  <c r="K929" i="3"/>
  <c r="H1438" i="3" l="1"/>
  <c r="I1438" i="3" s="1"/>
  <c r="B1439" i="3" s="1"/>
  <c r="K930" i="3"/>
  <c r="G1439" i="3" a="1"/>
  <c r="G1439" i="3" l="1"/>
  <c r="F1439" i="3"/>
  <c r="K931" i="3"/>
  <c r="H1439" i="3" l="1"/>
  <c r="I1439" i="3" s="1"/>
  <c r="B1440" i="3" s="1"/>
  <c r="K932" i="3"/>
  <c r="G1440" i="3" a="1"/>
  <c r="G1440" i="3" l="1"/>
  <c r="F1440" i="3"/>
  <c r="K933" i="3"/>
  <c r="H1440" i="3" l="1"/>
  <c r="I1440" i="3" s="1"/>
  <c r="B1441" i="3" s="1"/>
  <c r="K934" i="3"/>
  <c r="G1441" i="3" a="1"/>
  <c r="G1441" i="3" l="1"/>
  <c r="F1441" i="3"/>
  <c r="K935" i="3"/>
  <c r="H1441" i="3" l="1"/>
  <c r="I1441" i="3" s="1"/>
  <c r="B1442" i="3" s="1"/>
  <c r="K936" i="3"/>
  <c r="G1442" i="3" a="1"/>
  <c r="G1442" i="3" l="1"/>
  <c r="F1442" i="3"/>
  <c r="K937" i="3"/>
  <c r="H1442" i="3" l="1"/>
  <c r="I1442" i="3" s="1"/>
  <c r="B1443" i="3" s="1"/>
  <c r="K938" i="3"/>
  <c r="G1443" i="3" a="1"/>
  <c r="G1443" i="3" l="1"/>
  <c r="F1443" i="3"/>
  <c r="K939" i="3"/>
  <c r="H1443" i="3" l="1"/>
  <c r="I1443" i="3" s="1"/>
  <c r="B1444" i="3" s="1"/>
  <c r="K940" i="3"/>
  <c r="G1444" i="3" a="1"/>
  <c r="G1444" i="3" l="1"/>
  <c r="F1444" i="3"/>
  <c r="K941" i="3"/>
  <c r="H1444" i="3" l="1"/>
  <c r="I1444" i="3" s="1"/>
  <c r="B1445" i="3" s="1"/>
  <c r="K942" i="3"/>
  <c r="G1445" i="3" a="1"/>
  <c r="G1445" i="3" l="1"/>
  <c r="F1445" i="3"/>
  <c r="K943" i="3"/>
  <c r="H1445" i="3" l="1"/>
  <c r="I1445" i="3" s="1"/>
  <c r="B1446" i="3" s="1"/>
  <c r="K944" i="3"/>
  <c r="G1446" i="3" a="1"/>
  <c r="G1446" i="3" l="1"/>
  <c r="F1446" i="3"/>
  <c r="K945" i="3"/>
  <c r="H1446" i="3" l="1"/>
  <c r="I1446" i="3" s="1"/>
  <c r="B1447" i="3" s="1"/>
  <c r="K946" i="3"/>
  <c r="G1447" i="3" a="1"/>
  <c r="G1447" i="3" l="1"/>
  <c r="F1447" i="3"/>
  <c r="K947" i="3"/>
  <c r="H1447" i="3" l="1"/>
  <c r="I1447" i="3" s="1"/>
  <c r="B1448" i="3" s="1"/>
  <c r="K948" i="3"/>
  <c r="G1448" i="3" a="1"/>
  <c r="G1448" i="3" l="1"/>
  <c r="F1448" i="3"/>
  <c r="K949" i="3"/>
  <c r="H1448" i="3" l="1"/>
  <c r="I1448" i="3" s="1"/>
  <c r="B1449" i="3" s="1"/>
  <c r="K950" i="3"/>
  <c r="G1449" i="3" a="1"/>
  <c r="G1449" i="3" l="1"/>
  <c r="F1449" i="3"/>
  <c r="K951" i="3"/>
  <c r="H1449" i="3" l="1"/>
  <c r="I1449" i="3" s="1"/>
  <c r="B1450" i="3" s="1"/>
  <c r="K952" i="3"/>
  <c r="G1450" i="3" a="1"/>
  <c r="G1450" i="3" l="1"/>
  <c r="F1450" i="3"/>
  <c r="K953" i="3"/>
  <c r="H1450" i="3" l="1"/>
  <c r="I1450" i="3" s="1"/>
  <c r="B1451" i="3" s="1"/>
  <c r="K954" i="3"/>
  <c r="G1451" i="3" a="1"/>
  <c r="G1451" i="3" l="1"/>
  <c r="F1451" i="3"/>
  <c r="K955" i="3"/>
  <c r="H1451" i="3" l="1"/>
  <c r="I1451" i="3" s="1"/>
  <c r="B1452" i="3" s="1"/>
  <c r="K956" i="3"/>
  <c r="G1452" i="3" a="1"/>
  <c r="G1452" i="3" l="1"/>
  <c r="F1452" i="3"/>
  <c r="K957" i="3"/>
  <c r="H1452" i="3" l="1"/>
  <c r="I1452" i="3" s="1"/>
  <c r="B1453" i="3" s="1"/>
  <c r="K958" i="3"/>
  <c r="G1453" i="3" a="1"/>
  <c r="G1453" i="3" l="1"/>
  <c r="F1453" i="3"/>
  <c r="K959" i="3"/>
  <c r="H1453" i="3" l="1"/>
  <c r="I1453" i="3" s="1"/>
  <c r="B1454" i="3" s="1"/>
  <c r="K960" i="3"/>
  <c r="G1454" i="3" a="1"/>
  <c r="G1454" i="3" l="1"/>
  <c r="F1454" i="3"/>
  <c r="K961" i="3"/>
  <c r="H1454" i="3" l="1"/>
  <c r="I1454" i="3" s="1"/>
  <c r="B1455" i="3" s="1"/>
  <c r="K962" i="3"/>
  <c r="G1455" i="3" a="1"/>
  <c r="G1455" i="3" l="1"/>
  <c r="F1455" i="3"/>
  <c r="K963" i="3"/>
  <c r="H1455" i="3" l="1"/>
  <c r="I1455" i="3" s="1"/>
  <c r="B1456" i="3" s="1"/>
  <c r="K964" i="3"/>
  <c r="G1456" i="3" a="1"/>
  <c r="G1456" i="3" l="1"/>
  <c r="F1456" i="3"/>
  <c r="K965" i="3"/>
  <c r="H1456" i="3" l="1"/>
  <c r="I1456" i="3" s="1"/>
  <c r="B1457" i="3" s="1"/>
  <c r="K966" i="3"/>
  <c r="G1457" i="3" a="1"/>
  <c r="G1457" i="3" l="1"/>
  <c r="F1457" i="3"/>
  <c r="K967" i="3"/>
  <c r="H1457" i="3" l="1"/>
  <c r="I1457" i="3" s="1"/>
  <c r="B1458" i="3" s="1"/>
  <c r="K968" i="3"/>
  <c r="G1458" i="3" a="1"/>
  <c r="G1458" i="3" l="1"/>
  <c r="F1458" i="3"/>
  <c r="K969" i="3"/>
  <c r="H1458" i="3" l="1"/>
  <c r="I1458" i="3" s="1"/>
  <c r="B1459" i="3" s="1"/>
  <c r="K970" i="3"/>
  <c r="G1459" i="3" a="1"/>
  <c r="G1459" i="3" l="1"/>
  <c r="F1459" i="3"/>
  <c r="K971" i="3"/>
  <c r="H1459" i="3" l="1"/>
  <c r="I1459" i="3" s="1"/>
  <c r="B1460" i="3" s="1"/>
  <c r="K972" i="3"/>
  <c r="G1460" i="3" a="1"/>
  <c r="G1460" i="3" l="1"/>
  <c r="F1460" i="3"/>
  <c r="K973" i="3"/>
  <c r="H1460" i="3" l="1"/>
  <c r="I1460" i="3" s="1"/>
  <c r="B1461" i="3" s="1"/>
  <c r="K974" i="3"/>
  <c r="G1461" i="3" a="1"/>
  <c r="G1461" i="3" l="1"/>
  <c r="F1461" i="3"/>
  <c r="K975" i="3"/>
  <c r="H1461" i="3" l="1"/>
  <c r="I1461" i="3" s="1"/>
  <c r="B1462" i="3" s="1"/>
  <c r="K976" i="3"/>
  <c r="G1462" i="3" a="1"/>
  <c r="G1462" i="3" l="1"/>
  <c r="F1462" i="3"/>
  <c r="K977" i="3"/>
  <c r="H1462" i="3" l="1"/>
  <c r="I1462" i="3" s="1"/>
  <c r="B1463" i="3" s="1"/>
  <c r="K978" i="3"/>
  <c r="G1463" i="3" a="1"/>
  <c r="G1463" i="3" l="1"/>
  <c r="F1463" i="3"/>
  <c r="K979" i="3"/>
  <c r="H1463" i="3" l="1"/>
  <c r="I1463" i="3" s="1"/>
  <c r="B1464" i="3" s="1"/>
  <c r="K980" i="3"/>
  <c r="G1464" i="3" a="1"/>
  <c r="G1464" i="3" l="1"/>
  <c r="F1464" i="3"/>
  <c r="K981" i="3"/>
  <c r="H1464" i="3" l="1"/>
  <c r="I1464" i="3" s="1"/>
  <c r="B1465" i="3" s="1"/>
  <c r="K982" i="3"/>
  <c r="G1465" i="3" a="1"/>
  <c r="G1465" i="3" l="1"/>
  <c r="F1465" i="3"/>
  <c r="K983" i="3"/>
  <c r="H1465" i="3" l="1"/>
  <c r="I1465" i="3" s="1"/>
  <c r="B1466" i="3" s="1"/>
  <c r="K984" i="3"/>
  <c r="G1466" i="3" a="1"/>
  <c r="G1466" i="3" l="1"/>
  <c r="F1466" i="3"/>
  <c r="K985" i="3"/>
  <c r="H1466" i="3" l="1"/>
  <c r="I1466" i="3" s="1"/>
  <c r="B1467" i="3" s="1"/>
  <c r="K986" i="3"/>
  <c r="G1467" i="3" a="1"/>
  <c r="G1467" i="3" l="1"/>
  <c r="F1467" i="3"/>
  <c r="K987" i="3"/>
  <c r="H1467" i="3" l="1"/>
  <c r="I1467" i="3" s="1"/>
  <c r="B1468" i="3" s="1"/>
  <c r="K988" i="3"/>
  <c r="G1468" i="3" a="1"/>
  <c r="G1468" i="3" l="1"/>
  <c r="F1468" i="3"/>
  <c r="K989" i="3"/>
  <c r="H1468" i="3" l="1"/>
  <c r="I1468" i="3" s="1"/>
  <c r="B1469" i="3" s="1"/>
  <c r="K990" i="3"/>
  <c r="G1469" i="3" a="1"/>
  <c r="G1469" i="3" l="1"/>
  <c r="F1469" i="3"/>
  <c r="K991" i="3"/>
  <c r="H1469" i="3" l="1"/>
  <c r="I1469" i="3" s="1"/>
  <c r="B1470" i="3" s="1"/>
  <c r="K992" i="3"/>
  <c r="G1470" i="3" a="1"/>
  <c r="G1470" i="3" l="1"/>
  <c r="F1470" i="3"/>
  <c r="K993" i="3"/>
  <c r="H1470" i="3" l="1"/>
  <c r="I1470" i="3" s="1"/>
  <c r="B1471" i="3" s="1"/>
  <c r="K994" i="3"/>
  <c r="G1471" i="3" a="1"/>
  <c r="G1471" i="3" l="1"/>
  <c r="F1471" i="3"/>
  <c r="K995" i="3"/>
  <c r="H1471" i="3" l="1"/>
  <c r="I1471" i="3" s="1"/>
  <c r="B1472" i="3" s="1"/>
  <c r="K996" i="3"/>
  <c r="G1472" i="3" a="1"/>
  <c r="G1472" i="3" l="1"/>
  <c r="F1472" i="3"/>
  <c r="K997" i="3"/>
  <c r="H1472" i="3" l="1"/>
  <c r="I1472" i="3" s="1"/>
  <c r="B1473" i="3" s="1"/>
  <c r="K998" i="3"/>
  <c r="G1473" i="3" a="1"/>
  <c r="G1473" i="3" l="1"/>
  <c r="F1473" i="3"/>
  <c r="K999" i="3"/>
  <c r="H1473" i="3" l="1"/>
  <c r="I1473" i="3" s="1"/>
  <c r="B1474" i="3" s="1"/>
  <c r="K1000" i="3"/>
  <c r="G1474" i="3" a="1"/>
  <c r="G1474" i="3" l="1"/>
  <c r="F1474" i="3"/>
  <c r="K1001" i="3"/>
  <c r="H1474" i="3" l="1"/>
  <c r="I1474" i="3" s="1"/>
  <c r="B1475" i="3" s="1"/>
  <c r="K1002" i="3"/>
  <c r="G1475" i="3" a="1"/>
  <c r="G1475" i="3" l="1"/>
  <c r="F1475" i="3"/>
  <c r="K1003" i="3"/>
  <c r="H1475" i="3" l="1"/>
  <c r="I1475" i="3" s="1"/>
  <c r="B1476" i="3" s="1"/>
  <c r="K1004" i="3"/>
  <c r="G1476" i="3" a="1"/>
  <c r="G1476" i="3" l="1"/>
  <c r="F1476" i="3"/>
  <c r="K1005" i="3"/>
  <c r="H1476" i="3" l="1"/>
  <c r="I1476" i="3" s="1"/>
  <c r="B1477" i="3" s="1"/>
  <c r="K1006" i="3"/>
  <c r="G1477" i="3" a="1"/>
  <c r="G1477" i="3" l="1"/>
  <c r="F1477" i="3"/>
  <c r="K1007" i="3"/>
  <c r="H1477" i="3" l="1"/>
  <c r="I1477" i="3" s="1"/>
  <c r="B1478" i="3" s="1"/>
  <c r="K1008" i="3"/>
  <c r="G1478" i="3" a="1"/>
  <c r="G1478" i="3" l="1"/>
  <c r="F1478" i="3"/>
  <c r="K1009" i="3"/>
  <c r="H1478" i="3" l="1"/>
  <c r="I1478" i="3" s="1"/>
  <c r="B1479" i="3" s="1"/>
  <c r="K1010" i="3"/>
  <c r="G1479" i="3" a="1"/>
  <c r="G1479" i="3" l="1"/>
  <c r="F1479" i="3"/>
  <c r="K1011" i="3"/>
  <c r="H1479" i="3" l="1"/>
  <c r="I1479" i="3" s="1"/>
  <c r="B1480" i="3" s="1"/>
  <c r="K1012" i="3"/>
  <c r="G1480" i="3" a="1"/>
  <c r="G1480" i="3" l="1"/>
  <c r="F1480" i="3"/>
  <c r="K1013" i="3"/>
  <c r="H1480" i="3" l="1"/>
  <c r="I1480" i="3" s="1"/>
  <c r="B1481" i="3" s="1"/>
  <c r="K1014" i="3"/>
  <c r="G1481" i="3" a="1"/>
  <c r="G1481" i="3" l="1"/>
  <c r="F1481" i="3"/>
  <c r="K1015" i="3"/>
  <c r="H1481" i="3" l="1"/>
  <c r="I1481" i="3" s="1"/>
  <c r="B1482" i="3" s="1"/>
  <c r="K1016" i="3"/>
  <c r="G1482" i="3" a="1"/>
  <c r="G1482" i="3" l="1"/>
  <c r="F1482" i="3"/>
  <c r="K1017" i="3"/>
  <c r="H1482" i="3" l="1"/>
  <c r="I1482" i="3" s="1"/>
  <c r="B1483" i="3" s="1"/>
  <c r="K1018" i="3"/>
  <c r="G1483" i="3" a="1"/>
  <c r="G1483" i="3" l="1"/>
  <c r="F1483" i="3"/>
  <c r="K1019" i="3"/>
  <c r="H1483" i="3" l="1"/>
  <c r="I1483" i="3" s="1"/>
  <c r="B1484" i="3" s="1"/>
  <c r="K1020" i="3"/>
  <c r="G1484" i="3" a="1"/>
  <c r="G1484" i="3" l="1"/>
  <c r="F1484" i="3"/>
  <c r="K1021" i="3"/>
  <c r="H1484" i="3" l="1"/>
  <c r="I1484" i="3" s="1"/>
  <c r="B1485" i="3" s="1"/>
  <c r="K1022" i="3"/>
  <c r="G1485" i="3" a="1"/>
  <c r="G1485" i="3" l="1"/>
  <c r="F1485" i="3"/>
  <c r="K1023" i="3"/>
  <c r="H1485" i="3" l="1"/>
  <c r="I1485" i="3" s="1"/>
  <c r="B1486" i="3" s="1"/>
  <c r="K1024" i="3"/>
  <c r="G1486" i="3" a="1"/>
  <c r="G1486" i="3" l="1"/>
  <c r="F1486" i="3"/>
  <c r="K1025" i="3"/>
  <c r="H1486" i="3" l="1"/>
  <c r="I1486" i="3" s="1"/>
  <c r="B1487" i="3" s="1"/>
  <c r="K1026" i="3"/>
  <c r="G1487" i="3" a="1"/>
  <c r="G1487" i="3" l="1"/>
  <c r="F1487" i="3"/>
  <c r="K1027" i="3"/>
  <c r="H1487" i="3" l="1"/>
  <c r="I1487" i="3" s="1"/>
  <c r="B1488" i="3" s="1"/>
  <c r="K1028" i="3"/>
  <c r="G1488" i="3" a="1"/>
  <c r="G1488" i="3" l="1"/>
  <c r="F1488" i="3"/>
  <c r="K1029" i="3"/>
  <c r="H1488" i="3" l="1"/>
  <c r="I1488" i="3" s="1"/>
  <c r="B1489" i="3" s="1"/>
  <c r="K1030" i="3"/>
  <c r="G1489" i="3" a="1"/>
  <c r="G1489" i="3" l="1"/>
  <c r="F1489" i="3"/>
  <c r="K1031" i="3"/>
  <c r="H1489" i="3" l="1"/>
  <c r="I1489" i="3" s="1"/>
  <c r="B1490" i="3" s="1"/>
  <c r="K1032" i="3"/>
  <c r="G1490" i="3" a="1"/>
  <c r="G1490" i="3" l="1"/>
  <c r="F1490" i="3"/>
  <c r="K1033" i="3"/>
  <c r="H1490" i="3" l="1"/>
  <c r="I1490" i="3" s="1"/>
  <c r="B1491" i="3" s="1"/>
  <c r="K1034" i="3"/>
  <c r="G1491" i="3" a="1"/>
  <c r="G1491" i="3" l="1"/>
  <c r="F1491" i="3"/>
  <c r="K1035" i="3"/>
  <c r="H1491" i="3" l="1"/>
  <c r="I1491" i="3" s="1"/>
  <c r="B1492" i="3" s="1"/>
  <c r="K1036" i="3"/>
  <c r="G1492" i="3" a="1"/>
  <c r="G1492" i="3" l="1"/>
  <c r="F1492" i="3"/>
  <c r="K1037" i="3"/>
  <c r="H1492" i="3" l="1"/>
  <c r="I1492" i="3" s="1"/>
  <c r="B1493" i="3" s="1"/>
  <c r="K1038" i="3"/>
  <c r="G1493" i="3" a="1"/>
  <c r="G1493" i="3" l="1"/>
  <c r="F1493" i="3"/>
  <c r="K1039" i="3"/>
  <c r="H1493" i="3" l="1"/>
  <c r="I1493" i="3" s="1"/>
  <c r="B1494" i="3" s="1"/>
  <c r="K1040" i="3"/>
  <c r="G1494" i="3" a="1"/>
  <c r="G1494" i="3" l="1"/>
  <c r="F1494" i="3"/>
  <c r="K1041" i="3"/>
  <c r="H1494" i="3" l="1"/>
  <c r="I1494" i="3" s="1"/>
  <c r="B1495" i="3" s="1"/>
  <c r="K1042" i="3"/>
  <c r="G1495" i="3" a="1"/>
  <c r="G1495" i="3" l="1"/>
  <c r="F1495" i="3"/>
  <c r="K1043" i="3"/>
  <c r="H1495" i="3" l="1"/>
  <c r="I1495" i="3" s="1"/>
  <c r="B1496" i="3" s="1"/>
  <c r="K1044" i="3"/>
  <c r="G1496" i="3" a="1"/>
  <c r="G1496" i="3" l="1"/>
  <c r="F1496" i="3"/>
  <c r="K1045" i="3"/>
  <c r="H1496" i="3" l="1"/>
  <c r="I1496" i="3" s="1"/>
  <c r="B1497" i="3" s="1"/>
  <c r="K1046" i="3"/>
  <c r="G1497" i="3" a="1"/>
  <c r="G1497" i="3" l="1"/>
  <c r="F1497" i="3"/>
  <c r="K1047" i="3"/>
  <c r="H1497" i="3" l="1"/>
  <c r="I1497" i="3" s="1"/>
  <c r="B1498" i="3" s="1"/>
  <c r="K1048" i="3"/>
  <c r="G1498" i="3" a="1"/>
  <c r="G1498" i="3" l="1"/>
  <c r="F1498" i="3"/>
  <c r="K1049" i="3"/>
  <c r="H1498" i="3" l="1"/>
  <c r="I1498" i="3" s="1"/>
  <c r="B1499" i="3" s="1"/>
  <c r="K1050" i="3"/>
  <c r="G1499" i="3" a="1"/>
  <c r="G1499" i="3" l="1"/>
  <c r="F1499" i="3"/>
  <c r="K1051" i="3"/>
  <c r="H1499" i="3" l="1"/>
  <c r="I1499" i="3" s="1"/>
  <c r="B1500" i="3" s="1"/>
  <c r="K1052" i="3"/>
  <c r="G1500" i="3" a="1"/>
  <c r="G1500" i="3" l="1"/>
  <c r="F1500" i="3"/>
  <c r="K1053" i="3"/>
  <c r="H1500" i="3" l="1"/>
  <c r="I1500" i="3" s="1"/>
  <c r="B1501" i="3" s="1"/>
  <c r="K1054" i="3"/>
  <c r="G1501" i="3" a="1"/>
  <c r="G1501" i="3" l="1"/>
  <c r="F1501" i="3"/>
  <c r="K1055" i="3"/>
  <c r="H1501" i="3" l="1"/>
  <c r="I1501" i="3" s="1"/>
  <c r="B1502" i="3" s="1"/>
  <c r="K1056" i="3"/>
  <c r="G1502" i="3" a="1"/>
  <c r="G1502" i="3" l="1"/>
  <c r="F1502" i="3"/>
  <c r="K1057" i="3"/>
  <c r="H1502" i="3" l="1"/>
  <c r="I1502" i="3" s="1"/>
  <c r="B1503" i="3" s="1"/>
  <c r="K1058" i="3"/>
  <c r="G1503" i="3" a="1"/>
  <c r="G1503" i="3" l="1"/>
  <c r="F1503" i="3"/>
  <c r="K1059" i="3"/>
  <c r="H1503" i="3" l="1"/>
  <c r="I1503" i="3" s="1"/>
  <c r="B1504" i="3" s="1"/>
  <c r="K1060" i="3"/>
  <c r="G1504" i="3" a="1"/>
  <c r="G1504" i="3" l="1"/>
  <c r="F1504" i="3"/>
  <c r="K1061" i="3"/>
  <c r="H1504" i="3" l="1"/>
  <c r="I1504" i="3" s="1"/>
  <c r="B1505" i="3" s="1"/>
  <c r="K1062" i="3"/>
  <c r="G1505" i="3" a="1"/>
  <c r="G1505" i="3" l="1"/>
  <c r="F1505" i="3"/>
  <c r="K1063" i="3"/>
  <c r="H1505" i="3" l="1"/>
  <c r="I1505" i="3" s="1"/>
  <c r="B1506" i="3" s="1"/>
  <c r="K1064" i="3"/>
  <c r="G1506" i="3" a="1"/>
  <c r="G1506" i="3" l="1"/>
  <c r="F1506" i="3"/>
  <c r="K1065" i="3"/>
  <c r="H1506" i="3" l="1"/>
  <c r="I1506" i="3" s="1"/>
  <c r="B1507" i="3" s="1"/>
  <c r="K1066" i="3"/>
  <c r="G1507" i="3" a="1"/>
  <c r="G1507" i="3" l="1"/>
  <c r="F1507" i="3"/>
  <c r="K1067" i="3"/>
  <c r="H1507" i="3" l="1"/>
  <c r="I1507" i="3" s="1"/>
  <c r="B1508" i="3" s="1"/>
  <c r="K1068" i="3"/>
  <c r="G1508" i="3" a="1"/>
  <c r="G1508" i="3" l="1"/>
  <c r="F1508" i="3"/>
  <c r="K1069" i="3"/>
  <c r="H1508" i="3" l="1"/>
  <c r="I1508" i="3" s="1"/>
  <c r="B1509" i="3" s="1"/>
  <c r="K1070" i="3"/>
  <c r="G1509" i="3" a="1"/>
  <c r="G1509" i="3" l="1"/>
  <c r="F1509" i="3"/>
  <c r="K1071" i="3"/>
  <c r="H1509" i="3" l="1"/>
  <c r="I1509" i="3" s="1"/>
  <c r="B1510" i="3" s="1"/>
  <c r="K1072" i="3"/>
  <c r="G1510" i="3" a="1"/>
  <c r="G1510" i="3" l="1"/>
  <c r="F1510" i="3"/>
  <c r="K1073" i="3"/>
  <c r="H1510" i="3" l="1"/>
  <c r="I1510" i="3" s="1"/>
  <c r="B1511" i="3" s="1"/>
  <c r="K1074" i="3"/>
  <c r="G1511" i="3" a="1"/>
  <c r="G1511" i="3" l="1"/>
  <c r="F1511" i="3"/>
  <c r="K1075" i="3"/>
  <c r="H1511" i="3" l="1"/>
  <c r="I1511" i="3" s="1"/>
  <c r="B1512" i="3" s="1"/>
  <c r="K1076" i="3"/>
  <c r="G1512" i="3" a="1"/>
  <c r="G1512" i="3" l="1"/>
  <c r="F1512" i="3"/>
  <c r="K1077" i="3"/>
  <c r="H1512" i="3" l="1"/>
  <c r="I1512" i="3" s="1"/>
  <c r="B1513" i="3" s="1"/>
  <c r="K1078" i="3"/>
  <c r="G1513" i="3" a="1"/>
  <c r="G1513" i="3" l="1"/>
  <c r="F1513" i="3"/>
  <c r="K1079" i="3"/>
  <c r="H1513" i="3" l="1"/>
  <c r="I1513" i="3" s="1"/>
  <c r="B1514" i="3" s="1"/>
  <c r="K1080" i="3"/>
  <c r="G1514" i="3" a="1"/>
  <c r="G1514" i="3" l="1"/>
  <c r="F1514" i="3"/>
  <c r="K1081" i="3"/>
  <c r="H1514" i="3" l="1"/>
  <c r="I1514" i="3" s="1"/>
  <c r="B1515" i="3" s="1"/>
  <c r="K1082" i="3"/>
  <c r="G1515" i="3" a="1"/>
  <c r="G1515" i="3" l="1"/>
  <c r="F1515" i="3"/>
  <c r="K1083" i="3"/>
  <c r="H1515" i="3" l="1"/>
  <c r="I1515" i="3" s="1"/>
  <c r="B1516" i="3" s="1"/>
  <c r="K1084" i="3"/>
  <c r="G1516" i="3" a="1"/>
  <c r="G1516" i="3" l="1"/>
  <c r="F1516" i="3"/>
  <c r="K1085" i="3"/>
  <c r="H1516" i="3" l="1"/>
  <c r="I1516" i="3" s="1"/>
  <c r="B1517" i="3" s="1"/>
  <c r="K1086" i="3"/>
  <c r="G1517" i="3" a="1"/>
  <c r="G1517" i="3" l="1"/>
  <c r="F1517" i="3"/>
  <c r="K1087" i="3"/>
  <c r="H1517" i="3" l="1"/>
  <c r="I1517" i="3" s="1"/>
  <c r="B1518" i="3" s="1"/>
  <c r="K1088" i="3"/>
  <c r="G1518" i="3" a="1"/>
  <c r="G1518" i="3" l="1"/>
  <c r="F1518" i="3"/>
  <c r="K1089" i="3"/>
  <c r="H1518" i="3" l="1"/>
  <c r="I1518" i="3" s="1"/>
  <c r="B1519" i="3" s="1"/>
  <c r="K1090" i="3"/>
  <c r="G1519" i="3" a="1"/>
  <c r="G1519" i="3" l="1"/>
  <c r="F1519" i="3"/>
  <c r="K1091" i="3"/>
  <c r="H1519" i="3" l="1"/>
  <c r="I1519" i="3" s="1"/>
  <c r="B1520" i="3" s="1"/>
  <c r="K1092" i="3"/>
  <c r="G1520" i="3" a="1"/>
  <c r="G1520" i="3" l="1"/>
  <c r="F1520" i="3"/>
  <c r="K1093" i="3"/>
  <c r="H1520" i="3" l="1"/>
  <c r="I1520" i="3" s="1"/>
  <c r="B1521" i="3" s="1"/>
  <c r="K1094" i="3"/>
  <c r="G1521" i="3" a="1"/>
  <c r="G1521" i="3" l="1"/>
  <c r="F1521" i="3"/>
  <c r="K1095" i="3"/>
  <c r="H1521" i="3" l="1"/>
  <c r="I1521" i="3" s="1"/>
  <c r="B1522" i="3" s="1"/>
  <c r="K1096" i="3"/>
  <c r="G1522" i="3" a="1"/>
  <c r="G1522" i="3" l="1"/>
  <c r="F1522" i="3"/>
  <c r="K1097" i="3"/>
  <c r="H1522" i="3" l="1"/>
  <c r="I1522" i="3" s="1"/>
  <c r="B1523" i="3" s="1"/>
  <c r="K1098" i="3"/>
  <c r="G1523" i="3" a="1"/>
  <c r="G1523" i="3" l="1"/>
  <c r="F1523" i="3"/>
  <c r="K1099" i="3"/>
  <c r="H1523" i="3" l="1"/>
  <c r="I1523" i="3" s="1"/>
  <c r="B1524" i="3" s="1"/>
  <c r="K1100" i="3"/>
  <c r="G1524" i="3" a="1"/>
  <c r="G1524" i="3" l="1"/>
  <c r="F1524" i="3"/>
  <c r="K1101" i="3"/>
  <c r="H1524" i="3" l="1"/>
  <c r="I1524" i="3" s="1"/>
  <c r="B1525" i="3" s="1"/>
  <c r="K1102" i="3"/>
  <c r="G1525" i="3" a="1"/>
  <c r="G1525" i="3" l="1"/>
  <c r="F1525" i="3"/>
  <c r="K1103" i="3"/>
  <c r="H1525" i="3" l="1"/>
  <c r="I1525" i="3" s="1"/>
  <c r="B1526" i="3" s="1"/>
  <c r="K1104" i="3"/>
  <c r="G1526" i="3" a="1"/>
  <c r="G1526" i="3" l="1"/>
  <c r="F1526" i="3"/>
  <c r="K1105" i="3"/>
  <c r="H1526" i="3" l="1"/>
  <c r="I1526" i="3" s="1"/>
  <c r="B1527" i="3" s="1"/>
  <c r="K1106" i="3"/>
  <c r="G1527" i="3" a="1"/>
  <c r="G1527" i="3" l="1"/>
  <c r="F1527" i="3"/>
  <c r="K1107" i="3"/>
  <c r="H1527" i="3" l="1"/>
  <c r="I1527" i="3" s="1"/>
  <c r="B1528" i="3" s="1"/>
  <c r="K1108" i="3"/>
  <c r="G1528" i="3" a="1"/>
  <c r="G1528" i="3" l="1"/>
  <c r="F1528" i="3"/>
  <c r="K1109" i="3"/>
  <c r="H1528" i="3" l="1"/>
  <c r="I1528" i="3" s="1"/>
  <c r="B1529" i="3" s="1"/>
  <c r="K1110" i="3"/>
  <c r="G1529" i="3" a="1"/>
  <c r="G1529" i="3" l="1"/>
  <c r="F1529" i="3"/>
  <c r="K1111" i="3"/>
  <c r="H1529" i="3" l="1"/>
  <c r="I1529" i="3" s="1"/>
  <c r="B1530" i="3" s="1"/>
  <c r="K1112" i="3"/>
  <c r="G1530" i="3" a="1"/>
  <c r="G1530" i="3" l="1"/>
  <c r="F1530" i="3"/>
  <c r="K1113" i="3"/>
  <c r="H1530" i="3" l="1"/>
  <c r="I1530" i="3" s="1"/>
  <c r="B1531" i="3" s="1"/>
  <c r="K1114" i="3"/>
  <c r="G1531" i="3" a="1"/>
  <c r="G1531" i="3" l="1"/>
  <c r="F1531" i="3"/>
  <c r="K1115" i="3"/>
  <c r="H1531" i="3" l="1"/>
  <c r="I1531" i="3" s="1"/>
  <c r="B1532" i="3" s="1"/>
  <c r="K1116" i="3"/>
  <c r="G1532" i="3" a="1"/>
  <c r="G1532" i="3" l="1"/>
  <c r="F1532" i="3"/>
  <c r="K1117" i="3"/>
  <c r="H1532" i="3" l="1"/>
  <c r="I1532" i="3" s="1"/>
  <c r="B1533" i="3" s="1"/>
  <c r="K1118" i="3"/>
  <c r="G1533" i="3" a="1"/>
  <c r="G1533" i="3" l="1"/>
  <c r="F1533" i="3"/>
  <c r="K1119" i="3"/>
  <c r="H1533" i="3" l="1"/>
  <c r="I1533" i="3" s="1"/>
  <c r="B1534" i="3" s="1"/>
  <c r="K1120" i="3"/>
  <c r="G1534" i="3" a="1"/>
  <c r="G1534" i="3" l="1"/>
  <c r="F1534" i="3"/>
  <c r="K1121" i="3"/>
  <c r="H1534" i="3" l="1"/>
  <c r="I1534" i="3" s="1"/>
  <c r="B1535" i="3" s="1"/>
  <c r="K1122" i="3"/>
  <c r="G1535" i="3" a="1"/>
  <c r="G1535" i="3" l="1"/>
  <c r="F1535" i="3"/>
  <c r="K1123" i="3"/>
  <c r="H1535" i="3" l="1"/>
  <c r="I1535" i="3" s="1"/>
  <c r="B1536" i="3" s="1"/>
  <c r="K1124" i="3"/>
  <c r="G1536" i="3" a="1"/>
  <c r="G1536" i="3" l="1"/>
  <c r="F1536" i="3"/>
  <c r="K1125" i="3"/>
  <c r="H1536" i="3" l="1"/>
  <c r="I1536" i="3" s="1"/>
  <c r="B1537" i="3" s="1"/>
  <c r="K1126" i="3"/>
  <c r="G1537" i="3" a="1"/>
  <c r="G1537" i="3" l="1"/>
  <c r="F1537" i="3"/>
  <c r="K1127" i="3"/>
  <c r="H1537" i="3" l="1"/>
  <c r="I1537" i="3" s="1"/>
  <c r="B1538" i="3" s="1"/>
  <c r="K1128" i="3"/>
  <c r="G1538" i="3" a="1"/>
  <c r="G1538" i="3" l="1"/>
  <c r="F1538" i="3"/>
  <c r="K1129" i="3"/>
  <c r="H1538" i="3" l="1"/>
  <c r="I1538" i="3" s="1"/>
  <c r="B1539" i="3" s="1"/>
  <c r="K1130" i="3"/>
  <c r="G1539" i="3" a="1"/>
  <c r="G1539" i="3" l="1"/>
  <c r="F1539" i="3"/>
  <c r="K1131" i="3"/>
  <c r="H1539" i="3" l="1"/>
  <c r="I1539" i="3" s="1"/>
  <c r="B1540" i="3" s="1"/>
  <c r="K1132" i="3"/>
  <c r="G1540" i="3" a="1"/>
  <c r="G1540" i="3" l="1"/>
  <c r="F1540" i="3"/>
  <c r="K1133" i="3"/>
  <c r="H1540" i="3" l="1"/>
  <c r="I1540" i="3" s="1"/>
  <c r="B1541" i="3" s="1"/>
  <c r="K1134" i="3"/>
  <c r="G1541" i="3" a="1"/>
  <c r="G1541" i="3" l="1"/>
  <c r="F1541" i="3"/>
  <c r="K1135" i="3"/>
  <c r="H1541" i="3" l="1"/>
  <c r="I1541" i="3" s="1"/>
  <c r="B1542" i="3" s="1"/>
  <c r="K1136" i="3"/>
  <c r="G1542" i="3" a="1"/>
  <c r="G1542" i="3" l="1"/>
  <c r="F1542" i="3"/>
  <c r="K1137" i="3"/>
  <c r="H1542" i="3" l="1"/>
  <c r="I1542" i="3" s="1"/>
  <c r="B1543" i="3" s="1"/>
  <c r="K1138" i="3"/>
  <c r="G1543" i="3" a="1"/>
  <c r="G1543" i="3" l="1"/>
  <c r="F1543" i="3"/>
  <c r="K1139" i="3"/>
  <c r="H1543" i="3" l="1"/>
  <c r="I1543" i="3" s="1"/>
  <c r="B1544" i="3" s="1"/>
  <c r="K1140" i="3"/>
  <c r="G1544" i="3" a="1"/>
  <c r="G1544" i="3" l="1"/>
  <c r="F1544" i="3"/>
  <c r="K1141" i="3"/>
  <c r="H1544" i="3" l="1"/>
  <c r="I1544" i="3" s="1"/>
  <c r="B1545" i="3" s="1"/>
  <c r="K1142" i="3"/>
  <c r="G1545" i="3" a="1"/>
  <c r="G1545" i="3" l="1"/>
  <c r="F1545" i="3"/>
  <c r="K1143" i="3"/>
  <c r="H1545" i="3" l="1"/>
  <c r="I1545" i="3" s="1"/>
  <c r="B1546" i="3" s="1"/>
  <c r="K1144" i="3"/>
  <c r="G1546" i="3" a="1"/>
  <c r="G1546" i="3" l="1"/>
  <c r="F1546" i="3"/>
  <c r="K1145" i="3"/>
  <c r="H1546" i="3" l="1"/>
  <c r="I1546" i="3" s="1"/>
  <c r="B1547" i="3" s="1"/>
  <c r="K1146" i="3"/>
  <c r="G1547" i="3" a="1"/>
  <c r="G1547" i="3" l="1"/>
  <c r="F1547" i="3"/>
  <c r="K1147" i="3"/>
  <c r="H1547" i="3" l="1"/>
  <c r="I1547" i="3" s="1"/>
  <c r="B1548" i="3" s="1"/>
  <c r="K1148" i="3"/>
  <c r="G1548" i="3" a="1"/>
  <c r="G1548" i="3" l="1"/>
  <c r="F1548" i="3"/>
  <c r="K1149" i="3"/>
  <c r="H1548" i="3" l="1"/>
  <c r="I1548" i="3" s="1"/>
  <c r="B1549" i="3" s="1"/>
  <c r="K1150" i="3"/>
  <c r="G1549" i="3" a="1"/>
  <c r="G1549" i="3" l="1"/>
  <c r="F1549" i="3"/>
  <c r="K1151" i="3"/>
  <c r="H1549" i="3" l="1"/>
  <c r="I1549" i="3" s="1"/>
  <c r="B1550" i="3" s="1"/>
  <c r="K1152" i="3"/>
  <c r="G1550" i="3" a="1"/>
  <c r="G1550" i="3" l="1"/>
  <c r="F1550" i="3"/>
  <c r="K1153" i="3"/>
  <c r="H1550" i="3" l="1"/>
  <c r="I1550" i="3" s="1"/>
  <c r="B1551" i="3" s="1"/>
  <c r="K1154" i="3"/>
  <c r="G1551" i="3" a="1"/>
  <c r="G1551" i="3" l="1"/>
  <c r="F1551" i="3"/>
  <c r="K1155" i="3"/>
  <c r="H1551" i="3" l="1"/>
  <c r="I1551" i="3" s="1"/>
  <c r="B1552" i="3" s="1"/>
  <c r="F1552" i="3" s="1"/>
  <c r="K1156" i="3"/>
  <c r="G1552" i="3" a="1"/>
  <c r="G1552" i="3" l="1"/>
  <c r="H1552" i="3"/>
  <c r="I1552" i="3" s="1"/>
  <c r="B1553" i="3" s="1"/>
  <c r="K1157" i="3"/>
  <c r="G1553" i="3" a="1"/>
  <c r="G1553" i="3" l="1"/>
  <c r="F1553" i="3"/>
  <c r="K1158" i="3"/>
  <c r="H1553" i="3" l="1"/>
  <c r="I1553" i="3" s="1"/>
  <c r="B1554" i="3" s="1"/>
  <c r="K1159" i="3"/>
  <c r="G1554" i="3" a="1"/>
  <c r="G1554" i="3" l="1"/>
  <c r="F1554" i="3"/>
  <c r="K1160" i="3"/>
  <c r="H1554" i="3" l="1"/>
  <c r="I1554" i="3" s="1"/>
  <c r="B1555" i="3" s="1"/>
  <c r="K1161" i="3"/>
  <c r="G1555" i="3" a="1"/>
  <c r="G1555" i="3" l="1"/>
  <c r="F1555" i="3"/>
  <c r="K1162" i="3"/>
  <c r="H1555" i="3" l="1"/>
  <c r="I1555" i="3" s="1"/>
  <c r="B1556" i="3" s="1"/>
  <c r="K1163" i="3"/>
  <c r="G1556" i="3" a="1"/>
  <c r="G1556" i="3" l="1"/>
  <c r="F1556" i="3"/>
  <c r="K1164" i="3"/>
  <c r="H1556" i="3" l="1"/>
  <c r="I1556" i="3" s="1"/>
  <c r="B1557" i="3" s="1"/>
  <c r="K1165" i="3"/>
  <c r="G1557" i="3" a="1"/>
  <c r="G1557" i="3" l="1"/>
  <c r="F1557" i="3"/>
  <c r="K1166" i="3"/>
  <c r="H1557" i="3" l="1"/>
  <c r="I1557" i="3" s="1"/>
  <c r="B1558" i="3" s="1"/>
  <c r="K1167" i="3"/>
  <c r="G1558" i="3" a="1"/>
  <c r="G1558" i="3" l="1"/>
  <c r="F1558" i="3"/>
  <c r="K1168" i="3"/>
  <c r="H1558" i="3" l="1"/>
  <c r="I1558" i="3" s="1"/>
  <c r="B1559" i="3" s="1"/>
  <c r="K1169" i="3"/>
  <c r="G1559" i="3" a="1"/>
  <c r="G1559" i="3" l="1"/>
  <c r="F1559" i="3"/>
  <c r="K1170" i="3"/>
  <c r="H1559" i="3" l="1"/>
  <c r="I1559" i="3" s="1"/>
  <c r="B1560" i="3" s="1"/>
  <c r="K1171" i="3"/>
  <c r="G1560" i="3" a="1"/>
  <c r="G1560" i="3" l="1"/>
  <c r="F1560" i="3"/>
  <c r="K1172" i="3"/>
  <c r="H1560" i="3" l="1"/>
  <c r="I1560" i="3" s="1"/>
  <c r="B1561" i="3" s="1"/>
  <c r="K1173" i="3"/>
  <c r="G1561" i="3" a="1"/>
  <c r="G1561" i="3" l="1"/>
  <c r="F1561" i="3"/>
  <c r="K1174" i="3"/>
  <c r="H1561" i="3" l="1"/>
  <c r="I1561" i="3" s="1"/>
  <c r="B1562" i="3" s="1"/>
  <c r="K1175" i="3"/>
  <c r="G1562" i="3" a="1"/>
  <c r="G1562" i="3" l="1"/>
  <c r="F1562" i="3"/>
  <c r="K1176" i="3"/>
  <c r="H1562" i="3" l="1"/>
  <c r="I1562" i="3" s="1"/>
  <c r="B1563" i="3" s="1"/>
  <c r="K1177" i="3"/>
  <c r="G1563" i="3" a="1"/>
  <c r="G1563" i="3" l="1"/>
  <c r="F1563" i="3"/>
  <c r="K1178" i="3"/>
  <c r="H1563" i="3" l="1"/>
  <c r="I1563" i="3" s="1"/>
  <c r="B1564" i="3" s="1"/>
  <c r="K1179" i="3"/>
  <c r="G1564" i="3" a="1"/>
  <c r="G1564" i="3" l="1"/>
  <c r="F1564" i="3"/>
  <c r="K1180" i="3"/>
  <c r="H1564" i="3" l="1"/>
  <c r="I1564" i="3" s="1"/>
  <c r="B1565" i="3" s="1"/>
  <c r="K1181" i="3"/>
  <c r="G1565" i="3" a="1"/>
  <c r="G1565" i="3" l="1"/>
  <c r="F1565" i="3"/>
  <c r="K1182" i="3"/>
  <c r="H1565" i="3" l="1"/>
  <c r="I1565" i="3" s="1"/>
  <c r="B1566" i="3" s="1"/>
  <c r="K1183" i="3"/>
  <c r="G1566" i="3" a="1"/>
  <c r="G1566" i="3" l="1"/>
  <c r="F1566" i="3"/>
  <c r="K1184" i="3"/>
  <c r="H1566" i="3" l="1"/>
  <c r="I1566" i="3" s="1"/>
  <c r="B1567" i="3" s="1"/>
  <c r="K1185" i="3"/>
  <c r="G1567" i="3" a="1"/>
  <c r="G1567" i="3" l="1"/>
  <c r="F1567" i="3"/>
  <c r="K1186" i="3"/>
  <c r="H1567" i="3" l="1"/>
  <c r="I1567" i="3" s="1"/>
  <c r="B1568" i="3" s="1"/>
  <c r="K1187" i="3"/>
  <c r="G1568" i="3" a="1"/>
  <c r="G1568" i="3" l="1"/>
  <c r="F1568" i="3"/>
  <c r="K1188" i="3"/>
  <c r="H1568" i="3" l="1"/>
  <c r="I1568" i="3" s="1"/>
  <c r="B1569" i="3" s="1"/>
  <c r="K1189" i="3"/>
  <c r="G1569" i="3" a="1"/>
  <c r="G1569" i="3" l="1"/>
  <c r="F1569" i="3"/>
  <c r="K1190" i="3"/>
  <c r="H1569" i="3" l="1"/>
  <c r="I1569" i="3" s="1"/>
  <c r="B1570" i="3" s="1"/>
  <c r="K1191" i="3"/>
  <c r="G1570" i="3" a="1"/>
  <c r="G1570" i="3" l="1"/>
  <c r="F1570" i="3"/>
  <c r="K1192" i="3"/>
  <c r="H1570" i="3" l="1"/>
  <c r="I1570" i="3" s="1"/>
  <c r="B1571" i="3" s="1"/>
  <c r="K1193" i="3"/>
  <c r="G1571" i="3" a="1"/>
  <c r="G1571" i="3" l="1"/>
  <c r="F1571" i="3"/>
  <c r="K1194" i="3"/>
  <c r="H1571" i="3" l="1"/>
  <c r="I1571" i="3" s="1"/>
  <c r="B1572" i="3" s="1"/>
  <c r="K1195" i="3"/>
  <c r="G1572" i="3" a="1"/>
  <c r="G1572" i="3" l="1"/>
  <c r="F1572" i="3"/>
  <c r="K1196" i="3"/>
  <c r="H1572" i="3" l="1"/>
  <c r="I1572" i="3" s="1"/>
  <c r="B1573" i="3" s="1"/>
  <c r="K1197" i="3"/>
  <c r="G1573" i="3" a="1"/>
  <c r="G1573" i="3" l="1"/>
  <c r="F1573" i="3"/>
  <c r="K1198" i="3"/>
  <c r="H1573" i="3" l="1"/>
  <c r="I1573" i="3" s="1"/>
  <c r="B1574" i="3" s="1"/>
  <c r="K1199" i="3"/>
  <c r="G1574" i="3" a="1"/>
  <c r="G1574" i="3" l="1"/>
  <c r="F1574" i="3"/>
  <c r="K1200" i="3"/>
  <c r="H1574" i="3" l="1"/>
  <c r="I1574" i="3" s="1"/>
  <c r="B1575" i="3" s="1"/>
  <c r="K1201" i="3"/>
  <c r="G1575" i="3" a="1"/>
  <c r="G1575" i="3" l="1"/>
  <c r="F1575" i="3"/>
  <c r="K1202" i="3"/>
  <c r="H1575" i="3" l="1"/>
  <c r="I1575" i="3" s="1"/>
  <c r="B1576" i="3" s="1"/>
  <c r="K1203" i="3"/>
  <c r="G1576" i="3" a="1"/>
  <c r="G1576" i="3" l="1"/>
  <c r="F1576" i="3"/>
  <c r="K1204" i="3"/>
  <c r="H1576" i="3" l="1"/>
  <c r="I1576" i="3" s="1"/>
  <c r="B1577" i="3" s="1"/>
  <c r="K1205" i="3"/>
  <c r="G1577" i="3" a="1"/>
  <c r="G1577" i="3" l="1"/>
  <c r="F1577" i="3"/>
  <c r="K1206" i="3"/>
  <c r="H1577" i="3" l="1"/>
  <c r="I1577" i="3" s="1"/>
  <c r="B1578" i="3" s="1"/>
  <c r="K1207" i="3"/>
  <c r="G1578" i="3" a="1"/>
  <c r="G1578" i="3" l="1"/>
  <c r="F1578" i="3"/>
  <c r="K1208" i="3"/>
  <c r="H1578" i="3" l="1"/>
  <c r="I1578" i="3" s="1"/>
  <c r="B1579" i="3" s="1"/>
  <c r="K1209" i="3"/>
  <c r="G1579" i="3" a="1"/>
  <c r="G1579" i="3" l="1"/>
  <c r="F1579" i="3"/>
  <c r="K1210" i="3"/>
  <c r="H1579" i="3" l="1"/>
  <c r="I1579" i="3" s="1"/>
  <c r="B1580" i="3" s="1"/>
  <c r="K1211" i="3"/>
  <c r="G1580" i="3" a="1"/>
  <c r="G1580" i="3" l="1"/>
  <c r="F1580" i="3"/>
  <c r="K1212" i="3"/>
  <c r="H1580" i="3" l="1"/>
  <c r="I1580" i="3" s="1"/>
  <c r="B1581" i="3" s="1"/>
  <c r="K1213" i="3"/>
  <c r="G1581" i="3" a="1"/>
  <c r="G1581" i="3" l="1"/>
  <c r="F1581" i="3"/>
  <c r="K1214" i="3"/>
  <c r="H1581" i="3" l="1"/>
  <c r="I1581" i="3" s="1"/>
  <c r="B1582" i="3" s="1"/>
  <c r="K1215" i="3"/>
  <c r="G1582" i="3" a="1"/>
  <c r="G1582" i="3" l="1"/>
  <c r="F1582" i="3"/>
  <c r="K1216" i="3"/>
  <c r="H1582" i="3" l="1"/>
  <c r="I1582" i="3" s="1"/>
  <c r="B1583" i="3" s="1"/>
  <c r="K1217" i="3"/>
  <c r="G1583" i="3" a="1"/>
  <c r="G1583" i="3" l="1"/>
  <c r="F1583" i="3"/>
  <c r="K1218" i="3"/>
  <c r="H1583" i="3" l="1"/>
  <c r="I1583" i="3" s="1"/>
  <c r="B1584" i="3" s="1"/>
  <c r="K1219" i="3"/>
  <c r="G1584" i="3" a="1"/>
  <c r="G1584" i="3" l="1"/>
  <c r="F1584" i="3"/>
  <c r="K1220" i="3"/>
  <c r="H1584" i="3" l="1"/>
  <c r="I1584" i="3" s="1"/>
  <c r="B1585" i="3" s="1"/>
  <c r="K1221" i="3"/>
  <c r="G1585" i="3" a="1"/>
  <c r="G1585" i="3" l="1"/>
  <c r="F1585" i="3"/>
  <c r="K1222" i="3"/>
  <c r="H1585" i="3" l="1"/>
  <c r="I1585" i="3" s="1"/>
  <c r="B1586" i="3" s="1"/>
  <c r="K1223" i="3"/>
  <c r="G1586" i="3" a="1"/>
  <c r="G1586" i="3" l="1"/>
  <c r="F1586" i="3"/>
  <c r="K1224" i="3"/>
  <c r="H1586" i="3" l="1"/>
  <c r="I1586" i="3" s="1"/>
  <c r="B1587" i="3" s="1"/>
  <c r="K1225" i="3"/>
  <c r="G1587" i="3" a="1"/>
  <c r="G1587" i="3" l="1"/>
  <c r="F1587" i="3"/>
  <c r="K1226" i="3"/>
  <c r="H1587" i="3" l="1"/>
  <c r="I1587" i="3" s="1"/>
  <c r="B1588" i="3" s="1"/>
  <c r="K1227" i="3"/>
  <c r="G1588" i="3" a="1"/>
  <c r="G1588" i="3" l="1"/>
  <c r="F1588" i="3"/>
  <c r="K1228" i="3"/>
  <c r="H1588" i="3" l="1"/>
  <c r="I1588" i="3" s="1"/>
  <c r="B1589" i="3" s="1"/>
  <c r="K1229" i="3"/>
  <c r="G1589" i="3" a="1"/>
  <c r="G1589" i="3" l="1"/>
  <c r="F1589" i="3"/>
  <c r="K1230" i="3"/>
  <c r="H1589" i="3" l="1"/>
  <c r="I1589" i="3" s="1"/>
  <c r="B1590" i="3" s="1"/>
  <c r="K1231" i="3"/>
  <c r="G1590" i="3" a="1"/>
  <c r="G1590" i="3" l="1"/>
  <c r="F1590" i="3"/>
  <c r="K1232" i="3"/>
  <c r="H1590" i="3" l="1"/>
  <c r="I1590" i="3" s="1"/>
  <c r="B1591" i="3" s="1"/>
  <c r="K1233" i="3"/>
  <c r="G1591" i="3" a="1"/>
  <c r="G1591" i="3" l="1"/>
  <c r="F1591" i="3"/>
  <c r="K1234" i="3"/>
  <c r="H1591" i="3" l="1"/>
  <c r="I1591" i="3" s="1"/>
  <c r="B1592" i="3" s="1"/>
  <c r="K1235" i="3"/>
  <c r="G1592" i="3" a="1"/>
  <c r="G1592" i="3" l="1"/>
  <c r="F1592" i="3"/>
  <c r="K1236" i="3"/>
  <c r="H1592" i="3" l="1"/>
  <c r="I1592" i="3" s="1"/>
  <c r="B1593" i="3" s="1"/>
  <c r="K1237" i="3"/>
  <c r="G1593" i="3" a="1"/>
  <c r="G1593" i="3" l="1"/>
  <c r="F1593" i="3"/>
  <c r="K1238" i="3"/>
  <c r="H1593" i="3" l="1"/>
  <c r="I1593" i="3" s="1"/>
  <c r="B1594" i="3" s="1"/>
  <c r="K1239" i="3"/>
  <c r="G1594" i="3" a="1"/>
  <c r="G1594" i="3" l="1"/>
  <c r="F1594" i="3"/>
  <c r="K1240" i="3"/>
  <c r="H1594" i="3" l="1"/>
  <c r="I1594" i="3" s="1"/>
  <c r="B1595" i="3" s="1"/>
  <c r="K1241" i="3"/>
  <c r="G1595" i="3" a="1"/>
  <c r="G1595" i="3" l="1"/>
  <c r="F1595" i="3"/>
  <c r="K1242" i="3"/>
  <c r="H1595" i="3" l="1"/>
  <c r="I1595" i="3" s="1"/>
  <c r="B1596" i="3" s="1"/>
  <c r="K1243" i="3"/>
  <c r="G1596" i="3" a="1"/>
  <c r="G1596" i="3" l="1"/>
  <c r="F1596" i="3"/>
  <c r="K1244" i="3"/>
  <c r="H1596" i="3" l="1"/>
  <c r="I1596" i="3" s="1"/>
  <c r="B1597" i="3" s="1"/>
  <c r="K1245" i="3"/>
  <c r="G1597" i="3" a="1"/>
  <c r="G1597" i="3" l="1"/>
  <c r="F1597" i="3"/>
  <c r="K1246" i="3"/>
  <c r="H1597" i="3" l="1"/>
  <c r="I1597" i="3" s="1"/>
  <c r="B1598" i="3" s="1"/>
  <c r="K1247" i="3"/>
  <c r="G1598" i="3" a="1"/>
  <c r="G1598" i="3" l="1"/>
  <c r="F1598" i="3"/>
  <c r="K1248" i="3"/>
  <c r="H1598" i="3" l="1"/>
  <c r="I1598" i="3" s="1"/>
  <c r="B1599" i="3" s="1"/>
  <c r="K1249" i="3"/>
  <c r="G1599" i="3" a="1"/>
  <c r="G1599" i="3" l="1"/>
  <c r="F1599" i="3"/>
  <c r="K1250" i="3"/>
  <c r="H1599" i="3" l="1"/>
  <c r="I1599" i="3" s="1"/>
  <c r="B1600" i="3" s="1"/>
  <c r="K1251" i="3"/>
  <c r="G1600" i="3" a="1"/>
  <c r="G1600" i="3" l="1"/>
  <c r="F1600" i="3"/>
  <c r="K1252" i="3"/>
  <c r="H1600" i="3" l="1"/>
  <c r="I1600" i="3" s="1"/>
  <c r="B1601" i="3" s="1"/>
  <c r="K1253" i="3"/>
  <c r="G1601" i="3" a="1"/>
  <c r="G1601" i="3" l="1"/>
  <c r="F1601" i="3"/>
  <c r="K1254" i="3"/>
  <c r="H1601" i="3" l="1"/>
  <c r="I1601" i="3" s="1"/>
  <c r="B1602" i="3" s="1"/>
  <c r="K1255" i="3"/>
  <c r="G1602" i="3" a="1"/>
  <c r="G1602" i="3" l="1"/>
  <c r="F1602" i="3"/>
  <c r="K1256" i="3"/>
  <c r="H1602" i="3" l="1"/>
  <c r="I1602" i="3" s="1"/>
  <c r="B1603" i="3" s="1"/>
  <c r="K1257" i="3"/>
  <c r="G1603" i="3" a="1"/>
  <c r="G1603" i="3" l="1"/>
  <c r="F1603" i="3"/>
  <c r="K1258" i="3"/>
  <c r="H1603" i="3" l="1"/>
  <c r="I1603" i="3" s="1"/>
  <c r="B1604" i="3" s="1"/>
  <c r="K1259" i="3"/>
  <c r="G1604" i="3" a="1"/>
  <c r="G1604" i="3" l="1"/>
  <c r="F1604" i="3"/>
  <c r="K1260" i="3"/>
  <c r="H1604" i="3" l="1"/>
  <c r="I1604" i="3" s="1"/>
  <c r="B1605" i="3" s="1"/>
  <c r="K1261" i="3"/>
  <c r="G1605" i="3" a="1"/>
  <c r="G1605" i="3" l="1"/>
  <c r="F1605" i="3"/>
  <c r="K1262" i="3"/>
  <c r="H1605" i="3" l="1"/>
  <c r="I1605" i="3" s="1"/>
  <c r="B1606" i="3" s="1"/>
  <c r="K1263" i="3"/>
  <c r="G1606" i="3" a="1"/>
  <c r="G1606" i="3" l="1"/>
  <c r="F1606" i="3"/>
  <c r="K1264" i="3"/>
  <c r="H1606" i="3" l="1"/>
  <c r="I1606" i="3" s="1"/>
  <c r="B1607" i="3" s="1"/>
  <c r="K1265" i="3"/>
  <c r="G1607" i="3" a="1"/>
  <c r="G1607" i="3" l="1"/>
  <c r="F1607" i="3"/>
  <c r="K1266" i="3"/>
  <c r="H1607" i="3" l="1"/>
  <c r="I1607" i="3" s="1"/>
  <c r="B1608" i="3" s="1"/>
  <c r="K1267" i="3"/>
  <c r="G1608" i="3" a="1"/>
  <c r="G1608" i="3" l="1"/>
  <c r="F1608" i="3"/>
  <c r="K1268" i="3"/>
  <c r="H1608" i="3" l="1"/>
  <c r="I1608" i="3" s="1"/>
  <c r="B1609" i="3" s="1"/>
  <c r="K1269" i="3"/>
  <c r="G1609" i="3" a="1"/>
  <c r="G1609" i="3" l="1"/>
  <c r="F1609" i="3"/>
  <c r="K1270" i="3"/>
  <c r="H1609" i="3" l="1"/>
  <c r="I1609" i="3" s="1"/>
  <c r="B1610" i="3" s="1"/>
  <c r="K1271" i="3"/>
  <c r="G1610" i="3" a="1"/>
  <c r="G1610" i="3" l="1"/>
  <c r="F1610" i="3"/>
  <c r="K1272" i="3"/>
  <c r="H1610" i="3" l="1"/>
  <c r="I1610" i="3" s="1"/>
  <c r="B1611" i="3" s="1"/>
  <c r="K1273" i="3"/>
  <c r="G1611" i="3" a="1"/>
  <c r="G1611" i="3" l="1"/>
  <c r="F1611" i="3"/>
  <c r="K1274" i="3"/>
  <c r="H1611" i="3" l="1"/>
  <c r="I1611" i="3" s="1"/>
  <c r="B1612" i="3" s="1"/>
  <c r="K1275" i="3"/>
  <c r="G1612" i="3" a="1"/>
  <c r="G1612" i="3" l="1"/>
  <c r="F1612" i="3"/>
  <c r="K1276" i="3"/>
  <c r="H1612" i="3" l="1"/>
  <c r="I1612" i="3" s="1"/>
  <c r="B1613" i="3" s="1"/>
  <c r="K1277" i="3"/>
  <c r="G1613" i="3" a="1"/>
  <c r="G1613" i="3" l="1"/>
  <c r="F1613" i="3"/>
  <c r="K1278" i="3"/>
  <c r="H1613" i="3" l="1"/>
  <c r="I1613" i="3" s="1"/>
  <c r="B1614" i="3" s="1"/>
  <c r="K1279" i="3"/>
  <c r="G1614" i="3" a="1"/>
  <c r="G1614" i="3" l="1"/>
  <c r="F1614" i="3"/>
  <c r="K1280" i="3"/>
  <c r="H1614" i="3" l="1"/>
  <c r="I1614" i="3" s="1"/>
  <c r="B1615" i="3" s="1"/>
  <c r="K1281" i="3"/>
  <c r="G1615" i="3" a="1"/>
  <c r="G1615" i="3" l="1"/>
  <c r="F1615" i="3"/>
  <c r="K1282" i="3"/>
  <c r="H1615" i="3" l="1"/>
  <c r="I1615" i="3" s="1"/>
  <c r="B1616" i="3" s="1"/>
  <c r="K1283" i="3"/>
  <c r="G1616" i="3" a="1"/>
  <c r="G1616" i="3" l="1"/>
  <c r="F1616" i="3"/>
  <c r="K1284" i="3"/>
  <c r="H1616" i="3" l="1"/>
  <c r="I1616" i="3" s="1"/>
  <c r="B1617" i="3" s="1"/>
  <c r="K1285" i="3"/>
  <c r="G1617" i="3" a="1"/>
  <c r="G1617" i="3" l="1"/>
  <c r="F1617" i="3"/>
  <c r="K1286" i="3"/>
  <c r="H1617" i="3" l="1"/>
  <c r="I1617" i="3" s="1"/>
  <c r="B1618" i="3" s="1"/>
  <c r="K1287" i="3"/>
  <c r="G1618" i="3" a="1"/>
  <c r="G1618" i="3" l="1"/>
  <c r="F1618" i="3"/>
  <c r="K1288" i="3"/>
  <c r="H1618" i="3" l="1"/>
  <c r="I1618" i="3" s="1"/>
  <c r="B1619" i="3" s="1"/>
  <c r="K1289" i="3"/>
  <c r="G1619" i="3" a="1"/>
  <c r="G1619" i="3" l="1"/>
  <c r="F1619" i="3"/>
  <c r="K1290" i="3"/>
  <c r="H1619" i="3" l="1"/>
  <c r="I1619" i="3" s="1"/>
  <c r="B1620" i="3" s="1"/>
  <c r="K1291" i="3"/>
  <c r="G1620" i="3" a="1"/>
  <c r="G1620" i="3" l="1"/>
  <c r="F1620" i="3"/>
  <c r="K1292" i="3"/>
  <c r="H1620" i="3" l="1"/>
  <c r="I1620" i="3" s="1"/>
  <c r="B1621" i="3" s="1"/>
  <c r="K1293" i="3"/>
  <c r="G1621" i="3" a="1"/>
  <c r="G1621" i="3" l="1"/>
  <c r="F1621" i="3"/>
  <c r="K1294" i="3"/>
  <c r="H1621" i="3" l="1"/>
  <c r="I1621" i="3" s="1"/>
  <c r="B1622" i="3" s="1"/>
  <c r="K1295" i="3"/>
  <c r="G1622" i="3" a="1"/>
  <c r="G1622" i="3" l="1"/>
  <c r="F1622" i="3"/>
  <c r="K1296" i="3"/>
  <c r="H1622" i="3" l="1"/>
  <c r="I1622" i="3" s="1"/>
  <c r="B1623" i="3" s="1"/>
  <c r="K1297" i="3"/>
  <c r="G1623" i="3" a="1"/>
  <c r="G1623" i="3" l="1"/>
  <c r="F1623" i="3"/>
  <c r="K1298" i="3"/>
  <c r="H1623" i="3" l="1"/>
  <c r="I1623" i="3" s="1"/>
  <c r="B1624" i="3" s="1"/>
  <c r="K1299" i="3"/>
  <c r="G1624" i="3" a="1"/>
  <c r="G1624" i="3" l="1"/>
  <c r="F1624" i="3"/>
  <c r="K1300" i="3"/>
  <c r="H1624" i="3" l="1"/>
  <c r="I1624" i="3" s="1"/>
  <c r="B1625" i="3" s="1"/>
  <c r="K1301" i="3"/>
  <c r="G1625" i="3" a="1"/>
  <c r="G1625" i="3" l="1"/>
  <c r="F1625" i="3"/>
  <c r="K1302" i="3"/>
  <c r="H1625" i="3" l="1"/>
  <c r="I1625" i="3" s="1"/>
  <c r="B1626" i="3" s="1"/>
  <c r="K1303" i="3"/>
  <c r="G1626" i="3" a="1"/>
  <c r="G1626" i="3" l="1"/>
  <c r="F1626" i="3"/>
  <c r="K1304" i="3"/>
  <c r="H1626" i="3" l="1"/>
  <c r="I1626" i="3" s="1"/>
  <c r="B1627" i="3" s="1"/>
  <c r="K1305" i="3"/>
  <c r="G1627" i="3" a="1"/>
  <c r="G1627" i="3" l="1"/>
  <c r="F1627" i="3"/>
  <c r="K1306" i="3"/>
  <c r="H1627" i="3" l="1"/>
  <c r="I1627" i="3" s="1"/>
  <c r="B1628" i="3" s="1"/>
  <c r="K1307" i="3"/>
  <c r="G1628" i="3" a="1"/>
  <c r="G1628" i="3" l="1"/>
  <c r="F1628" i="3"/>
  <c r="K1308" i="3"/>
  <c r="H1628" i="3" l="1"/>
  <c r="I1628" i="3" s="1"/>
  <c r="B1629" i="3" s="1"/>
  <c r="K1309" i="3"/>
  <c r="G1629" i="3" a="1"/>
  <c r="G1629" i="3" l="1"/>
  <c r="F1629" i="3"/>
  <c r="K1310" i="3"/>
  <c r="H1629" i="3" l="1"/>
  <c r="I1629" i="3" s="1"/>
  <c r="B1630" i="3" s="1"/>
  <c r="K1311" i="3"/>
  <c r="G1630" i="3" a="1"/>
  <c r="G1630" i="3" l="1"/>
  <c r="F1630" i="3"/>
  <c r="K1312" i="3"/>
  <c r="H1630" i="3" l="1"/>
  <c r="I1630" i="3" s="1"/>
  <c r="B1631" i="3" s="1"/>
  <c r="K1313" i="3"/>
  <c r="G1631" i="3" a="1"/>
  <c r="G1631" i="3" l="1"/>
  <c r="F1631" i="3"/>
  <c r="K1314" i="3"/>
  <c r="H1631" i="3" l="1"/>
  <c r="I1631" i="3" s="1"/>
  <c r="B1632" i="3" s="1"/>
  <c r="K1315" i="3"/>
  <c r="G1632" i="3" a="1"/>
  <c r="G1632" i="3" l="1"/>
  <c r="F1632" i="3"/>
  <c r="K1316" i="3"/>
  <c r="H1632" i="3" l="1"/>
  <c r="I1632" i="3" s="1"/>
  <c r="B1633" i="3" s="1"/>
  <c r="K1317" i="3"/>
  <c r="G1633" i="3" a="1"/>
  <c r="G1633" i="3" l="1"/>
  <c r="F1633" i="3"/>
  <c r="K1318" i="3"/>
  <c r="H1633" i="3" l="1"/>
  <c r="I1633" i="3" s="1"/>
  <c r="B1634" i="3" s="1"/>
  <c r="K1319" i="3"/>
  <c r="G1634" i="3" a="1"/>
  <c r="G1634" i="3" l="1"/>
  <c r="F1634" i="3"/>
  <c r="K1320" i="3"/>
  <c r="H1634" i="3" l="1"/>
  <c r="I1634" i="3" s="1"/>
  <c r="B1635" i="3" s="1"/>
  <c r="K1321" i="3"/>
  <c r="G1635" i="3" a="1"/>
  <c r="G1635" i="3" l="1"/>
  <c r="F1635" i="3"/>
  <c r="K1322" i="3"/>
  <c r="H1635" i="3" l="1"/>
  <c r="I1635" i="3" s="1"/>
  <c r="B1636" i="3" s="1"/>
  <c r="K1323" i="3"/>
  <c r="G1636" i="3" a="1"/>
  <c r="G1636" i="3" l="1"/>
  <c r="F1636" i="3"/>
  <c r="K1324" i="3"/>
  <c r="H1636" i="3" l="1"/>
  <c r="I1636" i="3" s="1"/>
  <c r="B1637" i="3" s="1"/>
  <c r="K1325" i="3"/>
  <c r="G1637" i="3" a="1"/>
  <c r="G1637" i="3" l="1"/>
  <c r="F1637" i="3"/>
  <c r="K1326" i="3"/>
  <c r="H1637" i="3" l="1"/>
  <c r="I1637" i="3" s="1"/>
  <c r="B1638" i="3" s="1"/>
  <c r="K1327" i="3"/>
  <c r="G1638" i="3" a="1"/>
  <c r="G1638" i="3" l="1"/>
  <c r="F1638" i="3"/>
  <c r="K1328" i="3"/>
  <c r="H1638" i="3" l="1"/>
  <c r="I1638" i="3" s="1"/>
  <c r="B1639" i="3" s="1"/>
  <c r="K1329" i="3"/>
  <c r="G1639" i="3" a="1"/>
  <c r="G1639" i="3" l="1"/>
  <c r="F1639" i="3"/>
  <c r="K1330" i="3"/>
  <c r="H1639" i="3" l="1"/>
  <c r="I1639" i="3" s="1"/>
  <c r="B1640" i="3" s="1"/>
  <c r="K1331" i="3"/>
  <c r="G1640" i="3" a="1"/>
  <c r="G1640" i="3" l="1"/>
  <c r="F1640" i="3"/>
  <c r="K1332" i="3"/>
  <c r="H1640" i="3" l="1"/>
  <c r="I1640" i="3" s="1"/>
  <c r="B1641" i="3" s="1"/>
  <c r="K1333" i="3"/>
  <c r="G1641" i="3" a="1"/>
  <c r="G1641" i="3" l="1"/>
  <c r="F1641" i="3"/>
  <c r="K1334" i="3"/>
  <c r="H1641" i="3" l="1"/>
  <c r="I1641" i="3" s="1"/>
  <c r="B1642" i="3" s="1"/>
  <c r="K1335" i="3"/>
  <c r="G1642" i="3" a="1"/>
  <c r="G1642" i="3" l="1"/>
  <c r="F1642" i="3"/>
  <c r="K1336" i="3"/>
  <c r="H1642" i="3" l="1"/>
  <c r="I1642" i="3" s="1"/>
  <c r="B1643" i="3" s="1"/>
  <c r="K1337" i="3"/>
  <c r="G1643" i="3" a="1"/>
  <c r="G1643" i="3" l="1"/>
  <c r="F1643" i="3"/>
  <c r="K1338" i="3"/>
  <c r="H1643" i="3" l="1"/>
  <c r="I1643" i="3" s="1"/>
  <c r="B1644" i="3" s="1"/>
  <c r="K1339" i="3"/>
  <c r="G1644" i="3" a="1"/>
  <c r="G1644" i="3" l="1"/>
  <c r="F1644" i="3"/>
  <c r="K1340" i="3"/>
  <c r="H1644" i="3" l="1"/>
  <c r="I1644" i="3" s="1"/>
  <c r="B1645" i="3" s="1"/>
  <c r="K1341" i="3"/>
  <c r="G1645" i="3" a="1"/>
  <c r="G1645" i="3" l="1"/>
  <c r="F1645" i="3"/>
  <c r="K1342" i="3"/>
  <c r="H1645" i="3" l="1"/>
  <c r="I1645" i="3" s="1"/>
  <c r="B1646" i="3" s="1"/>
  <c r="K1343" i="3"/>
  <c r="G1646" i="3" a="1"/>
  <c r="G1646" i="3" l="1"/>
  <c r="F1646" i="3"/>
  <c r="K1344" i="3"/>
  <c r="H1646" i="3" l="1"/>
  <c r="I1646" i="3" s="1"/>
  <c r="B1647" i="3" s="1"/>
  <c r="K1345" i="3"/>
  <c r="G1647" i="3" a="1"/>
  <c r="G1647" i="3" l="1"/>
  <c r="F1647" i="3"/>
  <c r="K1346" i="3"/>
  <c r="H1647" i="3" l="1"/>
  <c r="I1647" i="3" s="1"/>
  <c r="B1648" i="3" s="1"/>
  <c r="K1347" i="3"/>
  <c r="G1648" i="3" a="1"/>
  <c r="G1648" i="3" l="1"/>
  <c r="F1648" i="3"/>
  <c r="K1348" i="3"/>
  <c r="H1648" i="3" l="1"/>
  <c r="I1648" i="3" s="1"/>
  <c r="B1649" i="3" s="1"/>
  <c r="K1349" i="3"/>
  <c r="G1649" i="3" a="1"/>
  <c r="G1649" i="3" l="1"/>
  <c r="F1649" i="3"/>
  <c r="K1350" i="3"/>
  <c r="H1649" i="3" l="1"/>
  <c r="I1649" i="3" s="1"/>
  <c r="B1650" i="3" s="1"/>
  <c r="K1351" i="3"/>
  <c r="G1650" i="3" a="1"/>
  <c r="G1650" i="3" l="1"/>
  <c r="F1650" i="3"/>
  <c r="K1352" i="3"/>
  <c r="H1650" i="3" l="1"/>
  <c r="I1650" i="3" s="1"/>
  <c r="B1651" i="3" s="1"/>
  <c r="K1353" i="3"/>
  <c r="G1651" i="3" a="1"/>
  <c r="G1651" i="3" l="1"/>
  <c r="F1651" i="3"/>
  <c r="K1354" i="3"/>
  <c r="H1651" i="3" l="1"/>
  <c r="I1651" i="3" s="1"/>
  <c r="B1652" i="3" s="1"/>
  <c r="K1355" i="3"/>
  <c r="G1652" i="3" a="1"/>
  <c r="G1652" i="3" l="1"/>
  <c r="F1652" i="3"/>
  <c r="K1356" i="3"/>
  <c r="H1652" i="3" l="1"/>
  <c r="I1652" i="3" s="1"/>
  <c r="B1653" i="3" s="1"/>
  <c r="K1357" i="3"/>
  <c r="G1653" i="3" a="1"/>
  <c r="G1653" i="3" l="1"/>
  <c r="F1653" i="3"/>
  <c r="K1358" i="3"/>
  <c r="H1653" i="3" l="1"/>
  <c r="I1653" i="3" s="1"/>
  <c r="B1654" i="3" s="1"/>
  <c r="K1359" i="3"/>
  <c r="G1654" i="3" a="1"/>
  <c r="G1654" i="3" l="1"/>
  <c r="F1654" i="3"/>
  <c r="K1360" i="3"/>
  <c r="H1654" i="3" l="1"/>
  <c r="I1654" i="3" s="1"/>
  <c r="B1655" i="3" s="1"/>
  <c r="K1361" i="3"/>
  <c r="G1655" i="3" a="1"/>
  <c r="G1655" i="3" l="1"/>
  <c r="F1655" i="3"/>
  <c r="K1362" i="3"/>
  <c r="H1655" i="3" l="1"/>
  <c r="I1655" i="3" s="1"/>
  <c r="B1656" i="3" s="1"/>
  <c r="K1363" i="3"/>
  <c r="G1656" i="3" a="1"/>
  <c r="G1656" i="3" l="1"/>
  <c r="F1656" i="3"/>
  <c r="K1364" i="3"/>
  <c r="H1656" i="3" l="1"/>
  <c r="I1656" i="3" s="1"/>
  <c r="B1657" i="3" s="1"/>
  <c r="K1365" i="3"/>
  <c r="G1657" i="3" a="1"/>
  <c r="G1657" i="3" l="1"/>
  <c r="F1657" i="3"/>
  <c r="K1366" i="3"/>
  <c r="H1657" i="3" l="1"/>
  <c r="I1657" i="3" s="1"/>
  <c r="B1658" i="3" s="1"/>
  <c r="K1367" i="3"/>
  <c r="G1658" i="3" a="1"/>
  <c r="G1658" i="3" l="1"/>
  <c r="F1658" i="3"/>
  <c r="K1368" i="3"/>
  <c r="H1658" i="3" l="1"/>
  <c r="I1658" i="3" s="1"/>
  <c r="B1659" i="3" s="1"/>
  <c r="K1369" i="3"/>
  <c r="G1659" i="3" a="1"/>
  <c r="G1659" i="3" l="1"/>
  <c r="F1659" i="3"/>
  <c r="K1370" i="3"/>
  <c r="H1659" i="3" l="1"/>
  <c r="I1659" i="3" s="1"/>
  <c r="B1660" i="3" s="1"/>
  <c r="K1371" i="3"/>
  <c r="G1660" i="3" a="1"/>
  <c r="G1660" i="3" l="1"/>
  <c r="F1660" i="3"/>
  <c r="K1372" i="3"/>
  <c r="H1660" i="3" l="1"/>
  <c r="I1660" i="3" s="1"/>
  <c r="B1661" i="3" s="1"/>
  <c r="K1373" i="3"/>
  <c r="G1661" i="3" a="1"/>
  <c r="G1661" i="3" l="1"/>
  <c r="F1661" i="3"/>
  <c r="K1374" i="3"/>
  <c r="H1661" i="3" l="1"/>
  <c r="I1661" i="3" s="1"/>
  <c r="B1662" i="3" s="1"/>
  <c r="K1375" i="3"/>
  <c r="G1662" i="3" a="1"/>
  <c r="G1662" i="3" l="1"/>
  <c r="F1662" i="3"/>
  <c r="K1376" i="3"/>
  <c r="H1662" i="3" l="1"/>
  <c r="I1662" i="3" s="1"/>
  <c r="B1663" i="3" s="1"/>
  <c r="K1377" i="3"/>
  <c r="G1663" i="3" a="1"/>
  <c r="G1663" i="3" l="1"/>
  <c r="F1663" i="3"/>
  <c r="K1378" i="3"/>
  <c r="H1663" i="3" l="1"/>
  <c r="I1663" i="3" s="1"/>
  <c r="B1664" i="3" s="1"/>
  <c r="K1379" i="3"/>
  <c r="G1664" i="3" a="1"/>
  <c r="G1664" i="3" l="1"/>
  <c r="F1664" i="3"/>
  <c r="K1380" i="3"/>
  <c r="H1664" i="3" l="1"/>
  <c r="I1664" i="3" s="1"/>
  <c r="B1665" i="3" s="1"/>
  <c r="K1381" i="3"/>
  <c r="G1665" i="3" a="1"/>
  <c r="G1665" i="3" l="1"/>
  <c r="F1665" i="3"/>
  <c r="K1382" i="3"/>
  <c r="H1665" i="3" l="1"/>
  <c r="I1665" i="3" s="1"/>
  <c r="B1666" i="3" s="1"/>
  <c r="K1383" i="3"/>
  <c r="G1666" i="3" a="1"/>
  <c r="G1666" i="3" l="1"/>
  <c r="F1666" i="3"/>
  <c r="K1384" i="3"/>
  <c r="H1666" i="3" l="1"/>
  <c r="I1666" i="3" s="1"/>
  <c r="B1667" i="3" s="1"/>
  <c r="K1385" i="3"/>
  <c r="G1667" i="3" a="1"/>
  <c r="G1667" i="3" l="1"/>
  <c r="F1667" i="3"/>
  <c r="K1386" i="3"/>
  <c r="H1667" i="3" l="1"/>
  <c r="I1667" i="3" s="1"/>
  <c r="B1668" i="3" s="1"/>
  <c r="K1387" i="3"/>
  <c r="G1668" i="3" a="1"/>
  <c r="G1668" i="3" l="1"/>
  <c r="F1668" i="3"/>
  <c r="K1388" i="3"/>
  <c r="H1668" i="3" l="1"/>
  <c r="I1668" i="3" s="1"/>
  <c r="B1669" i="3" s="1"/>
  <c r="K1389" i="3"/>
  <c r="G1669" i="3" a="1"/>
  <c r="G1669" i="3" l="1"/>
  <c r="F1669" i="3"/>
  <c r="K1390" i="3"/>
  <c r="H1669" i="3" l="1"/>
  <c r="I1669" i="3" s="1"/>
  <c r="B1670" i="3" s="1"/>
  <c r="K1391" i="3"/>
  <c r="G1670" i="3" a="1"/>
  <c r="G1670" i="3" l="1"/>
  <c r="F1670" i="3"/>
  <c r="K1392" i="3"/>
  <c r="H1670" i="3" l="1"/>
  <c r="I1670" i="3" s="1"/>
  <c r="B1671" i="3" s="1"/>
  <c r="K1393" i="3"/>
  <c r="G1671" i="3" a="1"/>
  <c r="G1671" i="3" l="1"/>
  <c r="F1671" i="3"/>
  <c r="K1394" i="3"/>
  <c r="H1671" i="3" l="1"/>
  <c r="I1671" i="3" s="1"/>
  <c r="B1672" i="3" s="1"/>
  <c r="K1395" i="3"/>
  <c r="G1672" i="3" a="1"/>
  <c r="G1672" i="3" l="1"/>
  <c r="F1672" i="3"/>
  <c r="K1396" i="3"/>
  <c r="H1672" i="3" l="1"/>
  <c r="I1672" i="3" s="1"/>
  <c r="B1673" i="3" s="1"/>
  <c r="K1397" i="3"/>
  <c r="G1673" i="3" a="1"/>
  <c r="G1673" i="3" l="1"/>
  <c r="F1673" i="3"/>
  <c r="K1398" i="3"/>
  <c r="H1673" i="3" l="1"/>
  <c r="I1673" i="3" s="1"/>
  <c r="B1674" i="3" s="1"/>
  <c r="K1399" i="3"/>
  <c r="G1674" i="3" a="1"/>
  <c r="G1674" i="3" l="1"/>
  <c r="F1674" i="3"/>
  <c r="K1400" i="3"/>
  <c r="H1674" i="3" l="1"/>
  <c r="I1674" i="3" s="1"/>
  <c r="B1675" i="3" s="1"/>
  <c r="K1401" i="3"/>
  <c r="G1675" i="3" a="1"/>
  <c r="G1675" i="3" l="1"/>
  <c r="F1675" i="3"/>
  <c r="K1402" i="3"/>
  <c r="H1675" i="3" l="1"/>
  <c r="I1675" i="3" s="1"/>
  <c r="B1676" i="3" s="1"/>
  <c r="K1403" i="3"/>
  <c r="G1676" i="3" a="1"/>
  <c r="G1676" i="3" l="1"/>
  <c r="F1676" i="3"/>
  <c r="K1404" i="3"/>
  <c r="H1676" i="3" l="1"/>
  <c r="I1676" i="3" s="1"/>
  <c r="B1677" i="3" s="1"/>
  <c r="K1405" i="3"/>
  <c r="G1677" i="3" a="1"/>
  <c r="G1677" i="3" l="1"/>
  <c r="F1677" i="3"/>
  <c r="K1406" i="3"/>
  <c r="H1677" i="3" l="1"/>
  <c r="I1677" i="3" s="1"/>
  <c r="B1678" i="3" s="1"/>
  <c r="K1407" i="3"/>
  <c r="G1678" i="3" a="1"/>
  <c r="G1678" i="3" l="1"/>
  <c r="F1678" i="3"/>
  <c r="K1408" i="3"/>
  <c r="H1678" i="3" l="1"/>
  <c r="I1678" i="3" s="1"/>
  <c r="B1679" i="3" s="1"/>
  <c r="K1409" i="3"/>
  <c r="G1679" i="3" a="1"/>
  <c r="G1679" i="3" l="1"/>
  <c r="F1679" i="3"/>
  <c r="K1410" i="3"/>
  <c r="H1679" i="3" l="1"/>
  <c r="I1679" i="3" s="1"/>
  <c r="B1680" i="3" s="1"/>
  <c r="K1411" i="3"/>
  <c r="G1680" i="3" a="1"/>
  <c r="G1680" i="3" l="1"/>
  <c r="F1680" i="3"/>
  <c r="K1412" i="3"/>
  <c r="H1680" i="3" l="1"/>
  <c r="I1680" i="3" s="1"/>
  <c r="B1681" i="3" s="1"/>
  <c r="K1413" i="3"/>
  <c r="G1681" i="3" a="1"/>
  <c r="G1681" i="3" l="1"/>
  <c r="F1681" i="3"/>
  <c r="K1414" i="3"/>
  <c r="H1681" i="3" l="1"/>
  <c r="I1681" i="3" s="1"/>
  <c r="B1682" i="3" s="1"/>
  <c r="K1415" i="3"/>
  <c r="G1682" i="3" a="1"/>
  <c r="G1682" i="3" l="1"/>
  <c r="F1682" i="3"/>
  <c r="K1416" i="3"/>
  <c r="H1682" i="3" l="1"/>
  <c r="I1682" i="3" s="1"/>
  <c r="B1683" i="3" s="1"/>
  <c r="K1417" i="3"/>
  <c r="G1683" i="3" a="1"/>
  <c r="G1683" i="3" l="1"/>
  <c r="F1683" i="3"/>
  <c r="K1418" i="3"/>
  <c r="H1683" i="3" l="1"/>
  <c r="I1683" i="3" s="1"/>
  <c r="B1684" i="3" s="1"/>
  <c r="K1419" i="3"/>
  <c r="G1684" i="3" a="1"/>
  <c r="G1684" i="3" l="1"/>
  <c r="F1684" i="3"/>
  <c r="K1420" i="3"/>
  <c r="H1684" i="3" l="1"/>
  <c r="I1684" i="3" s="1"/>
  <c r="B1685" i="3" s="1"/>
  <c r="K1421" i="3"/>
  <c r="G1685" i="3" a="1"/>
  <c r="G1685" i="3" l="1"/>
  <c r="F1685" i="3"/>
  <c r="K1422" i="3"/>
  <c r="H1685" i="3" l="1"/>
  <c r="I1685" i="3" s="1"/>
  <c r="B1686" i="3" s="1"/>
  <c r="K1423" i="3"/>
  <c r="G1686" i="3" a="1"/>
  <c r="G1686" i="3" l="1"/>
  <c r="F1686" i="3"/>
  <c r="K1424" i="3"/>
  <c r="H1686" i="3" l="1"/>
  <c r="I1686" i="3" s="1"/>
  <c r="B1687" i="3" s="1"/>
  <c r="K1425" i="3"/>
  <c r="G1687" i="3" a="1"/>
  <c r="G1687" i="3" l="1"/>
  <c r="F1687" i="3"/>
  <c r="K1426" i="3"/>
  <c r="H1687" i="3" l="1"/>
  <c r="I1687" i="3" s="1"/>
  <c r="B1688" i="3" s="1"/>
  <c r="K1427" i="3"/>
  <c r="G1688" i="3" a="1"/>
  <c r="G1688" i="3" l="1"/>
  <c r="F1688" i="3"/>
  <c r="K1428" i="3"/>
  <c r="H1688" i="3" l="1"/>
  <c r="I1688" i="3" s="1"/>
  <c r="B1689" i="3" s="1"/>
  <c r="K1429" i="3"/>
  <c r="G1689" i="3" a="1"/>
  <c r="G1689" i="3" l="1"/>
  <c r="F1689" i="3"/>
  <c r="K1430" i="3"/>
  <c r="H1689" i="3" l="1"/>
  <c r="I1689" i="3" s="1"/>
  <c r="B1690" i="3" s="1"/>
  <c r="K1431" i="3"/>
  <c r="G1690" i="3" a="1"/>
  <c r="G1690" i="3" l="1"/>
  <c r="F1690" i="3"/>
  <c r="K1432" i="3"/>
  <c r="H1690" i="3" l="1"/>
  <c r="I1690" i="3" s="1"/>
  <c r="B1691" i="3" s="1"/>
  <c r="K1433" i="3"/>
  <c r="G1691" i="3" a="1"/>
  <c r="G1691" i="3" l="1"/>
  <c r="F1691" i="3"/>
  <c r="K1434" i="3"/>
  <c r="H1691" i="3" l="1"/>
  <c r="I1691" i="3" s="1"/>
  <c r="B1692" i="3" s="1"/>
  <c r="K1435" i="3"/>
  <c r="G1692" i="3" a="1"/>
  <c r="G1692" i="3" l="1"/>
  <c r="F1692" i="3"/>
  <c r="K1436" i="3"/>
  <c r="H1692" i="3" l="1"/>
  <c r="I1692" i="3" s="1"/>
  <c r="B1693" i="3" s="1"/>
  <c r="K1437" i="3"/>
  <c r="G1693" i="3" a="1"/>
  <c r="G1693" i="3" l="1"/>
  <c r="F1693" i="3"/>
  <c r="K1438" i="3"/>
  <c r="H1693" i="3" l="1"/>
  <c r="I1693" i="3" s="1"/>
  <c r="B1694" i="3" s="1"/>
  <c r="K1439" i="3"/>
  <c r="G1694" i="3" a="1"/>
  <c r="G1694" i="3" l="1"/>
  <c r="F1694" i="3"/>
  <c r="K1440" i="3"/>
  <c r="H1694" i="3" l="1"/>
  <c r="I1694" i="3" s="1"/>
  <c r="B1695" i="3" s="1"/>
  <c r="K1441" i="3"/>
  <c r="G1695" i="3" a="1"/>
  <c r="G1695" i="3" l="1"/>
  <c r="F1695" i="3"/>
  <c r="K1442" i="3"/>
  <c r="H1695" i="3" l="1"/>
  <c r="I1695" i="3" s="1"/>
  <c r="B1696" i="3" s="1"/>
  <c r="K1443" i="3"/>
  <c r="G1696" i="3" a="1"/>
  <c r="G1696" i="3" l="1"/>
  <c r="F1696" i="3"/>
  <c r="K1444" i="3"/>
  <c r="H1696" i="3" l="1"/>
  <c r="I1696" i="3" s="1"/>
  <c r="B1697" i="3" s="1"/>
  <c r="K1445" i="3"/>
  <c r="G1697" i="3" a="1"/>
  <c r="G1697" i="3" l="1"/>
  <c r="F1697" i="3"/>
  <c r="K1446" i="3"/>
  <c r="H1697" i="3" l="1"/>
  <c r="I1697" i="3" s="1"/>
  <c r="B1698" i="3" s="1"/>
  <c r="K1447" i="3"/>
  <c r="G1698" i="3" a="1"/>
  <c r="G1698" i="3" l="1"/>
  <c r="F1698" i="3"/>
  <c r="K1448" i="3"/>
  <c r="H1698" i="3" l="1"/>
  <c r="I1698" i="3" s="1"/>
  <c r="B1699" i="3" s="1"/>
  <c r="K1449" i="3"/>
  <c r="G1699" i="3" a="1"/>
  <c r="G1699" i="3" l="1"/>
  <c r="F1699" i="3"/>
  <c r="K1450" i="3"/>
  <c r="H1699" i="3" l="1"/>
  <c r="I1699" i="3" s="1"/>
  <c r="B1700" i="3" s="1"/>
  <c r="K1451" i="3"/>
  <c r="G1700" i="3" a="1"/>
  <c r="G1700" i="3" l="1"/>
  <c r="F1700" i="3"/>
  <c r="K1452" i="3"/>
  <c r="H1700" i="3" l="1"/>
  <c r="I1700" i="3" s="1"/>
  <c r="B1701" i="3" s="1"/>
  <c r="K1453" i="3"/>
  <c r="G1701" i="3" a="1"/>
  <c r="G1701" i="3" l="1"/>
  <c r="F1701" i="3"/>
  <c r="K1454" i="3"/>
  <c r="H1701" i="3" l="1"/>
  <c r="I1701" i="3" s="1"/>
  <c r="B1702" i="3" s="1"/>
  <c r="K1455" i="3"/>
  <c r="G1702" i="3" a="1"/>
  <c r="G1702" i="3" l="1"/>
  <c r="F1702" i="3"/>
  <c r="K1456" i="3"/>
  <c r="H1702" i="3" l="1"/>
  <c r="I1702" i="3" s="1"/>
  <c r="B1703" i="3" s="1"/>
  <c r="K1457" i="3"/>
  <c r="G1703" i="3" a="1"/>
  <c r="G1703" i="3" l="1"/>
  <c r="F1703" i="3"/>
  <c r="K1458" i="3"/>
  <c r="H1703" i="3" l="1"/>
  <c r="I1703" i="3" s="1"/>
  <c r="B1704" i="3" s="1"/>
  <c r="K1459" i="3"/>
  <c r="G1704" i="3" a="1"/>
  <c r="G1704" i="3" l="1"/>
  <c r="F1704" i="3"/>
  <c r="K1460" i="3"/>
  <c r="H1704" i="3" l="1"/>
  <c r="I1704" i="3" s="1"/>
  <c r="B1705" i="3" s="1"/>
  <c r="K1461" i="3"/>
  <c r="G1705" i="3" a="1"/>
  <c r="G1705" i="3" l="1"/>
  <c r="F1705" i="3"/>
  <c r="K1462" i="3"/>
  <c r="H1705" i="3" l="1"/>
  <c r="I1705" i="3" s="1"/>
  <c r="B1706" i="3" s="1"/>
  <c r="K1463" i="3"/>
  <c r="G1706" i="3" a="1"/>
  <c r="G1706" i="3" l="1"/>
  <c r="F1706" i="3"/>
  <c r="K1464" i="3"/>
  <c r="H1706" i="3" l="1"/>
  <c r="I1706" i="3" s="1"/>
  <c r="B1707" i="3" s="1"/>
  <c r="K1465" i="3"/>
  <c r="G1707" i="3" a="1"/>
  <c r="G1707" i="3" l="1"/>
  <c r="F1707" i="3"/>
  <c r="K1466" i="3"/>
  <c r="H1707" i="3" l="1"/>
  <c r="I1707" i="3" s="1"/>
  <c r="B1708" i="3" s="1"/>
  <c r="K1467" i="3"/>
  <c r="G1708" i="3" a="1"/>
  <c r="G1708" i="3" l="1"/>
  <c r="F1708" i="3"/>
  <c r="K1468" i="3"/>
  <c r="H1708" i="3" l="1"/>
  <c r="I1708" i="3" s="1"/>
  <c r="B1709" i="3" s="1"/>
  <c r="K1469" i="3"/>
  <c r="G1709" i="3" a="1"/>
  <c r="G1709" i="3" l="1"/>
  <c r="F1709" i="3"/>
  <c r="K1470" i="3"/>
  <c r="H1709" i="3" l="1"/>
  <c r="I1709" i="3" s="1"/>
  <c r="B1710" i="3" s="1"/>
  <c r="K1471" i="3"/>
  <c r="G1710" i="3" a="1"/>
  <c r="G1710" i="3" l="1"/>
  <c r="F1710" i="3"/>
  <c r="K1472" i="3"/>
  <c r="H1710" i="3" l="1"/>
  <c r="I1710" i="3" s="1"/>
  <c r="B1711" i="3" s="1"/>
  <c r="K1473" i="3"/>
  <c r="G1711" i="3" a="1"/>
  <c r="G1711" i="3" l="1"/>
  <c r="F1711" i="3"/>
  <c r="K1474" i="3"/>
  <c r="H1711" i="3" l="1"/>
  <c r="I1711" i="3" s="1"/>
  <c r="B1712" i="3" s="1"/>
  <c r="K1475" i="3"/>
  <c r="G1712" i="3" a="1"/>
  <c r="G1712" i="3" l="1"/>
  <c r="F1712" i="3"/>
  <c r="K1476" i="3"/>
  <c r="H1712" i="3" l="1"/>
  <c r="I1712" i="3" s="1"/>
  <c r="B1713" i="3" s="1"/>
  <c r="K1477" i="3"/>
  <c r="G1713" i="3" a="1"/>
  <c r="G1713" i="3" l="1"/>
  <c r="F1713" i="3"/>
  <c r="K1478" i="3"/>
  <c r="H1713" i="3" l="1"/>
  <c r="I1713" i="3" s="1"/>
  <c r="B1714" i="3" s="1"/>
  <c r="K1479" i="3"/>
  <c r="G1714" i="3" a="1"/>
  <c r="G1714" i="3" l="1"/>
  <c r="F1714" i="3"/>
  <c r="K1480" i="3"/>
  <c r="H1714" i="3" l="1"/>
  <c r="I1714" i="3" s="1"/>
  <c r="B1715" i="3" s="1"/>
  <c r="K1481" i="3"/>
  <c r="G1715" i="3" a="1"/>
  <c r="G1715" i="3" l="1"/>
  <c r="F1715" i="3"/>
  <c r="K1482" i="3"/>
  <c r="H1715" i="3" l="1"/>
  <c r="I1715" i="3" s="1"/>
  <c r="B1716" i="3" s="1"/>
  <c r="K1483" i="3"/>
  <c r="G1716" i="3" a="1"/>
  <c r="G1716" i="3" l="1"/>
  <c r="F1716" i="3"/>
  <c r="K1484" i="3"/>
  <c r="H1716" i="3" l="1"/>
  <c r="I1716" i="3" s="1"/>
  <c r="B1717" i="3" s="1"/>
  <c r="K1485" i="3"/>
  <c r="G1717" i="3" a="1"/>
  <c r="G1717" i="3" l="1"/>
  <c r="F1717" i="3"/>
  <c r="K1486" i="3"/>
  <c r="H1717" i="3" l="1"/>
  <c r="I1717" i="3" s="1"/>
  <c r="B1718" i="3" s="1"/>
  <c r="K1487" i="3"/>
  <c r="G1718" i="3" a="1"/>
  <c r="G1718" i="3" l="1"/>
  <c r="F1718" i="3"/>
  <c r="K1488" i="3"/>
  <c r="H1718" i="3" l="1"/>
  <c r="I1718" i="3" s="1"/>
  <c r="B1719" i="3" s="1"/>
  <c r="K1489" i="3"/>
  <c r="G1719" i="3" a="1"/>
  <c r="G1719" i="3" l="1"/>
  <c r="F1719" i="3"/>
  <c r="K1490" i="3"/>
  <c r="H1719" i="3" l="1"/>
  <c r="I1719" i="3" s="1"/>
  <c r="B1720" i="3" s="1"/>
  <c r="K1491" i="3"/>
  <c r="G1720" i="3" a="1"/>
  <c r="G1720" i="3" l="1"/>
  <c r="F1720" i="3"/>
  <c r="K1492" i="3"/>
  <c r="H1720" i="3" l="1"/>
  <c r="I1720" i="3" s="1"/>
  <c r="B1721" i="3" s="1"/>
  <c r="K1493" i="3"/>
  <c r="G1721" i="3" a="1"/>
  <c r="G1721" i="3" l="1"/>
  <c r="F1721" i="3"/>
  <c r="K1494" i="3"/>
  <c r="H1721" i="3" l="1"/>
  <c r="I1721" i="3" s="1"/>
  <c r="B1722" i="3" s="1"/>
  <c r="K1495" i="3"/>
  <c r="G1722" i="3" a="1"/>
  <c r="G1722" i="3" l="1"/>
  <c r="F1722" i="3"/>
  <c r="K1496" i="3"/>
  <c r="H1722" i="3" l="1"/>
  <c r="I1722" i="3" s="1"/>
  <c r="B1723" i="3" s="1"/>
  <c r="K1497" i="3"/>
  <c r="G1723" i="3" a="1"/>
  <c r="G1723" i="3" l="1"/>
  <c r="F1723" i="3"/>
  <c r="K1498" i="3"/>
  <c r="H1723" i="3" l="1"/>
  <c r="I1723" i="3" s="1"/>
  <c r="B1724" i="3" s="1"/>
  <c r="K1499" i="3"/>
  <c r="G1724" i="3" a="1"/>
  <c r="G1724" i="3" l="1"/>
  <c r="F1724" i="3"/>
  <c r="K1500" i="3"/>
  <c r="H1724" i="3" l="1"/>
  <c r="I1724" i="3" s="1"/>
  <c r="B1725" i="3" s="1"/>
  <c r="K1501" i="3"/>
  <c r="G1725" i="3" a="1"/>
  <c r="G1725" i="3" l="1"/>
  <c r="F1725" i="3"/>
  <c r="K1502" i="3"/>
  <c r="H1725" i="3" l="1"/>
  <c r="I1725" i="3" s="1"/>
  <c r="B1726" i="3" s="1"/>
  <c r="K1503" i="3"/>
  <c r="G1726" i="3" a="1"/>
  <c r="G1726" i="3" l="1"/>
  <c r="F1726" i="3"/>
  <c r="K1504" i="3"/>
  <c r="H1726" i="3" l="1"/>
  <c r="I1726" i="3" s="1"/>
  <c r="B1727" i="3" s="1"/>
  <c r="K1505" i="3"/>
  <c r="G1727" i="3" a="1"/>
  <c r="G1727" i="3" l="1"/>
  <c r="F1727" i="3"/>
  <c r="K1506" i="3"/>
  <c r="H1727" i="3" l="1"/>
  <c r="I1727" i="3" s="1"/>
  <c r="B1728" i="3" s="1"/>
  <c r="K1507" i="3"/>
  <c r="G1728" i="3" a="1"/>
  <c r="G1728" i="3" l="1"/>
  <c r="F1728" i="3"/>
  <c r="K1508" i="3"/>
  <c r="H1728" i="3" l="1"/>
  <c r="I1728" i="3" s="1"/>
  <c r="B1729" i="3" s="1"/>
  <c r="K1509" i="3"/>
  <c r="G1729" i="3" a="1"/>
  <c r="G1729" i="3" l="1"/>
  <c r="F1729" i="3"/>
  <c r="K1510" i="3"/>
  <c r="H1729" i="3" l="1"/>
  <c r="I1729" i="3" s="1"/>
  <c r="B1730" i="3" s="1"/>
  <c r="K1511" i="3"/>
  <c r="G1730" i="3" a="1"/>
  <c r="G1730" i="3" l="1"/>
  <c r="F1730" i="3"/>
  <c r="K1512" i="3"/>
  <c r="H1730" i="3" l="1"/>
  <c r="I1730" i="3" s="1"/>
  <c r="B1731" i="3" s="1"/>
  <c r="K1513" i="3"/>
  <c r="G1731" i="3" a="1"/>
  <c r="G1731" i="3" l="1"/>
  <c r="F1731" i="3"/>
  <c r="K1514" i="3"/>
  <c r="H1731" i="3" l="1"/>
  <c r="I1731" i="3" s="1"/>
  <c r="B1732" i="3" s="1"/>
  <c r="K1515" i="3"/>
  <c r="G1732" i="3" a="1"/>
  <c r="G1732" i="3" l="1"/>
  <c r="F1732" i="3"/>
  <c r="K1516" i="3"/>
  <c r="H1732" i="3" l="1"/>
  <c r="I1732" i="3" s="1"/>
  <c r="B1733" i="3" s="1"/>
  <c r="K1517" i="3"/>
  <c r="G1733" i="3" a="1"/>
  <c r="G1733" i="3" l="1"/>
  <c r="F1733" i="3"/>
  <c r="K1518" i="3"/>
  <c r="H1733" i="3" l="1"/>
  <c r="I1733" i="3" s="1"/>
  <c r="B1734" i="3" s="1"/>
  <c r="K1519" i="3"/>
  <c r="G1734" i="3" a="1"/>
  <c r="G1734" i="3" l="1"/>
  <c r="F1734" i="3"/>
  <c r="K1520" i="3"/>
  <c r="H1734" i="3" l="1"/>
  <c r="I1734" i="3" s="1"/>
  <c r="B1735" i="3" s="1"/>
  <c r="K1521" i="3"/>
  <c r="G1735" i="3" a="1"/>
  <c r="G1735" i="3" l="1"/>
  <c r="F1735" i="3"/>
  <c r="K1522" i="3"/>
  <c r="H1735" i="3" l="1"/>
  <c r="I1735" i="3" s="1"/>
  <c r="B1736" i="3" s="1"/>
  <c r="K1523" i="3"/>
  <c r="G1736" i="3" a="1"/>
  <c r="G1736" i="3" l="1"/>
  <c r="F1736" i="3"/>
  <c r="K1524" i="3"/>
  <c r="H1736" i="3" l="1"/>
  <c r="I1736" i="3" s="1"/>
  <c r="B1737" i="3" s="1"/>
  <c r="K1525" i="3"/>
  <c r="G1737" i="3" a="1"/>
  <c r="G1737" i="3" l="1"/>
  <c r="F1737" i="3"/>
  <c r="K1526" i="3"/>
  <c r="H1737" i="3" l="1"/>
  <c r="I1737" i="3" s="1"/>
  <c r="B1738" i="3" s="1"/>
  <c r="K1527" i="3"/>
  <c r="G1738" i="3" a="1"/>
  <c r="G1738" i="3" l="1"/>
  <c r="F1738" i="3"/>
  <c r="K1528" i="3"/>
  <c r="H1738" i="3" l="1"/>
  <c r="I1738" i="3" s="1"/>
  <c r="B1739" i="3" s="1"/>
  <c r="K1529" i="3"/>
  <c r="G1739" i="3" a="1"/>
  <c r="G1739" i="3" l="1"/>
  <c r="F1739" i="3"/>
  <c r="K1530" i="3"/>
  <c r="H1739" i="3" l="1"/>
  <c r="I1739" i="3" s="1"/>
  <c r="B1740" i="3" s="1"/>
  <c r="K1531" i="3"/>
  <c r="G1740" i="3" a="1"/>
  <c r="G1740" i="3" l="1"/>
  <c r="F1740" i="3"/>
  <c r="K1532" i="3"/>
  <c r="H1740" i="3" l="1"/>
  <c r="I1740" i="3" s="1"/>
  <c r="B1741" i="3" s="1"/>
  <c r="K1533" i="3"/>
  <c r="G1741" i="3" a="1"/>
  <c r="G1741" i="3" l="1"/>
  <c r="F1741" i="3"/>
  <c r="K1534" i="3"/>
  <c r="H1741" i="3" l="1"/>
  <c r="I1741" i="3" s="1"/>
  <c r="B1742" i="3" s="1"/>
  <c r="K1535" i="3"/>
  <c r="G1742" i="3" a="1"/>
  <c r="G1742" i="3" l="1"/>
  <c r="F1742" i="3"/>
  <c r="K1536" i="3"/>
  <c r="H1742" i="3" l="1"/>
  <c r="I1742" i="3" s="1"/>
  <c r="B1743" i="3" s="1"/>
  <c r="K1537" i="3"/>
  <c r="G1743" i="3" a="1"/>
  <c r="G1743" i="3" l="1"/>
  <c r="F1743" i="3"/>
  <c r="K1538" i="3"/>
  <c r="H1743" i="3" l="1"/>
  <c r="I1743" i="3" s="1"/>
  <c r="B1744" i="3" s="1"/>
  <c r="K1539" i="3"/>
  <c r="G1744" i="3" a="1"/>
  <c r="G1744" i="3" l="1"/>
  <c r="F1744" i="3"/>
  <c r="K1540" i="3"/>
  <c r="H1744" i="3" l="1"/>
  <c r="I1744" i="3" s="1"/>
  <c r="B1745" i="3" s="1"/>
  <c r="K1541" i="3"/>
  <c r="G1745" i="3" a="1"/>
  <c r="G1745" i="3" l="1"/>
  <c r="F1745" i="3"/>
  <c r="K1542" i="3"/>
  <c r="H1745" i="3" l="1"/>
  <c r="I1745" i="3" s="1"/>
  <c r="B1746" i="3" s="1"/>
  <c r="K1543" i="3"/>
  <c r="G1746" i="3" a="1"/>
  <c r="G1746" i="3" l="1"/>
  <c r="F1746" i="3"/>
  <c r="K1544" i="3"/>
  <c r="H1746" i="3" l="1"/>
  <c r="I1746" i="3" s="1"/>
  <c r="B1747" i="3" s="1"/>
  <c r="K1545" i="3"/>
  <c r="G1747" i="3" a="1"/>
  <c r="G1747" i="3" l="1"/>
  <c r="F1747" i="3"/>
  <c r="K1546" i="3"/>
  <c r="H1747" i="3" l="1"/>
  <c r="I1747" i="3" s="1"/>
  <c r="B1748" i="3" s="1"/>
  <c r="K1547" i="3"/>
  <c r="G1748" i="3" a="1"/>
  <c r="G1748" i="3" l="1"/>
  <c r="F1748" i="3"/>
  <c r="K1548" i="3"/>
  <c r="H1748" i="3" l="1"/>
  <c r="I1748" i="3" s="1"/>
  <c r="B1749" i="3" s="1"/>
  <c r="K1549" i="3"/>
  <c r="G1749" i="3" a="1"/>
  <c r="G1749" i="3" l="1"/>
  <c r="F1749" i="3"/>
  <c r="K1550" i="3"/>
  <c r="H1749" i="3" l="1"/>
  <c r="I1749" i="3" s="1"/>
  <c r="B1750" i="3" s="1"/>
  <c r="K1551" i="3"/>
  <c r="G1750" i="3" a="1"/>
  <c r="G1750" i="3" l="1"/>
  <c r="F1750" i="3"/>
  <c r="K1552" i="3"/>
  <c r="H1750" i="3" l="1"/>
  <c r="I1750" i="3" s="1"/>
  <c r="B1751" i="3" s="1"/>
  <c r="K1553" i="3"/>
  <c r="G1751" i="3" a="1"/>
  <c r="G1751" i="3" l="1"/>
  <c r="F1751" i="3"/>
  <c r="K1554" i="3"/>
  <c r="H1751" i="3" l="1"/>
  <c r="I1751" i="3" s="1"/>
  <c r="B1752" i="3" s="1"/>
  <c r="K1555" i="3"/>
  <c r="G1752" i="3" a="1"/>
  <c r="G1752" i="3" l="1"/>
  <c r="F1752" i="3"/>
  <c r="K1556" i="3"/>
  <c r="H1752" i="3" l="1"/>
  <c r="I1752" i="3" s="1"/>
  <c r="B1753" i="3" s="1"/>
  <c r="K1557" i="3"/>
  <c r="G1753" i="3" a="1"/>
  <c r="G1753" i="3" l="1"/>
  <c r="F1753" i="3"/>
  <c r="K1558" i="3"/>
  <c r="H1753" i="3" l="1"/>
  <c r="I1753" i="3" s="1"/>
  <c r="B1754" i="3" s="1"/>
  <c r="K1559" i="3"/>
  <c r="G1754" i="3" a="1"/>
  <c r="G1754" i="3" l="1"/>
  <c r="F1754" i="3"/>
  <c r="K1560" i="3"/>
  <c r="H1754" i="3" l="1"/>
  <c r="I1754" i="3" s="1"/>
  <c r="B1755" i="3" s="1"/>
  <c r="K1561" i="3"/>
  <c r="G1755" i="3" a="1"/>
  <c r="G1755" i="3" l="1"/>
  <c r="F1755" i="3"/>
  <c r="K1562" i="3"/>
  <c r="H1755" i="3" l="1"/>
  <c r="I1755" i="3" s="1"/>
  <c r="B1756" i="3" s="1"/>
  <c r="K1563" i="3"/>
  <c r="G1756" i="3" a="1"/>
  <c r="G1756" i="3" l="1"/>
  <c r="F1756" i="3"/>
  <c r="K1564" i="3"/>
  <c r="H1756" i="3" l="1"/>
  <c r="I1756" i="3" s="1"/>
  <c r="B1757" i="3" s="1"/>
  <c r="K1565" i="3"/>
  <c r="G1757" i="3" a="1"/>
  <c r="G1757" i="3" l="1"/>
  <c r="F1757" i="3"/>
  <c r="K1566" i="3"/>
  <c r="H1757" i="3" l="1"/>
  <c r="I1757" i="3" s="1"/>
  <c r="B1758" i="3" s="1"/>
  <c r="K1567" i="3"/>
  <c r="G1758" i="3" a="1"/>
  <c r="G1758" i="3" l="1"/>
  <c r="F1758" i="3"/>
  <c r="K1568" i="3"/>
  <c r="H1758" i="3" l="1"/>
  <c r="I1758" i="3" s="1"/>
  <c r="B1759" i="3" s="1"/>
  <c r="K1569" i="3"/>
  <c r="G1759" i="3" a="1"/>
  <c r="G1759" i="3" l="1"/>
  <c r="F1759" i="3"/>
  <c r="K1570" i="3"/>
  <c r="H1759" i="3" l="1"/>
  <c r="I1759" i="3" s="1"/>
  <c r="B1760" i="3" s="1"/>
  <c r="K1571" i="3"/>
  <c r="G1760" i="3" a="1"/>
  <c r="G1760" i="3" l="1"/>
  <c r="F1760" i="3"/>
  <c r="K1572" i="3"/>
  <c r="H1760" i="3" l="1"/>
  <c r="I1760" i="3" s="1"/>
  <c r="B1761" i="3" s="1"/>
  <c r="K1573" i="3"/>
  <c r="G1761" i="3" a="1"/>
  <c r="G1761" i="3" l="1"/>
  <c r="F1761" i="3"/>
  <c r="K1574" i="3"/>
  <c r="H1761" i="3" l="1"/>
  <c r="I1761" i="3" s="1"/>
  <c r="B1762" i="3" s="1"/>
  <c r="K1575" i="3"/>
  <c r="G1762" i="3" a="1"/>
  <c r="G1762" i="3" l="1"/>
  <c r="F1762" i="3"/>
  <c r="K1576" i="3"/>
  <c r="H1762" i="3" l="1"/>
  <c r="I1762" i="3" s="1"/>
  <c r="B1763" i="3" s="1"/>
  <c r="K1577" i="3"/>
  <c r="G1763" i="3" a="1"/>
  <c r="G1763" i="3" l="1"/>
  <c r="F1763" i="3"/>
  <c r="K1578" i="3"/>
  <c r="H1763" i="3" l="1"/>
  <c r="I1763" i="3" s="1"/>
  <c r="B1764" i="3" s="1"/>
  <c r="K1579" i="3"/>
  <c r="G1764" i="3" a="1"/>
  <c r="G1764" i="3" l="1"/>
  <c r="F1764" i="3"/>
  <c r="K1580" i="3"/>
  <c r="H1764" i="3" l="1"/>
  <c r="I1764" i="3" s="1"/>
  <c r="B1765" i="3" s="1"/>
  <c r="K1581" i="3"/>
  <c r="G1765" i="3" a="1"/>
  <c r="G1765" i="3" l="1"/>
  <c r="F1765" i="3"/>
  <c r="K1582" i="3"/>
  <c r="H1765" i="3" l="1"/>
  <c r="I1765" i="3" s="1"/>
  <c r="B1766" i="3" s="1"/>
  <c r="K1583" i="3"/>
  <c r="G1766" i="3" a="1"/>
  <c r="G1766" i="3" l="1"/>
  <c r="F1766" i="3"/>
  <c r="K1584" i="3"/>
  <c r="H1766" i="3" l="1"/>
  <c r="I1766" i="3" s="1"/>
  <c r="B1767" i="3" s="1"/>
  <c r="K1585" i="3"/>
  <c r="G1767" i="3" a="1"/>
  <c r="G1767" i="3" l="1"/>
  <c r="F1767" i="3"/>
  <c r="K1586" i="3"/>
  <c r="H1767" i="3" l="1"/>
  <c r="I1767" i="3" s="1"/>
  <c r="B1768" i="3" s="1"/>
  <c r="K1587" i="3"/>
  <c r="G1768" i="3" a="1"/>
  <c r="G1768" i="3" l="1"/>
  <c r="F1768" i="3"/>
  <c r="K1588" i="3"/>
  <c r="H1768" i="3" l="1"/>
  <c r="I1768" i="3" s="1"/>
  <c r="B1769" i="3" s="1"/>
  <c r="K1589" i="3"/>
  <c r="G1769" i="3" a="1"/>
  <c r="G1769" i="3" l="1"/>
  <c r="F1769" i="3"/>
  <c r="K1590" i="3"/>
  <c r="H1769" i="3" l="1"/>
  <c r="I1769" i="3" s="1"/>
  <c r="B1770" i="3" s="1"/>
  <c r="K1591" i="3"/>
  <c r="G1770" i="3" a="1"/>
  <c r="G1770" i="3" l="1"/>
  <c r="F1770" i="3"/>
  <c r="K1592" i="3"/>
  <c r="H1770" i="3" l="1"/>
  <c r="I1770" i="3" s="1"/>
  <c r="B1771" i="3" s="1"/>
  <c r="K1593" i="3"/>
  <c r="G1771" i="3" a="1"/>
  <c r="G1771" i="3" l="1"/>
  <c r="F1771" i="3"/>
  <c r="K1594" i="3"/>
  <c r="H1771" i="3" l="1"/>
  <c r="I1771" i="3" s="1"/>
  <c r="B1772" i="3" s="1"/>
  <c r="K1595" i="3"/>
  <c r="G1772" i="3" a="1"/>
  <c r="G1772" i="3" l="1"/>
  <c r="F1772" i="3"/>
  <c r="K1596" i="3"/>
  <c r="H1772" i="3" l="1"/>
  <c r="I1772" i="3" s="1"/>
  <c r="B1773" i="3" s="1"/>
  <c r="K1597" i="3"/>
  <c r="G1773" i="3" a="1"/>
  <c r="G1773" i="3" l="1"/>
  <c r="F1773" i="3"/>
  <c r="K1598" i="3"/>
  <c r="H1773" i="3" l="1"/>
  <c r="I1773" i="3" s="1"/>
  <c r="B1774" i="3" s="1"/>
  <c r="K1599" i="3"/>
  <c r="G1774" i="3" a="1"/>
  <c r="G1774" i="3" l="1"/>
  <c r="F1774" i="3"/>
  <c r="K1600" i="3"/>
  <c r="H1774" i="3" l="1"/>
  <c r="I1774" i="3" s="1"/>
  <c r="B1775" i="3" s="1"/>
  <c r="K1601" i="3"/>
  <c r="G1775" i="3" a="1"/>
  <c r="G1775" i="3" l="1"/>
  <c r="F1775" i="3"/>
  <c r="K1602" i="3"/>
  <c r="H1775" i="3" l="1"/>
  <c r="I1775" i="3" s="1"/>
  <c r="B1776" i="3" s="1"/>
  <c r="K1603" i="3"/>
  <c r="G1776" i="3" a="1"/>
  <c r="G1776" i="3" l="1"/>
  <c r="F1776" i="3"/>
  <c r="K1604" i="3"/>
  <c r="H1776" i="3" l="1"/>
  <c r="I1776" i="3" s="1"/>
  <c r="B1777" i="3" s="1"/>
  <c r="K1605" i="3"/>
  <c r="G1777" i="3" a="1"/>
  <c r="G1777" i="3" l="1"/>
  <c r="F1777" i="3"/>
  <c r="K1606" i="3"/>
  <c r="H1777" i="3" l="1"/>
  <c r="I1777" i="3" s="1"/>
  <c r="B1778" i="3" s="1"/>
  <c r="K1607" i="3"/>
  <c r="G1778" i="3" a="1"/>
  <c r="G1778" i="3" l="1"/>
  <c r="F1778" i="3"/>
  <c r="K1608" i="3"/>
  <c r="H1778" i="3" l="1"/>
  <c r="I1778" i="3" s="1"/>
  <c r="B1779" i="3" s="1"/>
  <c r="K1609" i="3"/>
  <c r="G1779" i="3" a="1"/>
  <c r="G1779" i="3" l="1"/>
  <c r="F1779" i="3"/>
  <c r="K1610" i="3"/>
  <c r="H1779" i="3" l="1"/>
  <c r="I1779" i="3" s="1"/>
  <c r="B1780" i="3" s="1"/>
  <c r="K1611" i="3"/>
  <c r="G1780" i="3" a="1"/>
  <c r="G1780" i="3" l="1"/>
  <c r="F1780" i="3"/>
  <c r="K1612" i="3"/>
  <c r="H1780" i="3" l="1"/>
  <c r="I1780" i="3" s="1"/>
  <c r="B1781" i="3" s="1"/>
  <c r="K1613" i="3"/>
  <c r="G1781" i="3" a="1"/>
  <c r="G1781" i="3" l="1"/>
  <c r="F1781" i="3"/>
  <c r="K1614" i="3"/>
  <c r="H1781" i="3" l="1"/>
  <c r="I1781" i="3" s="1"/>
  <c r="B1782" i="3" s="1"/>
  <c r="K1615" i="3"/>
  <c r="G1782" i="3" a="1"/>
  <c r="G1782" i="3" l="1"/>
  <c r="F1782" i="3"/>
  <c r="K1616" i="3"/>
  <c r="H1782" i="3" l="1"/>
  <c r="I1782" i="3" s="1"/>
  <c r="B1783" i="3" s="1"/>
  <c r="K1617" i="3"/>
  <c r="G1783" i="3" a="1"/>
  <c r="G1783" i="3" l="1"/>
  <c r="F1783" i="3"/>
  <c r="K1618" i="3"/>
  <c r="H1783" i="3" l="1"/>
  <c r="I1783" i="3" s="1"/>
  <c r="B1784" i="3" s="1"/>
  <c r="K1619" i="3"/>
  <c r="G1784" i="3" a="1"/>
  <c r="G1784" i="3" l="1"/>
  <c r="F1784" i="3"/>
  <c r="K1620" i="3"/>
  <c r="H1784" i="3" l="1"/>
  <c r="I1784" i="3" s="1"/>
  <c r="B1785" i="3" s="1"/>
  <c r="K1621" i="3"/>
  <c r="G1785" i="3" a="1"/>
  <c r="G1785" i="3" l="1"/>
  <c r="F1785" i="3"/>
  <c r="K1622" i="3"/>
  <c r="H1785" i="3" l="1"/>
  <c r="I1785" i="3" s="1"/>
  <c r="B1786" i="3" s="1"/>
  <c r="K1623" i="3"/>
  <c r="G1786" i="3" a="1"/>
  <c r="G1786" i="3" l="1"/>
  <c r="F1786" i="3"/>
  <c r="K1624" i="3"/>
  <c r="H1786" i="3" l="1"/>
  <c r="I1786" i="3" s="1"/>
  <c r="B1787" i="3" s="1"/>
  <c r="K1625" i="3"/>
  <c r="G1787" i="3" a="1"/>
  <c r="G1787" i="3" l="1"/>
  <c r="F1787" i="3"/>
  <c r="K1626" i="3"/>
  <c r="H1787" i="3" l="1"/>
  <c r="I1787" i="3" s="1"/>
  <c r="B1788" i="3" s="1"/>
  <c r="K1627" i="3"/>
  <c r="G1788" i="3" a="1"/>
  <c r="G1788" i="3" l="1"/>
  <c r="F1788" i="3"/>
  <c r="K1628" i="3"/>
  <c r="H1788" i="3" l="1"/>
  <c r="I1788" i="3" s="1"/>
  <c r="B1789" i="3" s="1"/>
  <c r="K1629" i="3"/>
  <c r="G1789" i="3" a="1"/>
  <c r="G1789" i="3" l="1"/>
  <c r="F1789" i="3"/>
  <c r="K1630" i="3"/>
  <c r="H1789" i="3" l="1"/>
  <c r="I1789" i="3" s="1"/>
  <c r="B1790" i="3" s="1"/>
  <c r="K1631" i="3"/>
  <c r="G1790" i="3" a="1"/>
  <c r="G1790" i="3" l="1"/>
  <c r="F1790" i="3"/>
  <c r="K1632" i="3"/>
  <c r="H1790" i="3" l="1"/>
  <c r="I1790" i="3" s="1"/>
  <c r="B1791" i="3" s="1"/>
  <c r="K1633" i="3"/>
  <c r="G1791" i="3" a="1"/>
  <c r="G1791" i="3" l="1"/>
  <c r="F1791" i="3"/>
  <c r="K1634" i="3"/>
  <c r="H1791" i="3" l="1"/>
  <c r="I1791" i="3" s="1"/>
  <c r="B1792" i="3" s="1"/>
  <c r="K1635" i="3"/>
  <c r="G1792" i="3" a="1"/>
  <c r="G1792" i="3" l="1"/>
  <c r="F1792" i="3"/>
  <c r="K1636" i="3"/>
  <c r="H1792" i="3" l="1"/>
  <c r="I1792" i="3" s="1"/>
  <c r="B1793" i="3" s="1"/>
  <c r="K1637" i="3"/>
  <c r="G1793" i="3" a="1"/>
  <c r="G1793" i="3" l="1"/>
  <c r="F1793" i="3"/>
  <c r="K1638" i="3"/>
  <c r="H1793" i="3" l="1"/>
  <c r="I1793" i="3" s="1"/>
  <c r="B1794" i="3" s="1"/>
  <c r="K1639" i="3"/>
  <c r="G1794" i="3" a="1"/>
  <c r="G1794" i="3" l="1"/>
  <c r="F1794" i="3"/>
  <c r="K1640" i="3"/>
  <c r="H1794" i="3" l="1"/>
  <c r="I1794" i="3" s="1"/>
  <c r="B1795" i="3" s="1"/>
  <c r="K1641" i="3"/>
  <c r="G1795" i="3" a="1"/>
  <c r="G1795" i="3" l="1"/>
  <c r="F1795" i="3"/>
  <c r="K1642" i="3"/>
  <c r="H1795" i="3" l="1"/>
  <c r="I1795" i="3" s="1"/>
  <c r="B1796" i="3" s="1"/>
  <c r="K1643" i="3"/>
  <c r="G1796" i="3" a="1"/>
  <c r="G1796" i="3" l="1"/>
  <c r="F1796" i="3"/>
  <c r="K1644" i="3"/>
  <c r="H1796" i="3" l="1"/>
  <c r="I1796" i="3" s="1"/>
  <c r="B1797" i="3" s="1"/>
  <c r="K1645" i="3"/>
  <c r="G1797" i="3" a="1"/>
  <c r="G1797" i="3" l="1"/>
  <c r="F1797" i="3"/>
  <c r="K1646" i="3"/>
  <c r="H1797" i="3" l="1"/>
  <c r="I1797" i="3" s="1"/>
  <c r="B1798" i="3" s="1"/>
  <c r="K1647" i="3"/>
  <c r="G1798" i="3" a="1"/>
  <c r="G1798" i="3" l="1"/>
  <c r="F1798" i="3"/>
  <c r="K1648" i="3"/>
  <c r="H1798" i="3" l="1"/>
  <c r="I1798" i="3" s="1"/>
  <c r="B1799" i="3" s="1"/>
  <c r="K1649" i="3"/>
  <c r="G1799" i="3" a="1"/>
  <c r="G1799" i="3" l="1"/>
  <c r="F1799" i="3"/>
  <c r="K1650" i="3"/>
  <c r="H1799" i="3" l="1"/>
  <c r="I1799" i="3" s="1"/>
  <c r="B1800" i="3" s="1"/>
  <c r="K1651" i="3"/>
  <c r="G1800" i="3" a="1"/>
  <c r="G1800" i="3" l="1"/>
  <c r="F1800" i="3"/>
  <c r="K1652" i="3"/>
  <c r="H1800" i="3" l="1"/>
  <c r="I1800" i="3" s="1"/>
  <c r="B1801" i="3" s="1"/>
  <c r="K1653" i="3"/>
  <c r="G1801" i="3" a="1"/>
  <c r="G1801" i="3" l="1"/>
  <c r="F1801" i="3"/>
  <c r="K1654" i="3"/>
  <c r="H1801" i="3" l="1"/>
  <c r="I1801" i="3" s="1"/>
  <c r="B1802" i="3" s="1"/>
  <c r="K1655" i="3"/>
  <c r="G1802" i="3" a="1"/>
  <c r="G1802" i="3" l="1"/>
  <c r="F1802" i="3"/>
  <c r="K1656" i="3"/>
  <c r="H1802" i="3" l="1"/>
  <c r="I1802" i="3" s="1"/>
  <c r="B1803" i="3" s="1"/>
  <c r="K1657" i="3"/>
  <c r="G1803" i="3" a="1"/>
  <c r="G1803" i="3" l="1"/>
  <c r="F1803" i="3"/>
  <c r="K1658" i="3"/>
  <c r="H1803" i="3" l="1"/>
  <c r="I1803" i="3" s="1"/>
  <c r="B1804" i="3" s="1"/>
  <c r="K1659" i="3"/>
  <c r="G1804" i="3" a="1"/>
  <c r="G1804" i="3" l="1"/>
  <c r="F1804" i="3"/>
  <c r="K1660" i="3"/>
  <c r="H1804" i="3" l="1"/>
  <c r="I1804" i="3" s="1"/>
  <c r="B1805" i="3" s="1"/>
  <c r="K1661" i="3"/>
  <c r="G1805" i="3" a="1"/>
  <c r="G1805" i="3" l="1"/>
  <c r="F1805" i="3"/>
  <c r="K1662" i="3"/>
  <c r="H1805" i="3" l="1"/>
  <c r="I1805" i="3" s="1"/>
  <c r="B1806" i="3" s="1"/>
  <c r="K1663" i="3"/>
  <c r="G1806" i="3" a="1"/>
  <c r="G1806" i="3" l="1"/>
  <c r="F1806" i="3"/>
  <c r="K1664" i="3"/>
  <c r="H1806" i="3" l="1"/>
  <c r="I1806" i="3" s="1"/>
  <c r="B1807" i="3" s="1"/>
  <c r="K1665" i="3"/>
  <c r="G1807" i="3" a="1"/>
  <c r="G1807" i="3" l="1"/>
  <c r="F1807" i="3"/>
  <c r="K1666" i="3"/>
  <c r="H1807" i="3" l="1"/>
  <c r="I1807" i="3" s="1"/>
  <c r="B1808" i="3" s="1"/>
  <c r="K1667" i="3"/>
  <c r="G1808" i="3" a="1"/>
  <c r="G1808" i="3" l="1"/>
  <c r="F1808" i="3"/>
  <c r="K1668" i="3"/>
  <c r="H1808" i="3" l="1"/>
  <c r="I1808" i="3" s="1"/>
  <c r="B1809" i="3" s="1"/>
  <c r="K1669" i="3"/>
  <c r="G1809" i="3" a="1"/>
  <c r="G1809" i="3" l="1"/>
  <c r="F1809" i="3"/>
  <c r="K1670" i="3"/>
  <c r="H1809" i="3" l="1"/>
  <c r="I1809" i="3" s="1"/>
  <c r="B1810" i="3" s="1"/>
  <c r="K1671" i="3"/>
  <c r="G1810" i="3" a="1"/>
  <c r="G1810" i="3" l="1"/>
  <c r="F1810" i="3"/>
  <c r="K1672" i="3"/>
  <c r="H1810" i="3" l="1"/>
  <c r="I1810" i="3" s="1"/>
  <c r="B1811" i="3" s="1"/>
  <c r="K1673" i="3"/>
  <c r="G1811" i="3" a="1"/>
  <c r="G1811" i="3" l="1"/>
  <c r="F1811" i="3"/>
  <c r="K1674" i="3"/>
  <c r="H1811" i="3" l="1"/>
  <c r="I1811" i="3" s="1"/>
  <c r="B1812" i="3" s="1"/>
  <c r="K1675" i="3"/>
  <c r="G1812" i="3" a="1"/>
  <c r="G1812" i="3" l="1"/>
  <c r="F1812" i="3"/>
  <c r="K1676" i="3"/>
  <c r="H1812" i="3" l="1"/>
  <c r="I1812" i="3" s="1"/>
  <c r="B1813" i="3" s="1"/>
  <c r="K1677" i="3"/>
  <c r="G1813" i="3" a="1"/>
  <c r="G1813" i="3" l="1"/>
  <c r="F1813" i="3"/>
  <c r="K1678" i="3"/>
  <c r="H1813" i="3" l="1"/>
  <c r="I1813" i="3" s="1"/>
  <c r="B1814" i="3" s="1"/>
  <c r="K1679" i="3"/>
  <c r="G1814" i="3" a="1"/>
  <c r="G1814" i="3" l="1"/>
  <c r="F1814" i="3"/>
  <c r="K1680" i="3"/>
  <c r="H1814" i="3" l="1"/>
  <c r="I1814" i="3" s="1"/>
  <c r="B1815" i="3" s="1"/>
  <c r="K1681" i="3"/>
  <c r="G1815" i="3" a="1"/>
  <c r="G1815" i="3" l="1"/>
  <c r="F1815" i="3"/>
  <c r="K1682" i="3"/>
  <c r="H1815" i="3" l="1"/>
  <c r="I1815" i="3" s="1"/>
  <c r="B1816" i="3" s="1"/>
  <c r="K1683" i="3"/>
  <c r="G1816" i="3" a="1"/>
  <c r="G1816" i="3" l="1"/>
  <c r="F1816" i="3"/>
  <c r="K1684" i="3"/>
  <c r="H1816" i="3" l="1"/>
  <c r="I1816" i="3" s="1"/>
  <c r="B1817" i="3" s="1"/>
  <c r="K1685" i="3"/>
  <c r="G1817" i="3" a="1"/>
  <c r="G1817" i="3" l="1"/>
  <c r="F1817" i="3"/>
  <c r="K1686" i="3"/>
  <c r="H1817" i="3" l="1"/>
  <c r="I1817" i="3" s="1"/>
  <c r="B1818" i="3" s="1"/>
  <c r="K1687" i="3"/>
  <c r="G1818" i="3" a="1"/>
  <c r="G1818" i="3" l="1"/>
  <c r="F1818" i="3"/>
  <c r="K1688" i="3"/>
  <c r="H1818" i="3" l="1"/>
  <c r="I1818" i="3" s="1"/>
  <c r="B1819" i="3" s="1"/>
  <c r="K1689" i="3"/>
  <c r="G1819" i="3" a="1"/>
  <c r="G1819" i="3" l="1"/>
  <c r="F1819" i="3"/>
  <c r="K1690" i="3"/>
  <c r="H1819" i="3" l="1"/>
  <c r="I1819" i="3" s="1"/>
  <c r="B1820" i="3" s="1"/>
  <c r="K1691" i="3"/>
  <c r="G1820" i="3" a="1"/>
  <c r="G1820" i="3" l="1"/>
  <c r="F1820" i="3"/>
  <c r="K1692" i="3"/>
  <c r="H1820" i="3" l="1"/>
  <c r="I1820" i="3" s="1"/>
  <c r="B1821" i="3" s="1"/>
  <c r="K1693" i="3"/>
  <c r="G1821" i="3" a="1"/>
  <c r="G1821" i="3" l="1"/>
  <c r="F1821" i="3"/>
  <c r="K1694" i="3"/>
  <c r="H1821" i="3" l="1"/>
  <c r="I1821" i="3" s="1"/>
  <c r="B1822" i="3" s="1"/>
  <c r="K1695" i="3"/>
  <c r="G1822" i="3" a="1"/>
  <c r="G1822" i="3" l="1"/>
  <c r="F1822" i="3"/>
  <c r="K1696" i="3"/>
  <c r="H1822" i="3" l="1"/>
  <c r="I1822" i="3" s="1"/>
  <c r="B1823" i="3" s="1"/>
  <c r="K1697" i="3"/>
  <c r="G1823" i="3" a="1"/>
  <c r="G1823" i="3" l="1"/>
  <c r="F1823" i="3"/>
  <c r="K1698" i="3"/>
  <c r="H1823" i="3" l="1"/>
  <c r="I1823" i="3" s="1"/>
  <c r="B1824" i="3" s="1"/>
  <c r="K1699" i="3"/>
  <c r="G1824" i="3" a="1"/>
  <c r="G1824" i="3" l="1"/>
  <c r="F1824" i="3"/>
  <c r="K1700" i="3"/>
  <c r="H1824" i="3" l="1"/>
  <c r="I1824" i="3" s="1"/>
  <c r="B1825" i="3" s="1"/>
  <c r="K1701" i="3"/>
  <c r="G1825" i="3" a="1"/>
  <c r="G1825" i="3" l="1"/>
  <c r="F1825" i="3"/>
  <c r="K1702" i="3"/>
  <c r="H1825" i="3" l="1"/>
  <c r="I1825" i="3" s="1"/>
  <c r="B1826" i="3" s="1"/>
  <c r="K1703" i="3"/>
  <c r="G1826" i="3" a="1"/>
  <c r="G1826" i="3" l="1"/>
  <c r="F1826" i="3"/>
  <c r="K1704" i="3"/>
  <c r="H1826" i="3" l="1"/>
  <c r="I1826" i="3" s="1"/>
  <c r="B1827" i="3" s="1"/>
  <c r="K1705" i="3"/>
  <c r="G1827" i="3" a="1"/>
  <c r="G1827" i="3" l="1"/>
  <c r="F1827" i="3"/>
  <c r="K1706" i="3"/>
  <c r="H1827" i="3" l="1"/>
  <c r="I1827" i="3" s="1"/>
  <c r="B1828" i="3" s="1"/>
  <c r="K1707" i="3"/>
  <c r="G1828" i="3" a="1"/>
  <c r="G1828" i="3" l="1"/>
  <c r="F1828" i="3"/>
  <c r="K1708" i="3"/>
  <c r="H1828" i="3" l="1"/>
  <c r="I1828" i="3" s="1"/>
  <c r="B1829" i="3" s="1"/>
  <c r="K1709" i="3"/>
  <c r="G1829" i="3" a="1"/>
  <c r="G1829" i="3" l="1"/>
  <c r="F1829" i="3"/>
  <c r="K1710" i="3"/>
  <c r="H1829" i="3" l="1"/>
  <c r="I1829" i="3" s="1"/>
  <c r="B1830" i="3" s="1"/>
  <c r="K1711" i="3"/>
  <c r="G1830" i="3" a="1"/>
  <c r="G1830" i="3" l="1"/>
  <c r="F1830" i="3"/>
  <c r="K1712" i="3"/>
  <c r="H1830" i="3" l="1"/>
  <c r="I1830" i="3" s="1"/>
  <c r="B1831" i="3" s="1"/>
  <c r="K1713" i="3"/>
  <c r="G1831" i="3" a="1"/>
  <c r="G1831" i="3" l="1"/>
  <c r="F1831" i="3"/>
  <c r="K1714" i="3"/>
  <c r="H1831" i="3" l="1"/>
  <c r="I1831" i="3" s="1"/>
  <c r="B1832" i="3" s="1"/>
  <c r="K1715" i="3"/>
  <c r="G1832" i="3" a="1"/>
  <c r="G1832" i="3" l="1"/>
  <c r="F1832" i="3"/>
  <c r="K1716" i="3"/>
  <c r="H1832" i="3" l="1"/>
  <c r="I1832" i="3" s="1"/>
  <c r="B1833" i="3" s="1"/>
  <c r="K1717" i="3"/>
  <c r="G1833" i="3" a="1"/>
  <c r="G1833" i="3" l="1"/>
  <c r="F1833" i="3"/>
  <c r="K1718" i="3"/>
  <c r="H1833" i="3" l="1"/>
  <c r="I1833" i="3" s="1"/>
  <c r="B1834" i="3" s="1"/>
  <c r="K1719" i="3"/>
  <c r="G1834" i="3" a="1"/>
  <c r="G1834" i="3" l="1"/>
  <c r="F1834" i="3"/>
  <c r="K1720" i="3"/>
  <c r="H1834" i="3" l="1"/>
  <c r="I1834" i="3" s="1"/>
  <c r="B1835" i="3" s="1"/>
  <c r="K1721" i="3"/>
  <c r="G1835" i="3" a="1"/>
  <c r="G1835" i="3" l="1"/>
  <c r="F1835" i="3"/>
  <c r="K1722" i="3"/>
  <c r="H1835" i="3" l="1"/>
  <c r="I1835" i="3" s="1"/>
  <c r="B1836" i="3" s="1"/>
  <c r="K1723" i="3"/>
  <c r="G1836" i="3" a="1"/>
  <c r="G1836" i="3" l="1"/>
  <c r="F1836" i="3"/>
  <c r="K1724" i="3"/>
  <c r="H1836" i="3" l="1"/>
  <c r="I1836" i="3" s="1"/>
  <c r="B1837" i="3" s="1"/>
  <c r="K1725" i="3"/>
  <c r="G1837" i="3" a="1"/>
  <c r="G1837" i="3" l="1"/>
  <c r="F1837" i="3"/>
  <c r="K1726" i="3"/>
  <c r="H1837" i="3" l="1"/>
  <c r="I1837" i="3" s="1"/>
  <c r="B1838" i="3" s="1"/>
  <c r="K1727" i="3"/>
  <c r="G1838" i="3" a="1"/>
  <c r="G1838" i="3" l="1"/>
  <c r="F1838" i="3"/>
  <c r="K1728" i="3"/>
  <c r="H1838" i="3" l="1"/>
  <c r="I1838" i="3" s="1"/>
  <c r="B1839" i="3" s="1"/>
  <c r="K1729" i="3"/>
  <c r="G1839" i="3" a="1"/>
  <c r="G1839" i="3" l="1"/>
  <c r="F1839" i="3"/>
  <c r="K1730" i="3"/>
  <c r="H1839" i="3" l="1"/>
  <c r="I1839" i="3" s="1"/>
  <c r="B1840" i="3" s="1"/>
  <c r="K1731" i="3"/>
  <c r="G1840" i="3" a="1"/>
  <c r="G1840" i="3" l="1"/>
  <c r="F1840" i="3"/>
  <c r="K1732" i="3"/>
  <c r="H1840" i="3" l="1"/>
  <c r="I1840" i="3" s="1"/>
  <c r="B1841" i="3" s="1"/>
  <c r="K1733" i="3"/>
  <c r="G1841" i="3" a="1"/>
  <c r="G1841" i="3" l="1"/>
  <c r="F1841" i="3"/>
  <c r="K1734" i="3"/>
  <c r="H1841" i="3" l="1"/>
  <c r="I1841" i="3" s="1"/>
  <c r="B1842" i="3" s="1"/>
  <c r="K1735" i="3"/>
  <c r="G1842" i="3" a="1"/>
  <c r="G1842" i="3" l="1"/>
  <c r="F1842" i="3"/>
  <c r="K1736" i="3"/>
  <c r="H1842" i="3" l="1"/>
  <c r="I1842" i="3" s="1"/>
  <c r="B1843" i="3" s="1"/>
  <c r="K1737" i="3"/>
  <c r="G1843" i="3" a="1"/>
  <c r="G1843" i="3" l="1"/>
  <c r="F1843" i="3"/>
  <c r="K1738" i="3"/>
  <c r="H1843" i="3" l="1"/>
  <c r="I1843" i="3" s="1"/>
  <c r="B1844" i="3" s="1"/>
  <c r="K1739" i="3"/>
  <c r="G1844" i="3" a="1"/>
  <c r="G1844" i="3" l="1"/>
  <c r="F1844" i="3"/>
  <c r="K1740" i="3"/>
  <c r="H1844" i="3" l="1"/>
  <c r="I1844" i="3" s="1"/>
  <c r="B1845" i="3" s="1"/>
  <c r="K1741" i="3"/>
  <c r="G1845" i="3" a="1"/>
  <c r="G1845" i="3" l="1"/>
  <c r="F1845" i="3"/>
  <c r="K1742" i="3"/>
  <c r="H1845" i="3" l="1"/>
  <c r="I1845" i="3" s="1"/>
  <c r="B1846" i="3" s="1"/>
  <c r="K1743" i="3"/>
  <c r="G1846" i="3" a="1"/>
  <c r="G1846" i="3" l="1"/>
  <c r="F1846" i="3"/>
  <c r="K1744" i="3"/>
  <c r="H1846" i="3" l="1"/>
  <c r="I1846" i="3" s="1"/>
  <c r="B1847" i="3" s="1"/>
  <c r="K1745" i="3"/>
  <c r="G1847" i="3" a="1"/>
  <c r="G1847" i="3" l="1"/>
  <c r="F1847" i="3"/>
  <c r="K1746" i="3"/>
  <c r="H1847" i="3" l="1"/>
  <c r="I1847" i="3" s="1"/>
  <c r="B1848" i="3" s="1"/>
  <c r="K1747" i="3"/>
  <c r="G1848" i="3" a="1"/>
  <c r="G1848" i="3" l="1"/>
  <c r="F1848" i="3"/>
  <c r="K1748" i="3"/>
  <c r="H1848" i="3" l="1"/>
  <c r="I1848" i="3" s="1"/>
  <c r="B1849" i="3" s="1"/>
  <c r="K1749" i="3"/>
  <c r="G1849" i="3" a="1"/>
  <c r="G1849" i="3" l="1"/>
  <c r="F1849" i="3"/>
  <c r="K1750" i="3"/>
  <c r="H1849" i="3" l="1"/>
  <c r="I1849" i="3" s="1"/>
  <c r="B1850" i="3" s="1"/>
  <c r="K1751" i="3"/>
  <c r="G1850" i="3" a="1"/>
  <c r="G1850" i="3" l="1"/>
  <c r="F1850" i="3"/>
  <c r="K1752" i="3"/>
  <c r="H1850" i="3" l="1"/>
  <c r="I1850" i="3" s="1"/>
  <c r="B1851" i="3" s="1"/>
  <c r="K1753" i="3"/>
  <c r="G1851" i="3" a="1"/>
  <c r="G1851" i="3" l="1"/>
  <c r="F1851" i="3"/>
  <c r="K1754" i="3"/>
  <c r="H1851" i="3" l="1"/>
  <c r="I1851" i="3" s="1"/>
  <c r="B1852" i="3" s="1"/>
  <c r="K1755" i="3"/>
  <c r="G1852" i="3" a="1"/>
  <c r="G1852" i="3" l="1"/>
  <c r="F1852" i="3"/>
  <c r="K1756" i="3"/>
  <c r="H1852" i="3" l="1"/>
  <c r="I1852" i="3" s="1"/>
  <c r="B1853" i="3" s="1"/>
  <c r="K1757" i="3"/>
  <c r="G1853" i="3" a="1"/>
  <c r="G1853" i="3" l="1"/>
  <c r="F1853" i="3"/>
  <c r="K1758" i="3"/>
  <c r="H1853" i="3" l="1"/>
  <c r="I1853" i="3" s="1"/>
  <c r="B1854" i="3" s="1"/>
  <c r="K1759" i="3"/>
  <c r="G1854" i="3" a="1"/>
  <c r="G1854" i="3" l="1"/>
  <c r="F1854" i="3"/>
  <c r="K1760" i="3"/>
  <c r="H1854" i="3" l="1"/>
  <c r="I1854" i="3" s="1"/>
  <c r="B1855" i="3" s="1"/>
  <c r="K1761" i="3"/>
  <c r="G1855" i="3" a="1"/>
  <c r="G1855" i="3" l="1"/>
  <c r="F1855" i="3"/>
  <c r="K1762" i="3"/>
  <c r="H1855" i="3" l="1"/>
  <c r="I1855" i="3" s="1"/>
  <c r="B1856" i="3" s="1"/>
  <c r="K1763" i="3"/>
  <c r="G1856" i="3" a="1"/>
  <c r="G1856" i="3" l="1"/>
  <c r="F1856" i="3"/>
  <c r="K1764" i="3"/>
  <c r="H1856" i="3" l="1"/>
  <c r="I1856" i="3" s="1"/>
  <c r="B1857" i="3" s="1"/>
  <c r="K1765" i="3"/>
  <c r="G1857" i="3" a="1"/>
  <c r="G1857" i="3" l="1"/>
  <c r="F1857" i="3"/>
  <c r="K1766" i="3"/>
  <c r="H1857" i="3" l="1"/>
  <c r="I1857" i="3" s="1"/>
  <c r="B1858" i="3" s="1"/>
  <c r="K1767" i="3"/>
  <c r="G1858" i="3" a="1"/>
  <c r="G1858" i="3" l="1"/>
  <c r="F1858" i="3"/>
  <c r="K1768" i="3"/>
  <c r="H1858" i="3" l="1"/>
  <c r="I1858" i="3" s="1"/>
  <c r="B1859" i="3" s="1"/>
  <c r="K1769" i="3"/>
  <c r="G1859" i="3" a="1"/>
  <c r="G1859" i="3" l="1"/>
  <c r="F1859" i="3"/>
  <c r="K1770" i="3"/>
  <c r="H1859" i="3" l="1"/>
  <c r="I1859" i="3" s="1"/>
  <c r="B1860" i="3" s="1"/>
  <c r="K1771" i="3"/>
  <c r="G1860" i="3" a="1"/>
  <c r="G1860" i="3" l="1"/>
  <c r="F1860" i="3"/>
  <c r="K1772" i="3"/>
  <c r="H1860" i="3" l="1"/>
  <c r="I1860" i="3" s="1"/>
  <c r="B1861" i="3" s="1"/>
  <c r="K1773" i="3"/>
  <c r="G1861" i="3" a="1"/>
  <c r="G1861" i="3" l="1"/>
  <c r="F1861" i="3"/>
  <c r="K1774" i="3"/>
  <c r="H1861" i="3" l="1"/>
  <c r="I1861" i="3" s="1"/>
  <c r="B1862" i="3" s="1"/>
  <c r="K1775" i="3"/>
  <c r="G1862" i="3" a="1"/>
  <c r="G1862" i="3" l="1"/>
  <c r="F1862" i="3"/>
  <c r="K1776" i="3"/>
  <c r="H1862" i="3" l="1"/>
  <c r="I1862" i="3" s="1"/>
  <c r="B1863" i="3" s="1"/>
  <c r="K1777" i="3"/>
  <c r="G1863" i="3" a="1"/>
  <c r="G1863" i="3" l="1"/>
  <c r="F1863" i="3"/>
  <c r="K1778" i="3"/>
  <c r="H1863" i="3" l="1"/>
  <c r="I1863" i="3" s="1"/>
  <c r="B1864" i="3" s="1"/>
  <c r="K1779" i="3"/>
  <c r="G1864" i="3" a="1"/>
  <c r="G1864" i="3" l="1"/>
  <c r="F1864" i="3"/>
  <c r="K1780" i="3"/>
  <c r="H1864" i="3" l="1"/>
  <c r="I1864" i="3" s="1"/>
  <c r="B1865" i="3" s="1"/>
  <c r="K1781" i="3"/>
  <c r="G1865" i="3" a="1"/>
  <c r="G1865" i="3" l="1"/>
  <c r="F1865" i="3"/>
  <c r="K1782" i="3"/>
  <c r="H1865" i="3" l="1"/>
  <c r="I1865" i="3" s="1"/>
  <c r="B1866" i="3" s="1"/>
  <c r="K1783" i="3"/>
  <c r="G1866" i="3" a="1"/>
  <c r="G1866" i="3" l="1"/>
  <c r="F1866" i="3"/>
  <c r="K1784" i="3"/>
  <c r="H1866" i="3" l="1"/>
  <c r="I1866" i="3" s="1"/>
  <c r="B1867" i="3" s="1"/>
  <c r="K1785" i="3"/>
  <c r="G1867" i="3" a="1"/>
  <c r="G1867" i="3" l="1"/>
  <c r="F1867" i="3"/>
  <c r="K1786" i="3"/>
  <c r="H1867" i="3" l="1"/>
  <c r="I1867" i="3" s="1"/>
  <c r="B1868" i="3" s="1"/>
  <c r="K1787" i="3"/>
  <c r="G1868" i="3" a="1"/>
  <c r="G1868" i="3" l="1"/>
  <c r="F1868" i="3"/>
  <c r="K1788" i="3"/>
  <c r="H1868" i="3" l="1"/>
  <c r="I1868" i="3" s="1"/>
  <c r="B1869" i="3" s="1"/>
  <c r="K1789" i="3"/>
  <c r="G1869" i="3" a="1"/>
  <c r="G1869" i="3" l="1"/>
  <c r="F1869" i="3"/>
  <c r="K1790" i="3"/>
  <c r="H1869" i="3" l="1"/>
  <c r="I1869" i="3" s="1"/>
  <c r="B1870" i="3" s="1"/>
  <c r="K1791" i="3"/>
  <c r="G1870" i="3" a="1"/>
  <c r="G1870" i="3" l="1"/>
  <c r="F1870" i="3"/>
  <c r="K1792" i="3"/>
  <c r="H1870" i="3" l="1"/>
  <c r="I1870" i="3" s="1"/>
  <c r="B1871" i="3" s="1"/>
  <c r="K1793" i="3"/>
  <c r="G1871" i="3" a="1"/>
  <c r="G1871" i="3" l="1"/>
  <c r="F1871" i="3"/>
  <c r="K1794" i="3"/>
  <c r="H1871" i="3" l="1"/>
  <c r="I1871" i="3" s="1"/>
  <c r="B1872" i="3" s="1"/>
  <c r="K1795" i="3"/>
  <c r="G1872" i="3" a="1"/>
  <c r="G1872" i="3" l="1"/>
  <c r="F1872" i="3"/>
  <c r="K1796" i="3"/>
  <c r="H1872" i="3" l="1"/>
  <c r="I1872" i="3" s="1"/>
  <c r="B1873" i="3" s="1"/>
  <c r="K1797" i="3"/>
  <c r="G1873" i="3" a="1"/>
  <c r="G1873" i="3" l="1"/>
  <c r="F1873" i="3"/>
  <c r="K1798" i="3"/>
  <c r="H1873" i="3" l="1"/>
  <c r="I1873" i="3" s="1"/>
  <c r="B1874" i="3" s="1"/>
  <c r="K1799" i="3"/>
  <c r="G1874" i="3" a="1"/>
  <c r="G1874" i="3" l="1"/>
  <c r="F1874" i="3"/>
  <c r="K1800" i="3"/>
  <c r="H1874" i="3" l="1"/>
  <c r="I1874" i="3" s="1"/>
  <c r="B1875" i="3" s="1"/>
  <c r="K1801" i="3"/>
  <c r="G1875" i="3" a="1"/>
  <c r="G1875" i="3" l="1"/>
  <c r="F1875" i="3"/>
  <c r="K1802" i="3"/>
  <c r="H1875" i="3" l="1"/>
  <c r="I1875" i="3" s="1"/>
  <c r="B1876" i="3" s="1"/>
  <c r="K1803" i="3"/>
  <c r="G1876" i="3" a="1"/>
  <c r="G1876" i="3" l="1"/>
  <c r="F1876" i="3"/>
  <c r="K1804" i="3"/>
  <c r="H1876" i="3" l="1"/>
  <c r="I1876" i="3" s="1"/>
  <c r="B1877" i="3" s="1"/>
  <c r="K1805" i="3"/>
  <c r="G1877" i="3" a="1"/>
  <c r="G1877" i="3" l="1"/>
  <c r="F1877" i="3"/>
  <c r="K1806" i="3"/>
  <c r="H1877" i="3" l="1"/>
  <c r="I1877" i="3" s="1"/>
  <c r="B1878" i="3" s="1"/>
  <c r="K1807" i="3"/>
  <c r="G1878" i="3" a="1"/>
  <c r="G1878" i="3" l="1"/>
  <c r="F1878" i="3"/>
  <c r="K1808" i="3"/>
  <c r="H1878" i="3" l="1"/>
  <c r="I1878" i="3" s="1"/>
  <c r="B1879" i="3" s="1"/>
  <c r="K1809" i="3"/>
  <c r="G1879" i="3" a="1"/>
  <c r="G1879" i="3" l="1"/>
  <c r="F1879" i="3"/>
  <c r="K1810" i="3"/>
  <c r="H1879" i="3" l="1"/>
  <c r="I1879" i="3" s="1"/>
  <c r="B1880" i="3" s="1"/>
  <c r="K1811" i="3"/>
  <c r="G1880" i="3" a="1"/>
  <c r="G1880" i="3" l="1"/>
  <c r="F1880" i="3"/>
  <c r="K1812" i="3"/>
  <c r="H1880" i="3" l="1"/>
  <c r="I1880" i="3" s="1"/>
  <c r="B1881" i="3" s="1"/>
  <c r="K1813" i="3"/>
  <c r="G1881" i="3" a="1"/>
  <c r="G1881" i="3" l="1"/>
  <c r="F1881" i="3"/>
  <c r="K1814" i="3"/>
  <c r="H1881" i="3" l="1"/>
  <c r="I1881" i="3" s="1"/>
  <c r="B1882" i="3" s="1"/>
  <c r="K1815" i="3"/>
  <c r="G1882" i="3" a="1"/>
  <c r="G1882" i="3" l="1"/>
  <c r="F1882" i="3"/>
  <c r="K1816" i="3"/>
  <c r="H1882" i="3" l="1"/>
  <c r="I1882" i="3" s="1"/>
  <c r="B1883" i="3" s="1"/>
  <c r="K1817" i="3"/>
  <c r="G1883" i="3" a="1"/>
  <c r="G1883" i="3" l="1"/>
  <c r="F1883" i="3"/>
  <c r="K1818" i="3"/>
  <c r="H1883" i="3" l="1"/>
  <c r="I1883" i="3" s="1"/>
  <c r="B1884" i="3" s="1"/>
  <c r="K1819" i="3"/>
  <c r="G1884" i="3" a="1"/>
  <c r="G1884" i="3" l="1"/>
  <c r="F1884" i="3"/>
  <c r="K1820" i="3"/>
  <c r="H1884" i="3" l="1"/>
  <c r="I1884" i="3" s="1"/>
  <c r="B1885" i="3" s="1"/>
  <c r="K1821" i="3"/>
  <c r="G1885" i="3" a="1"/>
  <c r="G1885" i="3" l="1"/>
  <c r="F1885" i="3"/>
  <c r="K1822" i="3"/>
  <c r="H1885" i="3" l="1"/>
  <c r="I1885" i="3" s="1"/>
  <c r="B1886" i="3" s="1"/>
  <c r="K1823" i="3"/>
  <c r="G1886" i="3" a="1"/>
  <c r="G1886" i="3" l="1"/>
  <c r="F1886" i="3"/>
  <c r="K1824" i="3"/>
  <c r="H1886" i="3" l="1"/>
  <c r="I1886" i="3" s="1"/>
  <c r="B1887" i="3" s="1"/>
  <c r="K1825" i="3"/>
  <c r="G1887" i="3" a="1"/>
  <c r="G1887" i="3" l="1"/>
  <c r="F1887" i="3"/>
  <c r="K1826" i="3"/>
  <c r="H1887" i="3" l="1"/>
  <c r="I1887" i="3" s="1"/>
  <c r="B1888" i="3" s="1"/>
  <c r="K1827" i="3"/>
  <c r="G1888" i="3" a="1"/>
  <c r="G1888" i="3" l="1"/>
  <c r="F1888" i="3"/>
  <c r="K1828" i="3"/>
  <c r="H1888" i="3" l="1"/>
  <c r="I1888" i="3" s="1"/>
  <c r="B1889" i="3" s="1"/>
  <c r="K1829" i="3"/>
  <c r="G1889" i="3" a="1"/>
  <c r="G1889" i="3" l="1"/>
  <c r="F1889" i="3"/>
  <c r="K1830" i="3"/>
  <c r="H1889" i="3" l="1"/>
  <c r="I1889" i="3" s="1"/>
  <c r="B1890" i="3" s="1"/>
  <c r="K1831" i="3"/>
  <c r="G1890" i="3" a="1"/>
  <c r="G1890" i="3" l="1"/>
  <c r="F1890" i="3"/>
  <c r="K1832" i="3"/>
  <c r="H1890" i="3" l="1"/>
  <c r="I1890" i="3" s="1"/>
  <c r="B1891" i="3" s="1"/>
  <c r="K1833" i="3"/>
  <c r="G1891" i="3" a="1"/>
  <c r="G1891" i="3" l="1"/>
  <c r="F1891" i="3"/>
  <c r="K1834" i="3"/>
  <c r="H1891" i="3" l="1"/>
  <c r="I1891" i="3" s="1"/>
  <c r="B1892" i="3" s="1"/>
  <c r="K1835" i="3"/>
  <c r="G1892" i="3" a="1"/>
  <c r="G1892" i="3" l="1"/>
  <c r="F1892" i="3"/>
  <c r="K1836" i="3"/>
  <c r="H1892" i="3" l="1"/>
  <c r="I1892" i="3" s="1"/>
  <c r="B1893" i="3" s="1"/>
  <c r="K1837" i="3"/>
  <c r="G1893" i="3" a="1"/>
  <c r="G1893" i="3" l="1"/>
  <c r="F1893" i="3"/>
  <c r="K1838" i="3"/>
  <c r="H1893" i="3" l="1"/>
  <c r="I1893" i="3" s="1"/>
  <c r="B1894" i="3" s="1"/>
  <c r="K1839" i="3"/>
  <c r="G1894" i="3" a="1"/>
  <c r="G1894" i="3" l="1"/>
  <c r="F1894" i="3"/>
  <c r="K1840" i="3"/>
  <c r="H1894" i="3" l="1"/>
  <c r="I1894" i="3" s="1"/>
  <c r="B1895" i="3" s="1"/>
  <c r="K1841" i="3"/>
  <c r="G1895" i="3" a="1"/>
  <c r="G1895" i="3" l="1"/>
  <c r="F1895" i="3"/>
  <c r="K1842" i="3"/>
  <c r="H1895" i="3" l="1"/>
  <c r="I1895" i="3" s="1"/>
  <c r="B1896" i="3" s="1"/>
  <c r="K1843" i="3"/>
  <c r="G1896" i="3" a="1"/>
  <c r="G1896" i="3" l="1"/>
  <c r="F1896" i="3"/>
  <c r="K1844" i="3"/>
  <c r="H1896" i="3" l="1"/>
  <c r="I1896" i="3" s="1"/>
  <c r="B1897" i="3" s="1"/>
  <c r="K1845" i="3"/>
  <c r="G1897" i="3" a="1"/>
  <c r="G1897" i="3" l="1"/>
  <c r="F1897" i="3"/>
  <c r="K1846" i="3"/>
  <c r="H1897" i="3" l="1"/>
  <c r="I1897" i="3" s="1"/>
  <c r="B1898" i="3" s="1"/>
  <c r="K1847" i="3"/>
  <c r="G1898" i="3" a="1"/>
  <c r="G1898" i="3" l="1"/>
  <c r="F1898" i="3"/>
  <c r="K1848" i="3"/>
  <c r="H1898" i="3" l="1"/>
  <c r="I1898" i="3" s="1"/>
  <c r="B1899" i="3" s="1"/>
  <c r="K1849" i="3"/>
  <c r="G1899" i="3" a="1"/>
  <c r="G1899" i="3" l="1"/>
  <c r="F1899" i="3"/>
  <c r="K1850" i="3"/>
  <c r="H1899" i="3" l="1"/>
  <c r="I1899" i="3" s="1"/>
  <c r="B1900" i="3" s="1"/>
  <c r="K1851" i="3"/>
  <c r="G1900" i="3" a="1"/>
  <c r="G1900" i="3" l="1"/>
  <c r="F1900" i="3"/>
  <c r="K1852" i="3"/>
  <c r="H1900" i="3" l="1"/>
  <c r="I1900" i="3" s="1"/>
  <c r="B1901" i="3" s="1"/>
  <c r="K1853" i="3"/>
  <c r="G1901" i="3" a="1"/>
  <c r="G1901" i="3" l="1"/>
  <c r="F1901" i="3"/>
  <c r="K1854" i="3"/>
  <c r="H1901" i="3" l="1"/>
  <c r="I1901" i="3" s="1"/>
  <c r="B1902" i="3" s="1"/>
  <c r="K1855" i="3"/>
  <c r="G1902" i="3" a="1"/>
  <c r="G1902" i="3" l="1"/>
  <c r="F1902" i="3"/>
  <c r="K1856" i="3"/>
  <c r="H1902" i="3" l="1"/>
  <c r="I1902" i="3" s="1"/>
  <c r="B1903" i="3" s="1"/>
  <c r="K1857" i="3"/>
  <c r="G1903" i="3" a="1"/>
  <c r="G1903" i="3" l="1"/>
  <c r="F1903" i="3"/>
  <c r="K1858" i="3"/>
  <c r="H1903" i="3" l="1"/>
  <c r="I1903" i="3" s="1"/>
  <c r="B1904" i="3" s="1"/>
  <c r="K1859" i="3"/>
  <c r="G1904" i="3" a="1"/>
  <c r="G1904" i="3" l="1"/>
  <c r="F1904" i="3"/>
  <c r="K1860" i="3"/>
  <c r="H1904" i="3" l="1"/>
  <c r="I1904" i="3" s="1"/>
  <c r="B1905" i="3" s="1"/>
  <c r="K1861" i="3"/>
  <c r="G1905" i="3" a="1"/>
  <c r="G1905" i="3" l="1"/>
  <c r="F1905" i="3"/>
  <c r="K1862" i="3"/>
  <c r="H1905" i="3" l="1"/>
  <c r="I1905" i="3" s="1"/>
  <c r="B1906" i="3" s="1"/>
  <c r="K1863" i="3"/>
  <c r="G1906" i="3" a="1"/>
  <c r="G1906" i="3" l="1"/>
  <c r="F1906" i="3"/>
  <c r="K1864" i="3"/>
  <c r="H1906" i="3" l="1"/>
  <c r="I1906" i="3" s="1"/>
  <c r="B1907" i="3" s="1"/>
  <c r="K1865" i="3"/>
  <c r="G1907" i="3" a="1"/>
  <c r="G1907" i="3" l="1"/>
  <c r="F1907" i="3"/>
  <c r="K1866" i="3"/>
  <c r="H1907" i="3" l="1"/>
  <c r="I1907" i="3" s="1"/>
  <c r="B1908" i="3" s="1"/>
  <c r="K1867" i="3"/>
  <c r="G1908" i="3" a="1"/>
  <c r="G1908" i="3" l="1"/>
  <c r="F1908" i="3"/>
  <c r="K1868" i="3"/>
  <c r="H1908" i="3" l="1"/>
  <c r="I1908" i="3" s="1"/>
  <c r="B1909" i="3" s="1"/>
  <c r="K1869" i="3"/>
  <c r="G1909" i="3" a="1"/>
  <c r="G1909" i="3" l="1"/>
  <c r="F1909" i="3"/>
  <c r="K1870" i="3"/>
  <c r="H1909" i="3" l="1"/>
  <c r="I1909" i="3" s="1"/>
  <c r="B1910" i="3" s="1"/>
  <c r="K1871" i="3"/>
  <c r="G1910" i="3" a="1"/>
  <c r="G1910" i="3" l="1"/>
  <c r="F1910" i="3"/>
  <c r="K1872" i="3"/>
  <c r="H1910" i="3" l="1"/>
  <c r="I1910" i="3" s="1"/>
  <c r="B1911" i="3" s="1"/>
  <c r="K1873" i="3"/>
  <c r="G1911" i="3" a="1"/>
  <c r="G1911" i="3" l="1"/>
  <c r="F1911" i="3"/>
  <c r="K1874" i="3"/>
  <c r="H1911" i="3" l="1"/>
  <c r="I1911" i="3" s="1"/>
  <c r="B1912" i="3" s="1"/>
  <c r="K1875" i="3"/>
  <c r="G1912" i="3" a="1"/>
  <c r="G1912" i="3" l="1"/>
  <c r="F1912" i="3"/>
  <c r="K1876" i="3"/>
  <c r="H1912" i="3" l="1"/>
  <c r="I1912" i="3" s="1"/>
  <c r="B1913" i="3" s="1"/>
  <c r="K1877" i="3"/>
  <c r="G1913" i="3" a="1"/>
  <c r="G1913" i="3" l="1"/>
  <c r="F1913" i="3"/>
  <c r="K1878" i="3"/>
  <c r="H1913" i="3" l="1"/>
  <c r="I1913" i="3" s="1"/>
  <c r="B1914" i="3" s="1"/>
  <c r="K1879" i="3"/>
  <c r="G1914" i="3" a="1"/>
  <c r="G1914" i="3" l="1"/>
  <c r="F1914" i="3"/>
  <c r="K1880" i="3"/>
  <c r="H1914" i="3" l="1"/>
  <c r="I1914" i="3" s="1"/>
  <c r="B1915" i="3" s="1"/>
  <c r="K1881" i="3"/>
  <c r="G1915" i="3" a="1"/>
  <c r="G1915" i="3" l="1"/>
  <c r="F1915" i="3"/>
  <c r="K1882" i="3"/>
  <c r="H1915" i="3" l="1"/>
  <c r="I1915" i="3" s="1"/>
  <c r="B1916" i="3" s="1"/>
  <c r="K1883" i="3"/>
  <c r="G1916" i="3" a="1"/>
  <c r="G1916" i="3" l="1"/>
  <c r="F1916" i="3"/>
  <c r="K1884" i="3"/>
  <c r="H1916" i="3" l="1"/>
  <c r="I1916" i="3" s="1"/>
  <c r="B1917" i="3" s="1"/>
  <c r="K1885" i="3"/>
  <c r="G1917" i="3" a="1"/>
  <c r="G1917" i="3" l="1"/>
  <c r="F1917" i="3"/>
  <c r="K1886" i="3"/>
  <c r="H1917" i="3" l="1"/>
  <c r="I1917" i="3" s="1"/>
  <c r="B1918" i="3" s="1"/>
  <c r="K1887" i="3"/>
  <c r="G1918" i="3" a="1"/>
  <c r="G1918" i="3" l="1"/>
  <c r="F1918" i="3"/>
  <c r="K1888" i="3"/>
  <c r="H1918" i="3" l="1"/>
  <c r="I1918" i="3" s="1"/>
  <c r="B1919" i="3" s="1"/>
  <c r="K1889" i="3"/>
  <c r="G1919" i="3" a="1"/>
  <c r="G1919" i="3" l="1"/>
  <c r="F1919" i="3"/>
  <c r="K1890" i="3"/>
  <c r="H1919" i="3" l="1"/>
  <c r="I1919" i="3" s="1"/>
  <c r="B1920" i="3" s="1"/>
  <c r="K1891" i="3"/>
  <c r="G1920" i="3" a="1"/>
  <c r="G1920" i="3" l="1"/>
  <c r="F1920" i="3"/>
  <c r="K1892" i="3"/>
  <c r="H1920" i="3" l="1"/>
  <c r="I1920" i="3" s="1"/>
  <c r="B1921" i="3" s="1"/>
  <c r="K1893" i="3"/>
  <c r="G1921" i="3" a="1"/>
  <c r="G1921" i="3" l="1"/>
  <c r="F1921" i="3"/>
  <c r="K1894" i="3"/>
  <c r="H1921" i="3" l="1"/>
  <c r="I1921" i="3" s="1"/>
  <c r="B1922" i="3" s="1"/>
  <c r="K1895" i="3"/>
  <c r="G1922" i="3" a="1"/>
  <c r="G1922" i="3" l="1"/>
  <c r="F1922" i="3"/>
  <c r="K1896" i="3"/>
  <c r="H1922" i="3" l="1"/>
  <c r="I1922" i="3" s="1"/>
  <c r="B1923" i="3" s="1"/>
  <c r="K1897" i="3"/>
  <c r="G1923" i="3" a="1"/>
  <c r="G1923" i="3" l="1"/>
  <c r="F1923" i="3"/>
  <c r="K1898" i="3"/>
  <c r="H1923" i="3" l="1"/>
  <c r="I1923" i="3" s="1"/>
  <c r="B1924" i="3" s="1"/>
  <c r="K1899" i="3"/>
  <c r="G1924" i="3" a="1"/>
  <c r="G1924" i="3" l="1"/>
  <c r="F1924" i="3"/>
  <c r="K1900" i="3"/>
  <c r="H1924" i="3" l="1"/>
  <c r="I1924" i="3" s="1"/>
  <c r="B1925" i="3" s="1"/>
  <c r="K1901" i="3"/>
  <c r="G1925" i="3" a="1"/>
  <c r="G1925" i="3" l="1"/>
  <c r="F1925" i="3"/>
  <c r="K1902" i="3"/>
  <c r="H1925" i="3" l="1"/>
  <c r="I1925" i="3" s="1"/>
  <c r="B1926" i="3" s="1"/>
  <c r="K1903" i="3"/>
  <c r="G1926" i="3" a="1"/>
  <c r="G1926" i="3" l="1"/>
  <c r="F1926" i="3"/>
  <c r="K1904" i="3"/>
  <c r="H1926" i="3" l="1"/>
  <c r="I1926" i="3" s="1"/>
  <c r="B1927" i="3" s="1"/>
  <c r="K1905" i="3"/>
  <c r="G1927" i="3" a="1"/>
  <c r="G1927" i="3" l="1"/>
  <c r="F1927" i="3"/>
  <c r="K1906" i="3"/>
  <c r="H1927" i="3" l="1"/>
  <c r="I1927" i="3" s="1"/>
  <c r="B1928" i="3" s="1"/>
  <c r="K1907" i="3"/>
  <c r="G1928" i="3" a="1"/>
  <c r="G1928" i="3" l="1"/>
  <c r="F1928" i="3"/>
  <c r="K1908" i="3"/>
  <c r="H1928" i="3" l="1"/>
  <c r="I1928" i="3" s="1"/>
  <c r="B1929" i="3" s="1"/>
  <c r="K1909" i="3"/>
  <c r="G1929" i="3" a="1"/>
  <c r="G1929" i="3" l="1"/>
  <c r="F1929" i="3"/>
  <c r="K1910" i="3"/>
  <c r="H1929" i="3" l="1"/>
  <c r="I1929" i="3" s="1"/>
  <c r="B1930" i="3" s="1"/>
  <c r="K1911" i="3"/>
  <c r="G1930" i="3" a="1"/>
  <c r="G1930" i="3" l="1"/>
  <c r="F1930" i="3"/>
  <c r="K1912" i="3"/>
  <c r="H1930" i="3" l="1"/>
  <c r="I1930" i="3" s="1"/>
  <c r="B1931" i="3" s="1"/>
  <c r="K1913" i="3"/>
  <c r="G1931" i="3" a="1"/>
  <c r="G1931" i="3" l="1"/>
  <c r="F1931" i="3"/>
  <c r="K1914" i="3"/>
  <c r="H1931" i="3" l="1"/>
  <c r="I1931" i="3" s="1"/>
  <c r="B1932" i="3" s="1"/>
  <c r="K1915" i="3"/>
  <c r="G1932" i="3" a="1"/>
  <c r="G1932" i="3" l="1"/>
  <c r="F1932" i="3"/>
  <c r="K1916" i="3"/>
  <c r="H1932" i="3" l="1"/>
  <c r="I1932" i="3" s="1"/>
  <c r="B1933" i="3" s="1"/>
  <c r="K1917" i="3"/>
  <c r="G1933" i="3" a="1"/>
  <c r="G1933" i="3" l="1"/>
  <c r="F1933" i="3"/>
  <c r="K1918" i="3"/>
  <c r="H1933" i="3" l="1"/>
  <c r="I1933" i="3" s="1"/>
  <c r="B1934" i="3" s="1"/>
  <c r="K1919" i="3"/>
  <c r="G1934" i="3" a="1"/>
  <c r="G1934" i="3" l="1"/>
  <c r="F1934" i="3"/>
  <c r="K1920" i="3"/>
  <c r="H1934" i="3" l="1"/>
  <c r="I1934" i="3" s="1"/>
  <c r="B1935" i="3" s="1"/>
  <c r="K1921" i="3"/>
  <c r="G1935" i="3" a="1"/>
  <c r="G1935" i="3" l="1"/>
  <c r="F1935" i="3"/>
  <c r="K1922" i="3"/>
  <c r="H1935" i="3" l="1"/>
  <c r="I1935" i="3" s="1"/>
  <c r="K1923" i="3"/>
  <c r="K1924" i="3" l="1"/>
  <c r="K1925" i="3" l="1"/>
  <c r="K1926" i="3" l="1"/>
  <c r="K1927" i="3" l="1"/>
  <c r="K1928" i="3" l="1"/>
  <c r="K1929" i="3" l="1"/>
  <c r="K1930" i="3" l="1"/>
  <c r="K1931" i="3" l="1"/>
  <c r="K1932" i="3" l="1"/>
  <c r="K1933" i="3" l="1"/>
  <c r="K1934" i="3" l="1"/>
  <c r="K1935" i="3" l="1"/>
  <c r="Q15" i="3" a="1"/>
  <c r="Q15" i="3" l="1"/>
  <c r="K125" i="6"/>
  <c r="K43" i="6" s="1"/>
  <c r="K44" i="6" s="1"/>
  <c r="D45" i="6" l="1"/>
  <c r="I46" i="6"/>
  <c r="B51" i="6"/>
  <c r="K49" i="6"/>
  <c r="P51" i="6" s="1"/>
  <c r="S39" i="6" s="1"/>
  <c r="K47" i="6"/>
  <c r="L44" i="6"/>
  <c r="P42" i="6" a="1"/>
  <c r="P43" i="6" a="1"/>
  <c r="R41" i="6" a="1"/>
  <c r="Q43" i="6" a="1"/>
  <c r="P41" i="6" a="1"/>
  <c r="Q42" i="6" a="1"/>
  <c r="S42" i="6" a="1"/>
  <c r="R43" i="6" a="1"/>
  <c r="Q41" i="6" a="1"/>
  <c r="S43" i="6" a="1"/>
  <c r="S41" i="6" a="1"/>
  <c r="R42" i="6" a="1"/>
  <c r="K48" i="6" l="1"/>
  <c r="R43" i="6"/>
  <c r="R42" i="6"/>
  <c r="Q43" i="6"/>
  <c r="Q41" i="6"/>
  <c r="Q42" i="6"/>
  <c r="R41" i="6"/>
  <c r="S42" i="6"/>
  <c r="P43" i="6"/>
  <c r="S51" i="6" s="1"/>
  <c r="P41" i="6"/>
  <c r="S49" i="6" s="1"/>
  <c r="P50" i="6" s="1"/>
  <c r="K46" i="6" s="1"/>
  <c r="S43" i="6"/>
  <c r="P42" i="6"/>
  <c r="S50" i="6" s="1"/>
  <c r="S41" i="6"/>
  <c r="K50" i="6"/>
  <c r="O15" i="3"/>
  <c r="O17" i="3" a="1"/>
  <c r="O17" i="3" l="1"/>
  <c r="O18" i="3" s="1"/>
  <c r="D51" i="6"/>
  <c r="L50" i="6"/>
  <c r="K111" i="6" l="1"/>
  <c r="H41" i="6" s="1"/>
  <c r="S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</authors>
  <commentList>
    <comment ref="F20" authorId="0" shapeId="0" xr:uid="{C7F73E7F-6E3E-47ED-9DA6-39CCF88E2D8B}">
      <text>
        <r>
          <rPr>
            <b/>
            <sz val="9"/>
            <color indexed="81"/>
            <rFont val="Tahoma"/>
          </rPr>
          <t>Toan
Phương chính</t>
        </r>
      </text>
    </comment>
    <comment ref="F21" authorId="0" shapeId="0" xr:uid="{1F80195E-E86F-4645-A22F-A872398D26C5}">
      <text>
        <r>
          <rPr>
            <b/>
            <sz val="9"/>
            <color indexed="81"/>
            <rFont val="Tahoma"/>
          </rPr>
          <t>Toan:</t>
        </r>
        <r>
          <rPr>
            <sz val="9"/>
            <color indexed="81"/>
            <rFont val="Tahoma"/>
          </rPr>
          <t xml:space="preserve">
Phương phụ</t>
        </r>
      </text>
    </comment>
    <comment ref="D78" authorId="0" shapeId="0" xr:uid="{E91B6BE6-E690-40F4-B6E7-A3B71B13281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+ Đối với dầm tiếp xúc với cả bốn mặt: k1 =1,0
+ Đối với dầm không được bảo vệ tiếp xúc với ba mặt, có tấm composite hoặc bê tông ở mặt thứ tư: k1 =0,70
+ Đối với dầm được bảo vệ tiếp xúc với ba mặt, có tấm composite hoặc bê tông ở mặt thứ tư: k1=0,85</t>
        </r>
      </text>
    </comment>
    <comment ref="D80" authorId="0" shapeId="0" xr:uid="{275A8DBC-18DD-41AE-8D5E-CF3988F5B71B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+ Tại các gối đỡ của dầm siêu tĩnh: k = 0.85
+ Trong tất cả các trường hợp khác: k =1.0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<sst xmlns="http://schemas.openxmlformats.org/spreadsheetml/2006/main" count="820" uniqueCount="425">
  <si>
    <t>(mm)</t>
  </si>
  <si>
    <t>(kN)</t>
  </si>
  <si>
    <t>(m)</t>
  </si>
  <si>
    <t>Lần 1</t>
  </si>
  <si>
    <t>Lần 2</t>
  </si>
  <si>
    <t>Lần 3</t>
  </si>
  <si>
    <t>Lần 4</t>
  </si>
  <si>
    <t>Lần 5</t>
  </si>
  <si>
    <t>Lần 6</t>
  </si>
  <si>
    <t>Lần 7</t>
  </si>
  <si>
    <t>Lần 8</t>
  </si>
  <si>
    <t>Lần 9</t>
  </si>
  <si>
    <t>Nhiệt độ tới hạn của tiết diện là:</t>
  </si>
  <si>
    <t>(kNm)</t>
  </si>
  <si>
    <t>t =</t>
  </si>
  <si>
    <t>(phút)</t>
  </si>
  <si>
    <t>THUYẾT MINH TÍNH TOÁN CẤU KIỆN CHỊU LỬA</t>
  </si>
  <si>
    <t>Quy chuẩn, tiêu chuẩn áp dụng</t>
  </si>
  <si>
    <t>1. QCVN 06-2022/BXD và Sửa đổi 1: 2023 Quy chuẩn kỹ thuật quốc gia về an toàn cháy cho nhà và công trình</t>
  </si>
  <si>
    <t>3. EN 1993-1-2 Thiết kế kết cấu thép - Phần 1-2: Những quy định chung – Thiết kế kết cấu chịu lửa</t>
  </si>
  <si>
    <t>A. THÔNG TIN THIẾT KẾ</t>
  </si>
  <si>
    <t>1. Kích Thước</t>
  </si>
  <si>
    <t>mm</t>
  </si>
  <si>
    <t>m</t>
  </si>
  <si>
    <t>Mác</t>
  </si>
  <si>
    <t>E</t>
  </si>
  <si>
    <t>(MPa)</t>
  </si>
  <si>
    <t>Q345</t>
  </si>
  <si>
    <t>3. Đặc trưng hình học</t>
  </si>
  <si>
    <t xml:space="preserve">4. Nội lực </t>
  </si>
  <si>
    <t>Phần tử</t>
  </si>
  <si>
    <t>Vị trí</t>
  </si>
  <si>
    <t>Tổ hợp</t>
  </si>
  <si>
    <t>N</t>
  </si>
  <si>
    <t>Mac Thép</t>
  </si>
  <si>
    <r>
      <t>f</t>
    </r>
    <r>
      <rPr>
        <b/>
        <vertAlign val="subscript"/>
        <sz val="10"/>
        <color theme="0"/>
        <rFont val="Aptos Narrow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</si>
  <si>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Aptos Narrow"/>
        <family val="2"/>
        <scheme val="minor"/>
      </rPr>
      <t>u</t>
    </r>
  </si>
  <si>
    <t>Mpa</t>
  </si>
  <si>
    <t>Q235</t>
  </si>
  <si>
    <t>Q355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</si>
  <si>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</si>
  <si>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</si>
  <si>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</si>
  <si>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</si>
  <si>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</si>
  <si>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Aptos Narrow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</si>
  <si>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</si>
  <si>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</si>
  <si>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</si>
  <si>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</si>
  <si>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</si>
  <si>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</si>
  <si>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</si>
  <si>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</si>
  <si>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</si>
  <si>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</si>
  <si>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</si>
  <si>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</si>
  <si>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</si>
  <si>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</si>
  <si>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</si>
  <si>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</si>
  <si>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</si>
  <si>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</si>
  <si>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</si>
  <si>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n</t>
  </si>
  <si>
    <t>e</t>
  </si>
  <si>
    <t>2. Đặc trưng vật liệu và hệ số tin cậy</t>
  </si>
  <si>
    <t>G</t>
  </si>
  <si>
    <t>2. EN 1993-1-1 Thiết kế kết cấu thép - Phần 1-1: Những quy định chung và quy định cho kết cấu nhà</t>
  </si>
  <si>
    <r>
      <t>L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</si>
  <si>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t>L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 xml:space="preserve"> =</t>
    </r>
  </si>
  <si>
    <r>
      <t>f</t>
    </r>
    <r>
      <rPr>
        <vertAlign val="subscript"/>
        <sz val="10"/>
        <color rgb="FF000000"/>
        <rFont val="Times New Roman"/>
        <family val="1"/>
      </rPr>
      <t xml:space="preserve">y </t>
    </r>
  </si>
  <si>
    <r>
      <t>(mm</t>
    </r>
    <r>
      <rPr>
        <vertAlign val="superscript"/>
        <sz val="10"/>
        <color rgb="FF000000"/>
        <rFont val="Times New Roman"/>
        <family val="1"/>
      </rPr>
      <t>2</t>
    </r>
    <r>
      <rPr>
        <sz val="10"/>
        <color indexed="8"/>
        <rFont val="Times New Roman"/>
        <family val="1"/>
      </rPr>
      <t>)</t>
    </r>
  </si>
  <si>
    <r>
      <t>(mm</t>
    </r>
    <r>
      <rPr>
        <vertAlign val="superscript"/>
        <sz val="10"/>
        <color rgb="FF000000"/>
        <rFont val="Times New Roman"/>
        <family val="1"/>
      </rPr>
      <t>4</t>
    </r>
    <r>
      <rPr>
        <sz val="10"/>
        <color indexed="8"/>
        <rFont val="Times New Roman"/>
        <family val="1"/>
      </rPr>
      <t>)</t>
    </r>
  </si>
  <si>
    <r>
      <t>(mm</t>
    </r>
    <r>
      <rPr>
        <vertAlign val="superscript"/>
        <sz val="10"/>
        <color rgb="FF000000"/>
        <rFont val="Times New Roman"/>
        <family val="1"/>
      </rPr>
      <t>3</t>
    </r>
    <r>
      <rPr>
        <sz val="10"/>
        <color indexed="8"/>
        <rFont val="Times New Roman"/>
        <family val="1"/>
      </rPr>
      <t>)</t>
    </r>
  </si>
  <si>
    <r>
      <t>β</t>
    </r>
    <r>
      <rPr>
        <vertAlign val="subscript"/>
        <sz val="10"/>
        <color theme="1"/>
        <rFont val="Times New Roman"/>
        <family val="1"/>
      </rPr>
      <t>M,Q</t>
    </r>
    <r>
      <rPr>
        <sz val="10"/>
        <color theme="1"/>
        <rFont val="Times New Roman"/>
        <family val="1"/>
      </rPr>
      <t xml:space="preserve">  = </t>
    </r>
  </si>
  <si>
    <r>
      <t>k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 </t>
    </r>
  </si>
  <si>
    <r>
      <t>k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= </t>
    </r>
  </si>
  <si>
    <r>
      <t>(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C)</t>
    </r>
  </si>
  <si>
    <r>
      <t>W/m</t>
    </r>
    <r>
      <rPr>
        <vertAlign val="superscript"/>
        <sz val="10"/>
        <color theme="1"/>
        <rFont val="Times New Roman"/>
        <family val="1"/>
      </rPr>
      <t>2</t>
    </r>
  </si>
  <si>
    <r>
      <t>k</t>
    </r>
    <r>
      <rPr>
        <vertAlign val="subscript"/>
        <sz val="10"/>
        <color theme="1"/>
        <rFont val="Times New Roman"/>
        <family val="1"/>
      </rPr>
      <t>sh</t>
    </r>
    <r>
      <rPr>
        <sz val="10"/>
        <color theme="1"/>
        <rFont val="Times New Roman"/>
        <family val="1"/>
      </rPr>
      <t xml:space="preserve"> =</t>
    </r>
  </si>
  <si>
    <r>
      <t>W/m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K</t>
    </r>
  </si>
  <si>
    <t>s =</t>
  </si>
  <si>
    <r>
      <t>W/m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K</t>
    </r>
    <r>
      <rPr>
        <vertAlign val="superscript"/>
        <sz val="10"/>
        <color theme="1"/>
        <rFont val="Times New Roman"/>
        <family val="1"/>
      </rPr>
      <t>4</t>
    </r>
  </si>
  <si>
    <r>
      <t>C</t>
    </r>
    <r>
      <rPr>
        <vertAlign val="subscript"/>
        <sz val="10"/>
        <color theme="1"/>
        <rFont val="Times New Roman"/>
        <family val="1"/>
      </rPr>
      <t>a</t>
    </r>
    <r>
      <rPr>
        <sz val="10"/>
        <color theme="1"/>
        <rFont val="Times New Roman"/>
        <family val="1"/>
      </rPr>
      <t xml:space="preserve"> =</t>
    </r>
  </si>
  <si>
    <r>
      <t>(J/kg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K)</t>
    </r>
  </si>
  <si>
    <r>
      <t>(kg/m</t>
    </r>
    <r>
      <rPr>
        <vertAlign val="superscript"/>
        <sz val="10"/>
        <color theme="1"/>
        <rFont val="Times New Roman"/>
        <family val="1"/>
      </rPr>
      <t>3</t>
    </r>
    <r>
      <rPr>
        <sz val="10"/>
        <color theme="1"/>
        <rFont val="Times New Roman"/>
        <family val="1"/>
      </rPr>
      <t>)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</si>
  <si>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M0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</si>
  <si>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M1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</si>
  <si>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G</t>
    </r>
  </si>
  <si>
    <t>1. Phân lớp tiết diện ngang trong trường hợp cháy</t>
  </si>
  <si>
    <t>Tỷ số</t>
  </si>
  <si>
    <t>Tiết diện</t>
  </si>
  <si>
    <t>Phân loại</t>
  </si>
  <si>
    <t>Giới hạn</t>
  </si>
  <si>
    <t>Loại 1</t>
  </si>
  <si>
    <t>Loại 2</t>
  </si>
  <si>
    <t>Loại 3</t>
  </si>
  <si>
    <t>Loại 4</t>
  </si>
  <si>
    <t>Loại cấu kiện</t>
  </si>
  <si>
    <t>2. Tính toán nhiệt độ tới hạn trong cấu kiện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</si>
  <si>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</t>
    </r>
  </si>
  <si>
    <r>
      <t>- Hệ số kể đến mất ổn định ở nhiệt độ thường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</t>
    </r>
  </si>
  <si>
    <t>(Mục 4.2.3.3(5) EN 1993-1-2)</t>
  </si>
  <si>
    <t>- Hệ số moment đồng nhất tương đương</t>
  </si>
  <si>
    <r>
      <rPr>
        <sz val="10"/>
        <color theme="1"/>
        <rFont val="Symbol"/>
        <family val="1"/>
        <charset val="2"/>
      </rPr>
      <t>y</t>
    </r>
    <r>
      <rPr>
        <sz val="17.5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</si>
  <si>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>β</t>
    </r>
    <r>
      <rPr>
        <vertAlign val="subscript"/>
        <sz val="10"/>
        <color theme="1"/>
        <rFont val="Times New Roman"/>
        <family val="1"/>
      </rPr>
      <t>M,y</t>
    </r>
    <r>
      <rPr>
        <sz val="10"/>
        <color theme="1"/>
        <rFont val="Times New Roman"/>
        <family val="1"/>
      </rPr>
      <t xml:space="preserve"> = 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+ M</t>
    </r>
    <r>
      <rPr>
        <vertAlign val="subscript"/>
        <sz val="10"/>
        <color theme="1"/>
        <rFont val="Times New Roman"/>
        <family val="1"/>
      </rPr>
      <t>Q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Times New Roman"/>
        <family val="1"/>
      </rPr>
      <t>M (β</t>
    </r>
    <r>
      <rPr>
        <vertAlign val="subscript"/>
        <sz val="10"/>
        <color theme="1"/>
        <rFont val="Times New Roman"/>
        <family val="1"/>
      </rPr>
      <t>M,Q</t>
    </r>
    <r>
      <rPr>
        <sz val="10"/>
        <color theme="1"/>
        <rFont val="Times New Roman"/>
        <family val="1"/>
      </rPr>
      <t xml:space="preserve"> - 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) = </t>
    </r>
  </si>
  <si>
    <r>
      <t>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= 1.8-0.7*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= </t>
    </r>
  </si>
  <si>
    <t>+ Trong đó, hệ số</t>
  </si>
  <si>
    <t>- Hệ số thích ứng kể đến sự phân bố nhiệt độ không đồng đều trên một mặt cắt ngang</t>
  </si>
  <si>
    <t>- Hệ số thích ứng kể đến sự phân bố nhiệt độ không đồng đều dọc theo cấu kiện</t>
  </si>
  <si>
    <t>- Hệ số</t>
  </si>
  <si>
    <r>
      <t>k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 1-µ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.N</t>
    </r>
    <r>
      <rPr>
        <vertAlign val="subscript"/>
        <sz val="10"/>
        <color theme="1"/>
        <rFont val="Times New Roman"/>
        <family val="1"/>
      </rPr>
      <t>fi,Ed</t>
    </r>
    <r>
      <rPr>
        <sz val="10"/>
        <color theme="1"/>
        <rFont val="Times New Roman"/>
        <family val="1"/>
      </rPr>
      <t xml:space="preserve"> / (</t>
    </r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y,fi</t>
    </r>
    <r>
      <rPr>
        <sz val="10"/>
        <color theme="1"/>
        <rFont val="Times New Roman"/>
        <family val="1"/>
      </rPr>
      <t>.A.k</t>
    </r>
    <r>
      <rPr>
        <vertAlign val="subscript"/>
        <sz val="10"/>
        <color theme="1"/>
        <rFont val="Times New Roman"/>
        <family val="1"/>
      </rPr>
      <t>z,</t>
    </r>
    <r>
      <rPr>
        <vertAlign val="subscript"/>
        <sz val="10"/>
        <color theme="1"/>
        <rFont val="Symbol"/>
        <family val="1"/>
        <charset val="2"/>
      </rPr>
      <t xml:space="preserve"> q</t>
    </r>
    <r>
      <rPr>
        <sz val="10"/>
        <color theme="1"/>
        <rFont val="Times New Roman"/>
        <family val="1"/>
      </rPr>
      <t>.f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m,fi</t>
    </r>
    <r>
      <rPr>
        <sz val="10"/>
        <color theme="1"/>
        <rFont val="Times New Roman"/>
        <family val="1"/>
      </rPr>
      <t>) =</t>
    </r>
  </si>
  <si>
    <r>
      <t>k</t>
    </r>
    <r>
      <rPr>
        <vertAlign val="subscript"/>
        <sz val="10"/>
        <color theme="1"/>
        <rFont val="Times New Roman"/>
        <family val="1"/>
      </rPr>
      <t>z,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</si>
  <si>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- Tính toán hệ số huy động ( Xem 4.2.3.5 - EN 1993-1-2)</t>
  </si>
  <si>
    <r>
      <rPr>
        <sz val="10"/>
        <color theme="1"/>
        <rFont val="Aptos Narrow"/>
        <family val="2"/>
      </rPr>
      <t>µ</t>
    </r>
    <r>
      <rPr>
        <vertAlign val="sub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 xml:space="preserve"> =</t>
    </r>
  </si>
  <si>
    <t>FLS</t>
  </si>
  <si>
    <t>- Tính toán nhiệt độ tới hạn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</si>
  <si>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= 39.19*ln[1/(0.9674*µ</t>
    </r>
    <r>
      <rPr>
        <vertAlign val="subscript"/>
        <sz val="10"/>
        <color theme="1"/>
        <rFont val="Times New Roman"/>
        <family val="1"/>
      </rPr>
      <t>0</t>
    </r>
    <r>
      <rPr>
        <vertAlign val="superscript"/>
        <sz val="10"/>
        <color theme="1"/>
        <rFont val="Times New Roman"/>
        <family val="1"/>
      </rPr>
      <t>3.833</t>
    </r>
    <r>
      <rPr>
        <sz val="10"/>
        <color theme="1"/>
        <rFont val="Times New Roman"/>
        <family val="1"/>
      </rPr>
      <t>) - 1] + 482 =</t>
    </r>
  </si>
  <si>
    <t>Ký hiệu</t>
  </si>
  <si>
    <t>Độ mảnh không thứ nguyên có thể được điều chỉnh, từ đó dẫn đến nhiệt độ tới hạn khác nhau</t>
  </si>
  <si>
    <t>Lặp lại quá trình trên cho đến khi giá trị nhiệt độ tới hạn hội tụ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</si>
  <si>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a,cr </t>
    </r>
    <r>
      <rPr>
        <sz val="10"/>
        <color theme="1"/>
        <rFont val="Times New Roman"/>
        <family val="1"/>
      </rPr>
      <t>(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C)</t>
    </r>
  </si>
  <si>
    <t>(Đối với cấu kiện tiếp xúc với cả bốn mặt)</t>
  </si>
  <si>
    <t>(Đối với cấu kiện không được bảo vệ tiếp xúc với ba mặt, có sàn composite hoặc bê tông ở mặt thứ tư)</t>
  </si>
  <si>
    <t>(Đối với cấu kiện được bảo vệ tiếp xúc với ba mặt, có sàn composite hoặc bê tông ở mặt thứ tư)</t>
  </si>
  <si>
    <t>(Tại các vị trí khác ngoại trừ tại gối đỡ của cấu kiện siêu tĩnh)</t>
  </si>
  <si>
    <t>(Tại các gối đỡ của cấu kiện siêu tĩnh)</t>
  </si>
  <si>
    <t>A =</t>
  </si>
  <si>
    <r>
      <t>mm</t>
    </r>
    <r>
      <rPr>
        <vertAlign val="superscript"/>
        <sz val="10"/>
        <color theme="1"/>
        <rFont val="Times New Roman"/>
        <family val="1"/>
      </rPr>
      <t>2</t>
    </r>
  </si>
  <si>
    <r>
      <t>mm</t>
    </r>
    <r>
      <rPr>
        <vertAlign val="superscript"/>
        <sz val="10"/>
        <color theme="1"/>
        <rFont val="Times New Roman"/>
        <family val="1"/>
      </rPr>
      <t>3</t>
    </r>
  </si>
  <si>
    <t>®</t>
  </si>
  <si>
    <r>
      <t>µ</t>
    </r>
    <r>
      <rPr>
        <vertAlign val="subscript"/>
        <sz val="10"/>
        <color theme="1"/>
        <rFont val="Times New Roman"/>
        <family val="1"/>
      </rPr>
      <t>y</t>
    </r>
  </si>
  <si>
    <r>
      <t>k</t>
    </r>
    <r>
      <rPr>
        <vertAlign val="subscript"/>
        <sz val="10"/>
        <color theme="1"/>
        <rFont val="Times New Roman"/>
        <family val="1"/>
      </rPr>
      <t>y</t>
    </r>
  </si>
  <si>
    <r>
      <t>µ</t>
    </r>
    <r>
      <rPr>
        <vertAlign val="subscript"/>
        <sz val="10"/>
        <color theme="1"/>
        <rFont val="Times New Roman"/>
        <family val="1"/>
      </rPr>
      <t>0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</si>
  <si>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</si>
  <si>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 =</t>
    </r>
  </si>
  <si>
    <t>- Tính toán nhiệt độ tới hạn do momen trong cấu kiện bằng vòng lặp</t>
  </si>
  <si>
    <t>- Kiểm tra khả năng chịu cắt với nhiệt độ tới hạn</t>
  </si>
  <si>
    <t>+ Diện tích tiết diện chịu cắt</t>
  </si>
  <si>
    <t>+ Hệ số ảnh hưởng đến suy giảm cường độ:</t>
  </si>
  <si>
    <t>+ Khả năng chịu cắt của tiết diện:</t>
  </si>
  <si>
    <r>
      <t>V</t>
    </r>
    <r>
      <rPr>
        <vertAlign val="subscript"/>
        <sz val="10"/>
        <color theme="1"/>
        <rFont val="Times New Roman"/>
        <family val="1"/>
      </rPr>
      <t>fi,Rd</t>
    </r>
    <r>
      <rPr>
        <sz val="10"/>
        <color theme="1"/>
        <rFont val="Times New Roman"/>
        <family val="1"/>
      </rPr>
      <t xml:space="preserve"> = k</t>
    </r>
    <r>
      <rPr>
        <vertAlign val="subscript"/>
        <sz val="10"/>
        <color theme="1"/>
        <rFont val="Aptos Display"/>
        <family val="2"/>
      </rPr>
      <t>y,q</t>
    </r>
    <r>
      <rPr>
        <sz val="10"/>
        <color theme="1"/>
        <rFont val="Times New Roman"/>
        <family val="1"/>
      </rPr>
      <t>a,cr V</t>
    </r>
    <r>
      <rPr>
        <vertAlign val="subscript"/>
        <sz val="10"/>
        <color theme="1"/>
        <rFont val="Times New Roman"/>
        <family val="1"/>
      </rPr>
      <t>Rd</t>
    </r>
    <r>
      <rPr>
        <sz val="10"/>
        <color theme="1"/>
        <rFont val="Times New Roman"/>
        <family val="1"/>
      </rPr>
      <t xml:space="preserve"> [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M,0</t>
    </r>
    <r>
      <rPr>
        <sz val="10"/>
        <color theme="1"/>
        <rFont val="Times New Roman"/>
        <family val="1"/>
      </rPr>
      <t>/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M,fi</t>
    </r>
    <r>
      <rPr>
        <sz val="10"/>
        <color theme="1"/>
        <rFont val="Times New Roman"/>
        <family val="1"/>
      </rPr>
      <t>] =</t>
    </r>
  </si>
  <si>
    <t>+ Tỷ số huy động cấu kiện:</t>
  </si>
  <si>
    <r>
      <t>V</t>
    </r>
    <r>
      <rPr>
        <vertAlign val="subscript"/>
        <sz val="10"/>
        <color theme="1"/>
        <rFont val="Times New Roman"/>
        <family val="1"/>
      </rPr>
      <t>fi,Ed</t>
    </r>
    <r>
      <rPr>
        <sz val="10"/>
        <color theme="1"/>
        <rFont val="Times New Roman"/>
        <family val="1"/>
      </rPr>
      <t xml:space="preserve"> / V</t>
    </r>
    <r>
      <rPr>
        <vertAlign val="subscript"/>
        <sz val="10"/>
        <color theme="1"/>
        <rFont val="Times New Roman"/>
        <family val="1"/>
      </rPr>
      <t>fi,Rd</t>
    </r>
    <r>
      <rPr>
        <sz val="10"/>
        <color theme="1"/>
        <rFont val="Times New Roman"/>
        <family val="1"/>
      </rPr>
      <t xml:space="preserve"> =</t>
    </r>
  </si>
  <si>
    <r>
      <rPr>
        <b/>
        <vertAlign val="superscript"/>
        <sz val="10"/>
        <color theme="1"/>
        <rFont val="Times New Roman"/>
        <family val="1"/>
      </rPr>
      <t>o</t>
    </r>
    <r>
      <rPr>
        <b/>
        <sz val="10"/>
        <color theme="1"/>
        <rFont val="Times New Roman"/>
        <family val="1"/>
      </rPr>
      <t>C</t>
    </r>
  </si>
  <si>
    <t>kN</t>
  </si>
  <si>
    <t>kNm</t>
  </si>
  <si>
    <t>- Hệ số đổ bóng</t>
  </si>
  <si>
    <t>- Hệ số truyển nhiệt bằng đối lưu</t>
  </si>
  <si>
    <t>- Nhiệt độ khí trong khoang cháy</t>
  </si>
  <si>
    <r>
      <rPr>
        <sz val="10"/>
        <color theme="1"/>
        <rFont val="Symbol"/>
        <family val="1"/>
        <charset val="2"/>
      </rPr>
      <t xml:space="preserve"> a</t>
    </r>
    <r>
      <rPr>
        <vertAlign val="subscript"/>
        <sz val="10"/>
        <color theme="1"/>
        <rFont val="Times New Roman"/>
        <family val="1"/>
      </rPr>
      <t>c</t>
    </r>
    <r>
      <rPr>
        <sz val="10"/>
        <color theme="1"/>
        <rFont val="Times New Roman"/>
        <family val="1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</si>
  <si>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 xml:space="preserve"> =</t>
    </r>
  </si>
  <si>
    <t>- Nhiệt độ bề mặt của cấu kiện</t>
  </si>
  <si>
    <r>
      <rPr>
        <sz val="10"/>
        <color theme="1"/>
        <rFont val="Symbol"/>
        <family val="1"/>
        <charset val="2"/>
      </rPr>
      <t xml:space="preserve"> q</t>
    </r>
    <r>
      <rPr>
        <vertAlign val="subscript"/>
        <sz val="10"/>
        <color theme="1"/>
        <rFont val="Times New Roman"/>
        <family val="1"/>
      </rPr>
      <t>m</t>
    </r>
    <r>
      <rPr>
        <sz val="10"/>
        <color theme="1"/>
        <rFont val="Times New Roman"/>
        <family val="1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</si>
  <si>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F</t>
    </r>
    <r>
      <rPr>
        <sz val="10"/>
        <color theme="1"/>
        <rFont val="Times New Roman"/>
        <family val="1"/>
      </rPr>
      <t xml:space="preserve"> =</t>
    </r>
  </si>
  <si>
    <t>- Độ phát xạ bề mặt cảu cấu kiện</t>
  </si>
  <si>
    <t>- Độ phát xạ của lửa</t>
  </si>
  <si>
    <t>- Hằng số Stephan Boltzmann</t>
  </si>
  <si>
    <t>- Nhiệt độ bức xạ hữu hiệu của môi trường cháy</t>
  </si>
  <si>
    <t>- Nhiệt dung riêng của thép phụ thuộc nhiệt độ</t>
  </si>
  <si>
    <r>
      <rPr>
        <sz val="10"/>
        <color theme="1"/>
        <rFont val="Symbol"/>
        <family val="1"/>
        <charset val="2"/>
      </rPr>
      <t>e</t>
    </r>
    <r>
      <rPr>
        <vertAlign val="subscript"/>
        <sz val="10"/>
        <color theme="1"/>
        <rFont val="Times New Roman"/>
        <family val="1"/>
      </rPr>
      <t>m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</si>
  <si>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e</t>
    </r>
    <r>
      <rPr>
        <vertAlign val="subscript"/>
        <sz val="10"/>
        <color theme="1"/>
        <rFont val="Times New Roman"/>
        <family val="1"/>
      </rPr>
      <t>f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</si>
  <si>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 xml:space="preserve"> q</t>
    </r>
    <r>
      <rPr>
        <vertAlign val="subscript"/>
        <sz val="10"/>
        <color theme="1"/>
        <rFont val="Times New Roman"/>
        <family val="1"/>
      </rPr>
      <t>r</t>
    </r>
    <r>
      <rPr>
        <sz val="10"/>
        <color theme="1"/>
        <rFont val="Times New Roman"/>
        <family val="1"/>
      </rPr>
      <t xml:space="preserve"> =</t>
    </r>
  </si>
  <si>
    <t>- Khối lượng riêng của thép</t>
  </si>
  <si>
    <r>
      <rPr>
        <sz val="10"/>
        <color theme="1"/>
        <rFont val="Symbol"/>
        <family val="1"/>
        <charset val="2"/>
      </rPr>
      <t>r</t>
    </r>
    <r>
      <rPr>
        <vertAlign val="subscript"/>
        <sz val="10"/>
        <color theme="1"/>
        <rFont val="Times New Roman"/>
        <family val="1"/>
      </rPr>
      <t>a</t>
    </r>
    <r>
      <rPr>
        <sz val="10"/>
        <color theme="1"/>
        <rFont val="Times New Roman"/>
        <family val="1"/>
      </rPr>
      <t xml:space="preserve"> =</t>
    </r>
  </si>
  <si>
    <t xml:space="preserve">- Nhiệt độ trên bề mặt cấu kiện sau khoảng thời gian </t>
  </si>
  <si>
    <t xml:space="preserve">- Giá trị dòng nhiệt ròng trên một đơn vị diện tích </t>
  </si>
  <si>
    <r>
      <t>h</t>
    </r>
    <r>
      <rPr>
        <vertAlign val="superscript"/>
        <sz val="10"/>
        <color theme="1"/>
        <rFont val="Times New Roman"/>
        <family val="1"/>
      </rPr>
      <t>*</t>
    </r>
    <r>
      <rPr>
        <vertAlign val="subscript"/>
        <sz val="10"/>
        <color theme="1"/>
        <rFont val="Times New Roman"/>
        <family val="1"/>
      </rPr>
      <t>net,d</t>
    </r>
    <r>
      <rPr>
        <sz val="10"/>
        <color theme="1"/>
        <rFont val="Times New Roman"/>
        <family val="1"/>
      </rPr>
      <t xml:space="preserve"> =</t>
    </r>
  </si>
  <si>
    <t xml:space="preserve">- Nhiệt độ phát triển trong cấu kiện không bọc bảo vệ (Mục 4.2.5 EN 1993-1-2) </t>
  </si>
  <si>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Times New Roman"/>
        <family val="1"/>
      </rPr>
      <t>a,t</t>
    </r>
    <r>
      <rPr>
        <sz val="10"/>
        <color theme="1"/>
        <rFont val="Times New Roman"/>
        <family val="1"/>
      </rPr>
      <t xml:space="preserve"> =</t>
    </r>
  </si>
  <si>
    <t>C. QUY TRÌNH TÍNH TOÁN</t>
  </si>
  <si>
    <t>B. KẾT LUẬN</t>
  </si>
  <si>
    <r>
      <rPr>
        <sz val="10"/>
        <color theme="1"/>
        <rFont val="Symbol"/>
        <family val="1"/>
        <charset val="2"/>
      </rPr>
      <t xml:space="preserve"> </t>
    </r>
    <r>
      <rPr>
        <sz val="10"/>
        <color theme="1"/>
        <rFont val="Aptos Narrow"/>
        <family val="2"/>
      </rPr>
      <t>µ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</si>
  <si>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- Hệ số tiết diện Am/V</t>
  </si>
  <si>
    <t>- Nhiệt độ tới hạn của cấu kiện khi không bọc bảo vệ</t>
  </si>
  <si>
    <t>Chỉ số huy động cấu kiện</t>
  </si>
  <si>
    <t>Am/V =</t>
  </si>
  <si>
    <t>- Yêu cầu chống cháy</t>
  </si>
  <si>
    <t>Kết luận:</t>
  </si>
  <si>
    <t>BIỂU ĐỒ PHÁT TRIỂN NHIỆT ĐỘ THEO THỜI GIAN TRONG CẤU KIỆN</t>
  </si>
  <si>
    <t>Sự phát triển của nhiệt độ</t>
  </si>
  <si>
    <t>Thời gian</t>
  </si>
  <si>
    <t xml:space="preserve">Nhiệt độ ban đầu trong cấu kiện </t>
  </si>
  <si>
    <t>Hệ số hình dạng</t>
  </si>
  <si>
    <t>Độ phát xạ bề mặt của cấu kiện</t>
  </si>
  <si>
    <t>Độ phát xạ của ngọn lửa</t>
  </si>
  <si>
    <t>Hệ số truyền đối lưu</t>
  </si>
  <si>
    <t>Hệ số Stephen Boltsmann</t>
  </si>
  <si>
    <t xml:space="preserve">Hệ số bóng </t>
  </si>
  <si>
    <r>
      <t>t</t>
    </r>
    <r>
      <rPr>
        <vertAlign val="subscript"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charset val="163"/>
        <scheme val="minor"/>
      </rPr>
      <t xml:space="preserve"> =</t>
    </r>
  </si>
  <si>
    <t>phút</t>
  </si>
  <si>
    <t>θm,0 =</t>
  </si>
  <si>
    <t>độ</t>
  </si>
  <si>
    <r>
      <rPr>
        <sz val="11"/>
        <color theme="1"/>
        <rFont val="Symbol"/>
        <family val="1"/>
        <charset val="2"/>
      </rPr>
      <t xml:space="preserve"> j</t>
    </r>
    <r>
      <rPr>
        <sz val="15.95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=</t>
    </r>
  </si>
  <si>
    <t>εm =</t>
  </si>
  <si>
    <t>εf =</t>
  </si>
  <si>
    <t>αc =</t>
  </si>
  <si>
    <t>W/m²</t>
  </si>
  <si>
    <t>αBoltz =</t>
  </si>
  <si>
    <t>ksh =</t>
  </si>
  <si>
    <t>Sự phát triển nhiệt độ của cấu kiện trong trường hợp không bọc bảo vệ</t>
  </si>
  <si>
    <t>Iteration</t>
  </si>
  <si>
    <t>°C</t>
  </si>
  <si>
    <t>t</t>
  </si>
  <si>
    <t>θg</t>
  </si>
  <si>
    <t>θr</t>
  </si>
  <si>
    <t>hnet</t>
  </si>
  <si>
    <t>W/m2</t>
  </si>
  <si>
    <t>Ca</t>
  </si>
  <si>
    <t>J/kg.K</t>
  </si>
  <si>
    <t>Δθm</t>
  </si>
  <si>
    <t>θm-j</t>
  </si>
  <si>
    <t>θm-i</t>
  </si>
  <si>
    <t xml:space="preserve">Hệ số Am/V </t>
  </si>
  <si>
    <t>Gas Temperature</t>
  </si>
  <si>
    <t>Biểu đồ phát triển nhiệt độ của không khí (Đường cong nhiệt độ tiêu chuẩn theo ISO 834)</t>
  </si>
  <si>
    <t>Biểu đồ phát triển nhiệt độ trong cấu kiện khi không có lớp bọc bảo vệ</t>
  </si>
  <si>
    <t>Nhiệt độ tới hạn của cấu kiện trong điều kiện chịu lửa</t>
  </si>
  <si>
    <t>Nhiệt độ trong cấu kiện khi không được bọc lớp bảo vệ tại thời điểm t (phút)</t>
  </si>
  <si>
    <t>Nhiệt độ cao nhất trong cấu kiện sau khi được bọc lớp bảo vệ tại thời điểm t (phút)</t>
  </si>
  <si>
    <t>Critical temp</t>
  </si>
  <si>
    <t>Steel Point</t>
  </si>
  <si>
    <t>3. Xác định nhiệt độ tới hạn và đánh giá khả năng chịu lửa</t>
  </si>
  <si>
    <t>- Nhiệt độ tới hạn của tiết diện</t>
  </si>
  <si>
    <t>●</t>
  </si>
  <si>
    <t>dp =</t>
  </si>
  <si>
    <t>Chiều dày</t>
  </si>
  <si>
    <t>Nhiệt độ</t>
  </si>
  <si>
    <t>Loại sơn</t>
  </si>
  <si>
    <t>SƠN CHỐNG CHÁY</t>
  </si>
  <si>
    <t>- Nhiệt độ cao nhất trong cấu kiện tại thời điểm t phút :</t>
  </si>
  <si>
    <r>
      <rPr>
        <sz val="10"/>
        <color theme="1"/>
        <rFont val="Aptos Narrow"/>
        <family val="2"/>
      </rPr>
      <t>µ</t>
    </r>
    <r>
      <rPr>
        <sz val="10"/>
        <color theme="1"/>
        <rFont val="Times New Roman"/>
        <family val="1"/>
      </rPr>
      <t>m</t>
    </r>
  </si>
  <si>
    <t>Steel Point (Protect</t>
  </si>
  <si>
    <t>- Chiều dày lớp vật liệu chống cháy (Áp dụng khi sơn chống cháy)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</si>
  <si>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a,t_req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</si>
  <si>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a,t,req</t>
    </r>
    <r>
      <rPr>
        <sz val="10"/>
        <color theme="1"/>
        <rFont val="Times New Roman"/>
        <family val="1"/>
      </rPr>
      <t xml:space="preserve"> / </t>
    </r>
    <r>
      <rPr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</rPr>
      <t>a,cr =</t>
    </r>
  </si>
  <si>
    <t>NTS</t>
  </si>
  <si>
    <t>R45</t>
  </si>
  <si>
    <t>R60</t>
  </si>
  <si>
    <t>R90</t>
  </si>
  <si>
    <t>R120</t>
  </si>
  <si>
    <t>Am/V</t>
  </si>
  <si>
    <t>DESAM</t>
  </si>
  <si>
    <t>SEIKO</t>
  </si>
  <si>
    <r>
      <t>θ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  <charset val="2"/>
      </rPr>
      <t xml:space="preserve"> =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</si>
  <si>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a,t,req</t>
    </r>
    <r>
      <rPr>
        <sz val="10"/>
        <color theme="1"/>
        <rFont val="Times New Roman"/>
        <family val="1"/>
      </rPr>
      <t xml:space="preserve"> / </t>
    </r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=</t>
    </r>
  </si>
  <si>
    <r>
      <t>M</t>
    </r>
    <r>
      <rPr>
        <vertAlign val="subscript"/>
        <sz val="10"/>
        <color theme="1"/>
        <rFont val="Times New Roman"/>
        <family val="1"/>
      </rPr>
      <t>Q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Times New Roman"/>
        <family val="1"/>
      </rPr>
      <t xml:space="preserve">M= </t>
    </r>
  </si>
  <si>
    <r>
      <t>µ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</si>
  <si>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t>k</t>
    </r>
    <r>
      <rPr>
        <vertAlign val="subscript"/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  <charset val="2"/>
      </rPr>
      <t xml:space="preserve"> / k</t>
    </r>
    <r>
      <rPr>
        <vertAlign val="subscript"/>
        <sz val="10"/>
        <color theme="1"/>
        <rFont val="Times New Roman"/>
        <family val="1"/>
      </rPr>
      <t>E,</t>
    </r>
    <r>
      <rPr>
        <vertAlign val="subscript"/>
        <sz val="10"/>
        <color theme="1"/>
        <rFont val="Symbol"/>
        <family val="1"/>
        <charset val="2"/>
      </rPr>
      <t>q</t>
    </r>
  </si>
  <si>
    <r>
      <t>k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a,cr </t>
    </r>
    <r>
      <rPr>
        <sz val="10"/>
        <color theme="1"/>
        <rFont val="Times New Roman"/>
        <family val="1"/>
      </rPr>
      <t>=</t>
    </r>
  </si>
  <si>
    <t>M</t>
  </si>
  <si>
    <t>V</t>
  </si>
  <si>
    <t>Label</t>
  </si>
  <si>
    <t>Nếu Am/V &lt; 250 thì bỏ qua tính toán</t>
  </si>
  <si>
    <t>TỔNG QUAN THIẾT KẾ</t>
  </si>
  <si>
    <t xml:space="preserve"> - Tên dự án:</t>
  </si>
  <si>
    <t xml:space="preserve"> - Hạng mục:</t>
  </si>
  <si>
    <t xml:space="preserve"> - Địa điểm xây dựng:</t>
  </si>
  <si>
    <t xml:space="preserve"> - Chủ đầu tư::</t>
  </si>
  <si>
    <t xml:space="preserve"> - Bậc chịu lửa:</t>
  </si>
  <si>
    <t xml:space="preserve"> - QCVN 02-2022/BXD Quy chuẩn kỹ thuật quốc gia về số liệu điều kiện tự nhiên dùng trong xây dựng</t>
  </si>
  <si>
    <t xml:space="preserve"> - QCVN 06-2022/BXD Quy chuẩn kỹ thuật quốc gia về an toàn cháy cho nhà và công trình</t>
  </si>
  <si>
    <t xml:space="preserve"> - Sửa đổi 1:2023 QCVN 06:2022/BXD Quy chuẩn kỹ thuật quốc gia về an toàn cháy cho nhà và công trình</t>
  </si>
  <si>
    <t xml:space="preserve"> - EN 1990 Eurocode - Basic of structural design</t>
  </si>
  <si>
    <t xml:space="preserve"> - EN 1991-1-2 Eurocode 1: Action on structures - Part 1-2: General actions - Actions on structures exposed to fire</t>
  </si>
  <si>
    <t xml:space="preserve"> - EN 1993-1-2 Eurocode 3: Design of steel structures - Part 1-2: General rules - Structural fire design</t>
  </si>
  <si>
    <t xml:space="preserve"> - Và các tài liệu có liên quan khác</t>
  </si>
  <si>
    <t xml:space="preserve"> - Nhịp</t>
  </si>
  <si>
    <t>70m</t>
  </si>
  <si>
    <t xml:space="preserve"> - Bước cột</t>
  </si>
  <si>
    <t>10m</t>
  </si>
  <si>
    <t xml:space="preserve"> - Độ dốc mái</t>
  </si>
  <si>
    <t xml:space="preserve"> - Tải treo mái</t>
  </si>
  <si>
    <t xml:space="preserve"> - Tải solar</t>
  </si>
  <si>
    <t>kg/m2</t>
  </si>
  <si>
    <t xml:space="preserve"> - Tải cục bộ</t>
  </si>
  <si>
    <t>Xem thuyết minh tính toán</t>
  </si>
  <si>
    <t xml:space="preserve"> - Vật liệu sử dụng</t>
  </si>
  <si>
    <t>STT</t>
  </si>
  <si>
    <t>Vật liệu</t>
  </si>
  <si>
    <t>Chỉ định</t>
  </si>
  <si>
    <t>Thép tổ hợp</t>
  </si>
  <si>
    <t>Thép chế tạo thanh giằng</t>
  </si>
  <si>
    <t>Bu lông</t>
  </si>
  <si>
    <t>ASTM A572M Grade 50</t>
  </si>
  <si>
    <t>ASTM A36M</t>
  </si>
  <si>
    <t>Cấp độ bền 8.8</t>
  </si>
  <si>
    <r>
      <t xml:space="preserve">Fy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345 MPA</t>
    </r>
  </si>
  <si>
    <r>
      <t xml:space="preserve">Fy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235 MPA</t>
    </r>
  </si>
  <si>
    <r>
      <t xml:space="preserve">Fu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800 MPA</t>
    </r>
  </si>
  <si>
    <t>SW</t>
  </si>
  <si>
    <t>SDL</t>
  </si>
  <si>
    <t>LL</t>
  </si>
  <si>
    <t>y</t>
  </si>
  <si>
    <t>Ghi chú:</t>
  </si>
  <si>
    <t>SW:</t>
  </si>
  <si>
    <t>Tải trọng bản thân</t>
  </si>
  <si>
    <t>SDL:</t>
  </si>
  <si>
    <t>Tĩnh tải phụ thêm</t>
  </si>
  <si>
    <t>LL:</t>
  </si>
  <si>
    <t>Hoạt tải</t>
  </si>
  <si>
    <r>
      <rPr>
        <sz val="11"/>
        <color theme="1"/>
        <rFont val="Symbol"/>
        <family val="1"/>
        <charset val="2"/>
      </rPr>
      <t>y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  <charset val="163"/>
        <scheme val="minor"/>
      </rPr>
      <t>là hệ số được lấy bằng</t>
    </r>
  </si>
  <si>
    <t>+</t>
  </si>
  <si>
    <t>Hoạt tải mái</t>
  </si>
  <si>
    <t>Khu vực văn phòng, khu vệ sinh, hành lang</t>
  </si>
  <si>
    <t>Khu vực tập trung đông người</t>
  </si>
  <si>
    <t>Khu vực kho</t>
  </si>
  <si>
    <t>1. Giới thiệu chung</t>
  </si>
  <si>
    <t>2. Cơ sở pháp lý</t>
  </si>
  <si>
    <t>3. Dữ liệu sử dụng trong thiết kế</t>
  </si>
  <si>
    <t>4. Tổ hợp tải trọng</t>
  </si>
  <si>
    <t>5. Thiết kế chịu lửa theo EN 1993-1-2</t>
  </si>
  <si>
    <r>
      <t>Theo tiêu chuẩn EN 1993-1-2, khả năng chịu lực của cấu kiện khi chịu lửa tại thời điểm t</t>
    </r>
    <r>
      <rPr>
        <vertAlign val="subscript"/>
        <sz val="11"/>
        <color theme="1"/>
        <rFont val="Aptos Narrow"/>
        <family val="2"/>
        <scheme val="minor"/>
      </rPr>
      <t>req</t>
    </r>
    <r>
      <rPr>
        <sz val="11"/>
        <color theme="1"/>
        <rFont val="Aptos Narrow"/>
        <family val="2"/>
        <charset val="163"/>
        <scheme val="minor"/>
      </rPr>
      <t xml:space="preserve"> được kiểm tra theo công thức sau</t>
    </r>
  </si>
  <si>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Aptos Narrow"/>
        <family val="2"/>
        <scheme val="minor"/>
      </rPr>
      <t>a,t_req</t>
    </r>
  </si>
  <si>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Aptos Narrow"/>
        <family val="2"/>
        <scheme val="minor"/>
      </rPr>
      <t>cr</t>
    </r>
  </si>
  <si>
    <t>£</t>
  </si>
  <si>
    <r>
      <t>Nhiệt độ của kết cấu tại thời điểm t</t>
    </r>
    <r>
      <rPr>
        <vertAlign val="subscript"/>
        <sz val="11"/>
        <color theme="1"/>
        <rFont val="Aptos Narrow"/>
        <family val="2"/>
        <scheme val="minor"/>
      </rPr>
      <t>req</t>
    </r>
  </si>
  <si>
    <r>
      <t xml:space="preserve">Nhiệt độ tới hạn của kết cấu, được xác định phụ thuộc vào hệ số huy động </t>
    </r>
    <r>
      <rPr>
        <sz val="11"/>
        <color theme="1"/>
        <rFont val="Aptos Narrow"/>
        <family val="2"/>
      </rPr>
      <t>µ</t>
    </r>
    <r>
      <rPr>
        <vertAlign val="subscript"/>
        <sz val="11"/>
        <color theme="1"/>
        <rFont val="Aptos Narrow"/>
        <family val="2"/>
      </rPr>
      <t>0</t>
    </r>
  </si>
  <si>
    <r>
      <rPr>
        <sz val="11"/>
        <color theme="1"/>
        <rFont val="Aptos Narrow"/>
        <family val="2"/>
      </rPr>
      <t>µ</t>
    </r>
    <r>
      <rPr>
        <vertAlign val="subscript"/>
        <sz val="11"/>
        <color theme="1"/>
        <rFont val="Aptos Narrow"/>
        <family val="2"/>
        <scheme val="minor"/>
      </rPr>
      <t>0</t>
    </r>
  </si>
  <si>
    <t>Tỉ số của hệ quả tác động trong tình huống chịu lửa và khả năng chịu lực cảu kết cấu trong tình huống chịu lửa</t>
  </si>
  <si>
    <t>- Trong trường hợp R &lt; 45, do không có dữ liệu nên tạm thời lấy thông số R45 để tra thông số chiều dày sơn
'- Trường hợp nhiệt độ tới hạn nếu nhỏ hơn bảng tra sẽ lấy theo cột gần nhất</t>
  </si>
  <si>
    <t>Unique</t>
  </si>
  <si>
    <t>A</t>
  </si>
  <si>
    <t>Lặp lần 1</t>
  </si>
  <si>
    <t>Lặp lần 2</t>
  </si>
  <si>
    <t>Lặp lần 3</t>
  </si>
  <si>
    <t>Lặp lần 4</t>
  </si>
  <si>
    <t>Lặp lần 5</t>
  </si>
  <si>
    <t>PHÂN LOẠI TIẾT DIỆN</t>
  </si>
  <si>
    <t>ĐẶC TRƯNG HÌNH HỌC</t>
  </si>
  <si>
    <t>Class</t>
  </si>
  <si>
    <r>
      <t>k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=</t>
    </r>
  </si>
  <si>
    <r>
      <t>k</t>
    </r>
    <r>
      <rPr>
        <vertAlign val="subscript"/>
        <sz val="11"/>
        <color theme="1"/>
        <rFont val="Times New Roman"/>
        <family val="1"/>
      </rPr>
      <t xml:space="preserve">1 </t>
    </r>
    <r>
      <rPr>
        <sz val="11"/>
        <color theme="1"/>
        <rFont val="Times New Roman"/>
        <family val="1"/>
      </rPr>
      <t>=</t>
    </r>
  </si>
  <si>
    <r>
      <rPr>
        <sz val="11"/>
        <rFont val="Symbol"/>
        <family val="1"/>
        <charset val="2"/>
      </rPr>
      <t>l</t>
    </r>
    <r>
      <rPr>
        <vertAlign val="subscript"/>
        <sz val="11"/>
        <rFont val="Times New Roman"/>
        <family val="1"/>
      </rPr>
      <t>1</t>
    </r>
    <r>
      <rPr>
        <sz val="11"/>
        <rFont val="Times New Roman"/>
        <family val="1"/>
        <charset val="2"/>
      </rPr>
      <t xml:space="preserve"> =</t>
    </r>
  </si>
  <si>
    <r>
      <rPr>
        <sz val="11"/>
        <rFont val="Symbol"/>
        <family val="1"/>
        <charset val="2"/>
      </rPr>
      <t>a</t>
    </r>
    <r>
      <rPr>
        <vertAlign val="subscript"/>
        <sz val="11"/>
        <rFont val="Times New Roman"/>
        <family val="1"/>
      </rPr>
      <t>1</t>
    </r>
    <r>
      <rPr>
        <sz val="11"/>
        <rFont val="Times New Roman"/>
        <family val="1"/>
        <charset val="2"/>
      </rPr>
      <t xml:space="preserve"> =</t>
    </r>
  </si>
  <si>
    <t>Hạng mục</t>
  </si>
  <si>
    <t>Nhà xưởng</t>
  </si>
  <si>
    <r>
      <rPr>
        <sz val="10"/>
        <rFont val="Symbol"/>
        <family val="1"/>
        <charset val="2"/>
      </rPr>
      <t>q</t>
    </r>
    <r>
      <rPr>
        <vertAlign val="subscript"/>
        <sz val="10"/>
        <rFont val="Times New Roman"/>
        <family val="1"/>
      </rPr>
      <t xml:space="preserve">a,cr </t>
    </r>
    <r>
      <rPr>
        <sz val="10"/>
        <rFont val="Times New Roman"/>
        <family val="1"/>
      </rPr>
      <t>(</t>
    </r>
    <r>
      <rPr>
        <vertAlign val="superscript"/>
        <sz val="10"/>
        <rFont val="Times New Roman"/>
        <family val="1"/>
      </rPr>
      <t>o</t>
    </r>
    <r>
      <rPr>
        <sz val="10"/>
        <rFont val="Times New Roman"/>
        <family val="1"/>
      </rPr>
      <t>C)</t>
    </r>
  </si>
  <si>
    <r>
      <rPr>
        <b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 xml:space="preserve">a,cr
</t>
    </r>
    <r>
      <rPr>
        <b/>
        <sz val="10"/>
        <color theme="9" tint="-0.249977111117893"/>
        <rFont val="Times New Roman"/>
        <family val="1"/>
      </rPr>
      <t>(</t>
    </r>
    <r>
      <rPr>
        <b/>
        <vertAlign val="superscript"/>
        <sz val="10"/>
        <color theme="9" tint="-0.249977111117893"/>
        <rFont val="Times New Roman"/>
        <family val="1"/>
      </rPr>
      <t>o</t>
    </r>
    <r>
      <rPr>
        <b/>
        <sz val="10"/>
        <color theme="9" tint="-0.249977111117893"/>
        <rFont val="Times New Roman"/>
        <family val="1"/>
      </rPr>
      <t>C)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</si>
  <si>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y,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</si>
  <si>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p,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</si>
  <si>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E,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</si>
  <si>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sz val="10"/>
        <color theme="9" tint="-0.249977111117893"/>
        <rFont val="Times New Roman"/>
        <family val="1"/>
        <charset val="2"/>
      </rPr>
      <t xml:space="preserve"> / k</t>
    </r>
    <r>
      <rPr>
        <b/>
        <vertAlign val="subscript"/>
        <sz val="10"/>
        <color theme="9" tint="-0.249977111117893"/>
        <rFont val="Times New Roman"/>
        <family val="1"/>
      </rPr>
      <t>E,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</si>
  <si>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µ</t>
    </r>
    <r>
      <rPr>
        <b/>
        <vertAlign val="subscript"/>
        <sz val="10"/>
        <color theme="9" tint="-0.249977111117893"/>
        <rFont val="Times New Roman"/>
        <family val="1"/>
      </rPr>
      <t>y</t>
    </r>
  </si>
  <si>
    <r>
      <t>k</t>
    </r>
    <r>
      <rPr>
        <b/>
        <vertAlign val="subscript"/>
        <sz val="10"/>
        <color theme="9" tint="-0.249977111117893"/>
        <rFont val="Times New Roman"/>
        <family val="1"/>
      </rPr>
      <t>y</t>
    </r>
  </si>
  <si>
    <r>
      <t>µ</t>
    </r>
    <r>
      <rPr>
        <b/>
        <vertAlign val="subscript"/>
        <sz val="10"/>
        <color theme="9" tint="-0.249977111117893"/>
        <rFont val="Times New Roman"/>
        <family val="1"/>
      </rPr>
      <t>0</t>
    </r>
  </si>
  <si>
    <r>
      <rPr>
        <b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</si>
  <si>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t>mm</t>
    </r>
    <r>
      <rPr>
        <vertAlign val="superscript"/>
        <sz val="11"/>
        <color theme="1"/>
        <rFont val="Times New Roman"/>
        <family val="1"/>
      </rPr>
      <t>2</t>
    </r>
  </si>
  <si>
    <t>Av</t>
  </si>
  <si>
    <r>
      <t>β</t>
    </r>
    <r>
      <rPr>
        <vertAlign val="subscript"/>
        <sz val="10"/>
        <color theme="1"/>
        <rFont val="Times New Roman"/>
        <family val="1"/>
      </rPr>
      <t>M,y</t>
    </r>
  </si>
  <si>
    <t>- Chỉ số huy động cấu kiện của tiết diện không bảo vệ</t>
  </si>
  <si>
    <t>Thời gian
chịu lửa</t>
  </si>
  <si>
    <t>- Thời gian tới hạn của tiết diện</t>
  </si>
  <si>
    <r>
      <rPr>
        <sz val="10"/>
        <color theme="1"/>
        <rFont val="Calibri"/>
        <family val="2"/>
      </rPr>
      <t>t</t>
    </r>
    <r>
      <rPr>
        <vertAlign val="subscript"/>
        <sz val="10"/>
        <color theme="1"/>
        <rFont val="Times New Roman"/>
        <family val="1"/>
      </rPr>
      <t>cr</t>
    </r>
    <r>
      <rPr>
        <sz val="10"/>
        <color theme="1"/>
        <rFont val="Times New Roman"/>
        <family val="1"/>
      </rPr>
      <t xml:space="preserve">  =</t>
    </r>
  </si>
  <si>
    <t>X</t>
  </si>
  <si>
    <t>Y</t>
  </si>
  <si>
    <r>
      <t>L</t>
    </r>
    <r>
      <rPr>
        <vertAlign val="subscript"/>
        <sz val="11"/>
        <rFont val="Times New Roman"/>
        <family val="1"/>
      </rPr>
      <t>y</t>
    </r>
  </si>
  <si>
    <r>
      <t>L</t>
    </r>
    <r>
      <rPr>
        <vertAlign val="subscript"/>
        <sz val="11"/>
        <rFont val="Times New Roman"/>
        <family val="1"/>
      </rPr>
      <t>z</t>
    </r>
  </si>
  <si>
    <t>HẠNG MỤC</t>
  </si>
  <si>
    <t>NHÀ KHO</t>
  </si>
  <si>
    <r>
      <t>- Độ mảnh quy đổi ở nhiệt độ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</t>
    </r>
  </si>
  <si>
    <r>
      <t>t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</si>
  <si>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(1/m)</t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</si>
  <si>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Symbol"/>
        <family val="1"/>
        <charset val="2"/>
      </rPr>
      <t>1</t>
    </r>
    <r>
      <rPr>
        <sz val="14.5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</si>
  <si>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>A</t>
    </r>
    <r>
      <rPr>
        <vertAlign val="subscript"/>
        <sz val="10"/>
        <color theme="1"/>
        <rFont val="Times New Roman"/>
        <family val="1"/>
      </rPr>
      <t>v</t>
    </r>
    <r>
      <rPr>
        <sz val="10"/>
        <color theme="1"/>
        <rFont val="Times New Roman"/>
        <family val="1"/>
      </rPr>
      <t xml:space="preserve"> = </t>
    </r>
  </si>
  <si>
    <t>- Thời gian chống cháy yêu cầu của cấu kiện</t>
  </si>
  <si>
    <t>- Nhiệt độ chống cháy yêu cầu của cấu kiện</t>
  </si>
  <si>
    <t xml:space="preserve">TÍNH TOÁN THIẾT KẾ CHỊU LỬA </t>
  </si>
  <si>
    <t>Frame
section</t>
  </si>
  <si>
    <t>-</t>
  </si>
  <si>
    <t>21</t>
  </si>
  <si>
    <t>D =</t>
  </si>
  <si>
    <t>I</t>
  </si>
  <si>
    <r>
      <t>W</t>
    </r>
    <r>
      <rPr>
        <vertAlign val="subscript"/>
        <sz val="10"/>
        <color rgb="FF000000"/>
        <rFont val="Times New Roman"/>
        <family val="1"/>
      </rPr>
      <t>el</t>
    </r>
  </si>
  <si>
    <r>
      <t>W</t>
    </r>
    <r>
      <rPr>
        <vertAlign val="subscript"/>
        <sz val="10"/>
        <color rgb="FF000000"/>
        <rFont val="Times New Roman"/>
        <family val="1"/>
      </rPr>
      <t>pl</t>
    </r>
  </si>
  <si>
    <t>i</t>
  </si>
  <si>
    <t>D</t>
  </si>
  <si>
    <t>D200 8mm</t>
  </si>
  <si>
    <t>22</t>
  </si>
  <si>
    <t>23</t>
  </si>
  <si>
    <t>24</t>
  </si>
  <si>
    <t>D / t</t>
  </si>
  <si>
    <t>2.1 Trường hợp cấu kiện chịu kéo</t>
  </si>
  <si>
    <t>W =</t>
  </si>
  <si>
    <t>- Hệ số giảm cường độ</t>
  </si>
  <si>
    <r>
      <t>k</t>
    </r>
    <r>
      <rPr>
        <vertAlign val="subscript"/>
        <sz val="10"/>
        <color theme="1"/>
        <rFont val="Times New Roman"/>
        <family val="1"/>
      </rPr>
      <t>y,</t>
    </r>
    <r>
      <rPr>
        <vertAlign val="subscript"/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</rPr>
      <t xml:space="preserve"> = </t>
    </r>
  </si>
  <si>
    <t>- Khả năng chịu kéo của tiết diện:</t>
  </si>
  <si>
    <r>
      <t>N</t>
    </r>
    <r>
      <rPr>
        <vertAlign val="subscript"/>
        <sz val="10"/>
        <color theme="1"/>
        <rFont val="Times New Roman"/>
        <family val="1"/>
      </rPr>
      <t>pl,Rd</t>
    </r>
    <r>
      <rPr>
        <sz val="10"/>
        <color theme="1"/>
        <rFont val="Times New Roman"/>
        <family val="1"/>
      </rPr>
      <t xml:space="preserve"> = </t>
    </r>
  </si>
  <si>
    <t>- Lực kéo của tiết diện:</t>
  </si>
  <si>
    <r>
      <t>N</t>
    </r>
    <r>
      <rPr>
        <vertAlign val="subscript"/>
        <sz val="10"/>
        <color theme="1"/>
        <rFont val="Times New Roman"/>
        <family val="1"/>
      </rPr>
      <t>fi,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,Rd</t>
    </r>
    <r>
      <rPr>
        <sz val="10"/>
        <color theme="1"/>
        <rFont val="Times New Roman"/>
        <family val="1"/>
      </rPr>
      <t xml:space="preserve"> = </t>
    </r>
  </si>
  <si>
    <t>- Chỉ số huy động của tiết diện:</t>
  </si>
  <si>
    <t>2.2 Trường hợp cấu kiện chịu nén</t>
  </si>
  <si>
    <t>2.2.1 Trường hợp cấu kiện chịu lực dọc và uốn với dạng oằn do uốn dọc</t>
  </si>
  <si>
    <t>2.2.2 Tính toán nhiệt độ tới hạn cho cấu kiện có kể đến mất ổn định oằn xoắn ngang</t>
  </si>
  <si>
    <r>
      <t>λ̅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</si>
  <si>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l</t>
  </si>
  <si>
    <t xml:space="preserve"> </t>
  </si>
  <si>
    <r>
      <t>k</t>
    </r>
    <r>
      <rPr>
        <vertAlign val="subscript"/>
        <sz val="10"/>
        <color theme="1"/>
        <rFont val="Times New Roman"/>
        <family val="1"/>
      </rPr>
      <t>y,20</t>
    </r>
    <r>
      <rPr>
        <sz val="10"/>
        <color theme="1"/>
        <rFont val="Times New Roman"/>
        <family val="1"/>
      </rPr>
      <t xml:space="preserve"> = </t>
    </r>
  </si>
  <si>
    <r>
      <t>k</t>
    </r>
    <r>
      <rPr>
        <vertAlign val="subscript"/>
        <sz val="10"/>
        <color theme="1"/>
        <rFont val="Times New Roman"/>
        <family val="1"/>
      </rPr>
      <t>E,20</t>
    </r>
    <r>
      <rPr>
        <sz val="10"/>
        <color theme="1"/>
        <rFont val="Times New Roman"/>
        <family val="1"/>
      </rPr>
      <t xml:space="preserve"> = </t>
    </r>
  </si>
  <si>
    <r>
      <t>λ,</t>
    </r>
    <r>
      <rPr>
        <vertAlign val="subscript"/>
        <sz val="10"/>
        <color theme="1"/>
        <rFont val="Aptos Narrow"/>
        <family val="2"/>
        <scheme val="minor"/>
      </rPr>
      <t>20</t>
    </r>
    <r>
      <rPr>
        <sz val="10"/>
        <color theme="1"/>
        <rFont val="Aptos Narrow"/>
        <family val="2"/>
        <scheme val="minor"/>
      </rPr>
      <t>̅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</si>
  <si>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20oC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</si>
  <si>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fi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</si>
  <si>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fi</t>
    </r>
  </si>
  <si>
    <t>(Không áp dụng đối với kết cấu thép ống)</t>
  </si>
  <si>
    <r>
      <t>t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2"/>
        <charset val="2"/>
      </rPr>
      <t xml:space="preserve"> =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</si>
  <si>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  <charset val="2"/>
      </rPr>
      <t xml:space="preserve"> =</t>
    </r>
  </si>
  <si>
    <t>- Nhiệt độ tới hạn của tiết diện là:</t>
  </si>
  <si>
    <t>+ Nhiệt độ tới hạn của tiết diện là:</t>
  </si>
  <si>
    <r>
      <t>A</t>
    </r>
    <r>
      <rPr>
        <vertAlign val="subscript"/>
        <sz val="10"/>
        <color rgb="FF000000"/>
        <rFont val="Times New Roman"/>
        <family val="1"/>
      </rPr>
      <t>v</t>
    </r>
  </si>
  <si>
    <t>D/t</t>
  </si>
  <si>
    <r>
      <t>N</t>
    </r>
    <r>
      <rPr>
        <vertAlign val="subscript"/>
        <sz val="10"/>
        <color theme="1"/>
        <rFont val="Times New Roman"/>
        <family val="1"/>
      </rPr>
      <t>fi,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,Rd</t>
    </r>
  </si>
  <si>
    <r>
      <t>N</t>
    </r>
    <r>
      <rPr>
        <vertAlign val="subscript"/>
        <sz val="10"/>
        <color theme="1"/>
        <rFont val="Times New Roman"/>
        <family val="1"/>
      </rPr>
      <t>pl,Rd</t>
    </r>
  </si>
  <si>
    <r>
      <rPr>
        <sz val="10"/>
        <color theme="1"/>
        <rFont val="Aptos Narrow"/>
        <family val="2"/>
      </rPr>
      <t>µ</t>
    </r>
    <r>
      <rPr>
        <vertAlign val="subscript"/>
        <sz val="10"/>
        <color theme="1"/>
        <rFont val="Times New Roman"/>
        <family val="1"/>
      </rPr>
      <t>0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</si>
  <si>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</t>
    </r>
  </si>
  <si>
    <r>
      <t>λ̅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Aptos Display"/>
        <family val="2"/>
      </rPr>
      <t>a,cr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</si>
  <si>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</si>
  <si>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t>λ̅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Aptos Display"/>
        <family val="2"/>
      </rPr>
      <t>a,cr</t>
    </r>
  </si>
  <si>
    <r>
      <rPr>
        <b/>
        <sz val="10"/>
        <color theme="9" tint="-0.249977111117893"/>
        <rFont val="Symbol"/>
        <family val="1"/>
        <charset val="2"/>
      </rPr>
      <t>f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</si>
  <si>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rPr>
        <b/>
        <sz val="10"/>
        <color theme="9" tint="-0.249977111117893"/>
        <rFont val="Symbol"/>
        <family val="1"/>
        <charset val="2"/>
      </rPr>
      <t>c</t>
    </r>
    <r>
      <rPr>
        <b/>
        <vertAlign val="subscript"/>
        <sz val="10"/>
        <color theme="9" tint="-0.249977111117893"/>
        <rFont val="Times New Roman"/>
        <family val="1"/>
      </rPr>
      <t>fi</t>
    </r>
  </si>
  <si>
    <t>CẤU KIỆN
CHỊU KÉO</t>
  </si>
  <si>
    <t>Trường hợp cấu kiện chịu 
lực dọc và uốn</t>
  </si>
  <si>
    <t>Cột AD</t>
  </si>
  <si>
    <t>Kích thước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</si>
</sst>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&quot;Lớp &quot;0"/>
    <numFmt numFmtId="167" formatCode="0.00000E+00"/>
    <numFmt numFmtId="168" formatCode="&quot;£ &quot;0.00"/>
    <numFmt numFmtId="169" formatCode="\R0"/>
    <numFmt numFmtId="170" formatCode="&quot;min&quot;"/>
    <numFmt numFmtId="171" formatCode="&quot;(&quot;0&quot;)&quot;"/>
    <numFmt numFmtId="172" formatCode="0.0E+00"/>
    <numFmt numFmtId="173" formatCode="&quot;Type &quot;0"/>
  </numFmts>
  <fonts count="102">
    <font>
      <sz val="11"/>
      <color theme="1"/>
      <name val="Aptos Narrow"/>
      <family val="2"/>
      <charset val="163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theme="1"/>
      <name val="Times New Roman"/>
      <family val="1"/>
    </font>
    <font>
      <sz val="11"/>
      <color theme="1"/>
      <name val="Times New Roman"/>
      <family val="1"/>
    </font>
    <font>
      <sz val="11"/>
      <name val="Arial"/>
      <family val="2"/>
    </font>
    <font>
      <sz val="12"/>
      <color theme="1"/>
      <name val="Aptos Narrow"/>
      <family val="2"/>
      <scheme val="minor"/>
    </font>
    <font>
      <b/>
      <sz val="12"/>
      <color indexed="39"/>
      <name val="Arial"/>
      <family val="2"/>
    </font>
    <font>
      <sz val="10"/>
      <name val="Arial"/>
      <family val="2"/>
      <charset val="163"/>
    </font>
    <font>
      <sz val="11"/>
      <color theme="1"/>
      <name val="Symbol"/>
      <family val="1"/>
      <charset val="2"/>
    </font>
    <font>
      <sz val="1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Aptos Narrow"/>
      <family val="2"/>
      <charset val="163"/>
      <scheme val="minor"/>
    </font>
    <font>
      <b/>
      <sz val="14"/>
      <color theme="0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vertAlign val="subscript"/>
      <sz val="10"/>
      <color theme="0"/>
      <name val="Aptos Narrow"/>
      <family val="2"/>
      <scheme val="minor"/>
    </font>
    <font>
      <sz val="10"/>
      <color theme="1"/>
      <name val="Calibri"/>
      <family val="2"/>
    </font>
    <font>
      <b/>
      <u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sz val="10"/>
      <color rgb="FF0000CC"/>
      <name val="Times New Roman"/>
      <family val="1"/>
    </font>
    <font>
      <sz val="10"/>
      <name val="Times New Roman"/>
      <family val="1"/>
    </font>
    <font>
      <sz val="10"/>
      <color indexed="8"/>
      <name val="Times New Roman"/>
      <family val="1"/>
    </font>
    <font>
      <vertAlign val="subscript"/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i/>
      <sz val="10"/>
      <color theme="1"/>
      <name val="Times New Roman"/>
      <family val="1"/>
    </font>
    <font>
      <vertAlign val="superscript"/>
      <sz val="10"/>
      <color theme="1"/>
      <name val="Times New Roman"/>
      <family val="1"/>
    </font>
    <font>
      <b/>
      <vertAlign val="superscript"/>
      <sz val="10"/>
      <color theme="1"/>
      <name val="Times New Roman"/>
      <family val="1"/>
    </font>
    <font>
      <sz val="10"/>
      <color rgb="FF000000"/>
      <name val="Symbol"/>
      <family val="1"/>
      <charset val="2"/>
    </font>
    <font>
      <sz val="10"/>
      <color rgb="FF000000"/>
      <name val="Times New Roman"/>
      <family val="1"/>
      <charset val="2"/>
    </font>
    <font>
      <sz val="10"/>
      <color indexed="8"/>
      <name val="Times New Roman"/>
      <family val="1"/>
      <charset val="2"/>
    </font>
    <font>
      <sz val="10"/>
      <color theme="1"/>
      <name val="Symbol"/>
      <family val="1"/>
      <charset val="2"/>
    </font>
    <font>
      <sz val="10"/>
      <color theme="1"/>
      <name val="Times New Roman"/>
      <family val="1"/>
      <charset val="2"/>
    </font>
    <font>
      <sz val="14.5"/>
      <color theme="1"/>
      <name val="Times New Roman"/>
      <family val="1"/>
    </font>
    <font>
      <vertAlign val="subscript"/>
      <sz val="10"/>
      <color theme="1"/>
      <name val="Aptos Narrow"/>
      <family val="2"/>
      <scheme val="minor"/>
    </font>
    <font>
      <vertAlign val="subscript"/>
      <sz val="10"/>
      <color theme="1"/>
      <name val="Symbol"/>
      <family val="1"/>
      <charset val="2"/>
    </font>
    <font>
      <sz val="17.5"/>
      <color theme="1"/>
      <name val="Times New Roman"/>
      <family val="1"/>
    </font>
    <font>
      <sz val="10"/>
      <color theme="1"/>
      <name val="Aptos Narrow"/>
      <family val="2"/>
    </font>
    <font>
      <sz val="10"/>
      <color theme="1"/>
      <name val="Times New Roman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Aptos Narrow"/>
      <family val="2"/>
      <scheme val="minor"/>
    </font>
    <font>
      <vertAlign val="subscript"/>
      <sz val="10"/>
      <color theme="1"/>
      <name val="Aptos Display"/>
      <family val="2"/>
    </font>
    <font>
      <sz val="11"/>
      <color rgb="FF006100"/>
      <name val="Aptos Narrow"/>
      <family val="2"/>
      <scheme val="minor"/>
    </font>
    <font>
      <sz val="12"/>
      <color rgb="FFC00000"/>
      <name val="Times New Roman"/>
      <family val="1"/>
    </font>
    <font>
      <sz val="12"/>
      <color theme="1"/>
      <name val="Times New Roman"/>
      <family val="1"/>
    </font>
    <font>
      <b/>
      <sz val="11"/>
      <color rgb="FF0070C0"/>
      <name val="Aptos Narrow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5.95"/>
      <color theme="1"/>
      <name val="Aptos Narrow"/>
      <family val="2"/>
      <charset val="163"/>
    </font>
    <font>
      <sz val="11"/>
      <color theme="1"/>
      <name val="Aptos Narrow"/>
      <family val="1"/>
      <charset val="2"/>
    </font>
    <font>
      <sz val="11"/>
      <color theme="1"/>
      <name val="Aptos Narrow"/>
      <family val="2"/>
    </font>
    <font>
      <sz val="11"/>
      <color rgb="FFFF0000"/>
      <name val="Aptos Narrow"/>
      <family val="2"/>
      <charset val="163"/>
      <scheme val="minor"/>
    </font>
    <font>
      <sz val="11"/>
      <color rgb="FF0000CC"/>
      <name val="Aptos Narrow"/>
      <family val="2"/>
      <charset val="163"/>
      <scheme val="minor"/>
    </font>
    <font>
      <sz val="10"/>
      <color rgb="FF0070C0"/>
      <name val="Times New Roman"/>
      <family val="1"/>
    </font>
    <font>
      <sz val="16"/>
      <color rgb="FFFF0000"/>
      <name val="Times New Roman"/>
      <family val="1"/>
    </font>
    <font>
      <sz val="11"/>
      <color rgb="FF0000CC"/>
      <name val="Times New Roman"/>
      <family val="1"/>
    </font>
    <font>
      <sz val="16"/>
      <color rgb="FF7030A0"/>
      <name val="Times New Roman"/>
      <family val="1"/>
    </font>
    <font>
      <sz val="16"/>
      <color rgb="FF0000CC"/>
      <name val="Times New Roman"/>
      <family val="1"/>
    </font>
    <font>
      <sz val="14.3"/>
      <color theme="1"/>
      <name val="Aptos Narrow"/>
      <family val="2"/>
      <charset val="163"/>
    </font>
    <font>
      <sz val="11"/>
      <color theme="1"/>
      <name val="Aptos Narrow"/>
      <family val="1"/>
      <charset val="2"/>
      <scheme val="minor"/>
    </font>
    <font>
      <b/>
      <u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</font>
    <font>
      <vertAlign val="subscript"/>
      <sz val="11"/>
      <color theme="1"/>
      <name val="Times New Roman"/>
      <family val="1"/>
    </font>
    <font>
      <sz val="16"/>
      <color theme="9" tint="-0.249977111117893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  <charset val="2"/>
    </font>
    <font>
      <sz val="11"/>
      <name val="Symbol"/>
      <family val="1"/>
      <charset val="2"/>
    </font>
    <font>
      <vertAlign val="subscript"/>
      <sz val="11"/>
      <name val="Times New Roman"/>
      <family val="1"/>
    </font>
    <font>
      <b/>
      <sz val="16"/>
      <color theme="0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sz val="10"/>
      <name val="Times New Roman"/>
      <family val="1"/>
      <charset val="2"/>
    </font>
    <font>
      <sz val="10"/>
      <name val="Symbol"/>
      <family val="1"/>
      <charset val="2"/>
    </font>
    <font>
      <vertAlign val="subscript"/>
      <sz val="10"/>
      <name val="Times New Roman"/>
      <family val="1"/>
    </font>
    <font>
      <vertAlign val="superscript"/>
      <sz val="10"/>
      <name val="Times New Roman"/>
      <family val="1"/>
    </font>
    <font>
      <b/>
      <sz val="11"/>
      <color theme="9" tint="-0.249977111117893"/>
      <name val="Times New Roman"/>
      <family val="1"/>
    </font>
    <font>
      <b/>
      <sz val="10"/>
      <color theme="9" tint="-0.249977111117893"/>
      <name val="Times New Roman"/>
      <family val="1"/>
      <charset val="2"/>
    </font>
    <font>
      <b/>
      <sz val="10"/>
      <color theme="9" tint="-0.249977111117893"/>
      <name val="Symbol"/>
      <family val="1"/>
      <charset val="2"/>
    </font>
    <font>
      <b/>
      <vertAlign val="subscript"/>
      <sz val="10"/>
      <color theme="9" tint="-0.249977111117893"/>
      <name val="Times New Roman"/>
      <family val="1"/>
    </font>
    <font>
      <b/>
      <sz val="10"/>
      <color theme="9" tint="-0.249977111117893"/>
      <name val="Times New Roman"/>
      <family val="1"/>
    </font>
    <font>
      <b/>
      <vertAlign val="superscript"/>
      <sz val="10"/>
      <color theme="9" tint="-0.249977111117893"/>
      <name val="Times New Roman"/>
      <family val="1"/>
    </font>
    <font>
      <b/>
      <vertAlign val="subscript"/>
      <sz val="10"/>
      <color theme="9" tint="-0.249977111117893"/>
      <name val="Aptos Display"/>
      <family val="2"/>
    </font>
    <font>
      <b/>
      <vertAlign val="subscript"/>
      <sz val="10"/>
      <color theme="9" tint="-0.249977111117893"/>
      <name val="Symbol"/>
      <family val="1"/>
      <charset val="2"/>
    </font>
    <font>
      <vertAlign val="superscript"/>
      <sz val="11"/>
      <color theme="1"/>
      <name val="Times New Roman"/>
      <family val="1"/>
    </font>
    <font>
      <sz val="12"/>
      <color theme="8"/>
      <name val="Times New Roman"/>
      <family val="1"/>
    </font>
    <font>
      <sz val="10"/>
      <color theme="1"/>
      <name val="Times New Roman"/>
      <family val="2"/>
      <charset val="2"/>
    </font>
    <font>
      <b/>
      <sz val="11"/>
      <name val="Times New Roman"/>
      <family val="1"/>
    </font>
    <font>
      <b/>
      <sz val="14"/>
      <color rgb="FF0070C0"/>
      <name val="Times New Roman"/>
      <family val="1"/>
    </font>
    <font>
      <b/>
      <sz val="14"/>
      <color theme="0"/>
      <name val="Times New Roman"/>
      <family val="1"/>
    </font>
    <font>
      <sz val="9"/>
      <color indexed="81"/>
      <name val="Tahoma"/>
    </font>
    <font>
      <b/>
      <sz val="9"/>
      <color indexed="81"/>
      <name val="Tahoma"/>
    </font>
    <font>
      <sz val="10"/>
      <color indexed="8"/>
      <name val="Symbol"/>
      <family val="1"/>
      <charset val="2"/>
    </font>
    <font>
      <sz val="11"/>
      <color theme="0" tint="-0.14999847407452621"/>
      <name val="Times New Roman"/>
      <family val="1"/>
    </font>
    <font>
      <sz val="12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rgb="FF0070C0"/>
      </bottom>
      <diagonal/>
    </border>
    <border>
      <left/>
      <right/>
      <top style="thick">
        <color rgb="FFFF0000"/>
      </top>
      <bottom/>
      <diagonal/>
    </border>
    <border>
      <left/>
      <right/>
      <top/>
      <bottom style="mediumDashed">
        <color rgb="FF0070C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thin">
        <color theme="0" tint="-0.499984740745262"/>
      </bottom>
      <diagonal/>
    </border>
    <border>
      <left/>
      <right style="hair">
        <color auto="1"/>
      </right>
      <top/>
      <bottom style="thin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thin">
        <color theme="0" tint="-0.49998474074526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18">
    <xf numFmtId="0" fontId="0" fillId="0" borderId="0"/>
    <xf numFmtId="0" fontId="5" fillId="0" borderId="0"/>
    <xf numFmtId="2" fontId="8" fillId="0" borderId="0"/>
    <xf numFmtId="0" fontId="9" fillId="0" borderId="0"/>
    <xf numFmtId="2" fontId="10" fillId="0" borderId="0">
      <alignment vertical="center"/>
      <protection locked="0"/>
    </xf>
    <xf numFmtId="0" fontId="11" fillId="0" borderId="0"/>
    <xf numFmtId="2" fontId="8" fillId="0" borderId="0"/>
    <xf numFmtId="0" fontId="4" fillId="0" borderId="0"/>
    <xf numFmtId="0" fontId="4" fillId="0" borderId="0"/>
    <xf numFmtId="0" fontId="15" fillId="0" borderId="0"/>
    <xf numFmtId="0" fontId="3" fillId="0" borderId="0"/>
    <xf numFmtId="0" fontId="13" fillId="0" borderId="0"/>
    <xf numFmtId="165" fontId="15" fillId="0" borderId="0" applyFont="0" applyFill="0" applyBorder="0" applyAlignment="0" applyProtection="0"/>
    <xf numFmtId="0" fontId="13" fillId="0" borderId="0"/>
    <xf numFmtId="0" fontId="47" fillId="10" borderId="19" applyNumberFormat="0" applyAlignment="0" applyProtection="0"/>
    <xf numFmtId="0" fontId="49" fillId="11" borderId="0" applyNumberFormat="0" applyBorder="0" applyAlignment="0" applyProtection="0"/>
    <xf numFmtId="0" fontId="2" fillId="0" borderId="0"/>
    <xf numFmtId="9" fontId="15" fillId="0" borderId="0" applyFont="0" applyFill="0" applyBorder="0" applyAlignment="0" applyProtection="0"/>
  </cellStyleXfs>
  <cellXfs count="420">
    <xf numFmtId="0" fontId="0" fillId="0" borderId="0" xfId="0"/>
    <xf numFmtId="0" fontId="7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19" fillId="6" borderId="0" xfId="10" applyFont="1" applyFill="1" applyAlignment="1">
      <alignment horizontal="center"/>
    </xf>
    <xf numFmtId="0" fontId="18" fillId="7" borderId="0" xfId="10" applyFont="1" applyFill="1"/>
    <xf numFmtId="0" fontId="18" fillId="0" borderId="0" xfId="10" applyFont="1"/>
    <xf numFmtId="0" fontId="18" fillId="4" borderId="16" xfId="10" applyFont="1" applyFill="1" applyBorder="1" applyAlignment="1">
      <alignment horizontal="right" vertical="center"/>
    </xf>
    <xf numFmtId="0" fontId="18" fillId="4" borderId="16" xfId="10" applyFont="1" applyFill="1" applyBorder="1" applyAlignment="1">
      <alignment horizontal="center"/>
    </xf>
    <xf numFmtId="0" fontId="18" fillId="4" borderId="0" xfId="10" applyFont="1" applyFill="1" applyAlignment="1">
      <alignment horizontal="center"/>
    </xf>
    <xf numFmtId="0" fontId="14" fillId="4" borderId="13" xfId="0" applyFont="1" applyFill="1" applyBorder="1" applyAlignment="1">
      <alignment vertical="center"/>
    </xf>
    <xf numFmtId="0" fontId="14" fillId="4" borderId="18" xfId="0" applyFont="1" applyFill="1" applyBorder="1" applyAlignment="1">
      <alignment vertical="center"/>
    </xf>
    <xf numFmtId="0" fontId="14" fillId="4" borderId="7" xfId="0" applyFont="1" applyFill="1" applyBorder="1" applyAlignment="1">
      <alignment vertical="center"/>
    </xf>
    <xf numFmtId="0" fontId="14" fillId="4" borderId="8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/>
    </xf>
    <xf numFmtId="0" fontId="14" fillId="4" borderId="1" xfId="0" applyFont="1" applyFill="1" applyBorder="1" applyAlignment="1">
      <alignment horizontal="center" vertical="center"/>
    </xf>
    <xf numFmtId="1" fontId="27" fillId="4" borderId="1" xfId="0" applyNumberFormat="1" applyFont="1" applyFill="1" applyBorder="1" applyAlignment="1">
      <alignment horizontal="center" vertical="center"/>
    </xf>
    <xf numFmtId="1" fontId="14" fillId="4" borderId="1" xfId="0" applyNumberFormat="1" applyFont="1" applyFill="1" applyBorder="1" applyAlignment="1">
      <alignment horizontal="center" vertical="center"/>
    </xf>
    <xf numFmtId="165" fontId="14" fillId="4" borderId="0" xfId="0" applyNumberFormat="1" applyFont="1" applyFill="1" applyAlignment="1">
      <alignment vertical="center"/>
    </xf>
    <xf numFmtId="2" fontId="14" fillId="4" borderId="0" xfId="0" applyNumberFormat="1" applyFont="1" applyFill="1" applyAlignment="1">
      <alignment vertical="center"/>
    </xf>
    <xf numFmtId="0" fontId="19" fillId="5" borderId="16" xfId="10" applyFont="1" applyFill="1" applyBorder="1" applyAlignment="1">
      <alignment horizontal="center"/>
    </xf>
    <xf numFmtId="0" fontId="18" fillId="0" borderId="1" xfId="10" applyFont="1" applyBorder="1"/>
    <xf numFmtId="11" fontId="27" fillId="4" borderId="1" xfId="0" applyNumberFormat="1" applyFont="1" applyFill="1" applyBorder="1" applyAlignment="1">
      <alignment horizontal="center" vertical="center"/>
    </xf>
    <xf numFmtId="0" fontId="14" fillId="4" borderId="21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57" fillId="0" borderId="0" xfId="0" applyFont="1" applyAlignment="1">
      <alignment horizontal="right"/>
    </xf>
    <xf numFmtId="11" fontId="0" fillId="0" borderId="0" xfId="0" applyNumberFormat="1"/>
    <xf numFmtId="2" fontId="0" fillId="0" borderId="0" xfId="0" applyNumberFormat="1"/>
    <xf numFmtId="0" fontId="54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/>
    <xf numFmtId="2" fontId="0" fillId="0" borderId="1" xfId="0" applyNumberFormat="1" applyBorder="1" applyAlignment="1">
      <alignment horizontal="right" vertical="center"/>
    </xf>
    <xf numFmtId="164" fontId="59" fillId="0" borderId="1" xfId="0" applyNumberFormat="1" applyFont="1" applyBorder="1" applyAlignment="1">
      <alignment horizontal="center" vertical="center"/>
    </xf>
    <xf numFmtId="1" fontId="59" fillId="0" borderId="1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0" fillId="0" borderId="1" xfId="0" applyFont="1" applyBorder="1" applyAlignment="1">
      <alignment horizontal="center" vertical="center"/>
    </xf>
    <xf numFmtId="1" fontId="60" fillId="0" borderId="1" xfId="0" applyNumberFormat="1" applyFont="1" applyBorder="1" applyAlignment="1">
      <alignment horizontal="center" vertical="center"/>
    </xf>
    <xf numFmtId="0" fontId="7" fillId="4" borderId="1" xfId="0" applyFont="1" applyFill="1" applyBorder="1" applyAlignment="1">
      <alignment vertical="center"/>
    </xf>
    <xf numFmtId="1" fontId="7" fillId="4" borderId="1" xfId="0" applyNumberFormat="1" applyFont="1" applyFill="1" applyBorder="1" applyAlignment="1">
      <alignment vertical="center"/>
    </xf>
    <xf numFmtId="0" fontId="61" fillId="4" borderId="23" xfId="0" applyFont="1" applyFill="1" applyBorder="1" applyAlignment="1">
      <alignment vertical="center"/>
    </xf>
    <xf numFmtId="0" fontId="61" fillId="4" borderId="24" xfId="0" applyFont="1" applyFill="1" applyBorder="1" applyAlignment="1">
      <alignment vertical="center"/>
    </xf>
    <xf numFmtId="0" fontId="61" fillId="4" borderId="25" xfId="0" applyFont="1" applyFill="1" applyBorder="1" applyAlignment="1">
      <alignment vertical="center"/>
    </xf>
    <xf numFmtId="0" fontId="0" fillId="12" borderId="1" xfId="0" applyFill="1" applyBorder="1" applyAlignment="1">
      <alignment horizontal="center" vertical="center"/>
    </xf>
    <xf numFmtId="164" fontId="59" fillId="12" borderId="1" xfId="0" applyNumberFormat="1" applyFont="1" applyFill="1" applyBorder="1" applyAlignment="1">
      <alignment horizontal="center" vertical="center"/>
    </xf>
    <xf numFmtId="1" fontId="59" fillId="12" borderId="1" xfId="0" applyNumberFormat="1" applyFont="1" applyFill="1" applyBorder="1" applyAlignment="1">
      <alignment horizontal="center" vertical="center"/>
    </xf>
    <xf numFmtId="0" fontId="60" fillId="12" borderId="0" xfId="0" applyFont="1" applyFill="1" applyAlignment="1">
      <alignment horizontal="center" vertical="center"/>
    </xf>
    <xf numFmtId="0" fontId="0" fillId="12" borderId="0" xfId="0" applyFill="1"/>
    <xf numFmtId="2" fontId="49" fillId="11" borderId="0" xfId="15" applyNumberFormat="1" applyBorder="1" applyAlignment="1">
      <alignment horizontal="center" vertical="center"/>
    </xf>
    <xf numFmtId="0" fontId="50" fillId="4" borderId="21" xfId="0" applyFont="1" applyFill="1" applyBorder="1" applyAlignment="1">
      <alignment vertical="center"/>
    </xf>
    <xf numFmtId="0" fontId="38" fillId="4" borderId="21" xfId="0" applyFont="1" applyFill="1" applyBorder="1" applyAlignment="1">
      <alignment horizontal="right" vertical="center"/>
    </xf>
    <xf numFmtId="0" fontId="27" fillId="4" borderId="21" xfId="0" applyFont="1" applyFill="1" applyBorder="1" applyAlignment="1">
      <alignment vertical="center"/>
    </xf>
    <xf numFmtId="0" fontId="54" fillId="8" borderId="1" xfId="16" applyFont="1" applyFill="1" applyBorder="1" applyAlignment="1">
      <alignment horizontal="center" vertical="center"/>
    </xf>
    <xf numFmtId="0" fontId="2" fillId="0" borderId="0" xfId="16" applyAlignment="1">
      <alignment horizontal="center" vertical="center"/>
    </xf>
    <xf numFmtId="0" fontId="54" fillId="0" borderId="1" xfId="16" applyFont="1" applyBorder="1" applyAlignment="1">
      <alignment horizontal="center" vertical="center"/>
    </xf>
    <xf numFmtId="1" fontId="54" fillId="0" borderId="1" xfId="16" applyNumberFormat="1" applyFont="1" applyBorder="1" applyAlignment="1">
      <alignment horizontal="center" vertical="center"/>
    </xf>
    <xf numFmtId="0" fontId="2" fillId="0" borderId="1" xfId="16" applyBorder="1" applyAlignment="1">
      <alignment horizontal="center" vertical="center"/>
    </xf>
    <xf numFmtId="0" fontId="54" fillId="0" borderId="0" xfId="16" applyFont="1" applyAlignment="1">
      <alignment horizontal="center" vertical="center"/>
    </xf>
    <xf numFmtId="0" fontId="63" fillId="4" borderId="1" xfId="0" applyFont="1" applyFill="1" applyBorder="1" applyAlignment="1">
      <alignment horizontal="center" vertical="center"/>
    </xf>
    <xf numFmtId="169" fontId="27" fillId="4" borderId="1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0" fontId="2" fillId="8" borderId="1" xfId="16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0" fontId="0" fillId="8" borderId="1" xfId="0" applyNumberFormat="1" applyFill="1" applyBorder="1" applyAlignment="1">
      <alignment horizontal="center" vertical="center"/>
    </xf>
    <xf numFmtId="171" fontId="0" fillId="8" borderId="1" xfId="0" applyNumberFormat="1" applyFill="1" applyBorder="1" applyAlignment="1">
      <alignment horizontal="center" vertical="center"/>
    </xf>
    <xf numFmtId="1" fontId="63" fillId="4" borderId="1" xfId="0" applyNumberFormat="1" applyFont="1" applyFill="1" applyBorder="1" applyAlignment="1">
      <alignment horizontal="center" vertical="center"/>
    </xf>
    <xf numFmtId="169" fontId="7" fillId="4" borderId="1" xfId="0" applyNumberFormat="1" applyFont="1" applyFill="1" applyBorder="1" applyAlignment="1">
      <alignment vertical="center"/>
    </xf>
    <xf numFmtId="2" fontId="14" fillId="4" borderId="0" xfId="0" applyNumberFormat="1" applyFont="1" applyFill="1" applyAlignment="1">
      <alignment horizontal="center" vertical="center"/>
    </xf>
    <xf numFmtId="0" fontId="7" fillId="4" borderId="3" xfId="0" applyFont="1" applyFill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0" fillId="0" borderId="18" xfId="0" applyBorder="1"/>
    <xf numFmtId="0" fontId="0" fillId="0" borderId="13" xfId="0" quotePrefix="1" applyBorder="1"/>
    <xf numFmtId="0" fontId="60" fillId="0" borderId="0" xfId="0" applyFont="1"/>
    <xf numFmtId="0" fontId="0" fillId="0" borderId="0" xfId="0" quotePrefix="1"/>
    <xf numFmtId="9" fontId="60" fillId="0" borderId="0" xfId="17" applyFont="1" applyBorder="1" applyAlignment="1">
      <alignment horizontal="left"/>
    </xf>
    <xf numFmtId="0" fontId="0" fillId="0" borderId="13" xfId="0" applyBorder="1"/>
    <xf numFmtId="0" fontId="67" fillId="0" borderId="0" xfId="0" applyFont="1"/>
    <xf numFmtId="0" fontId="68" fillId="0" borderId="13" xfId="0" applyFont="1" applyBorder="1"/>
    <xf numFmtId="0" fontId="0" fillId="0" borderId="13" xfId="0" applyBorder="1" applyAlignment="1">
      <alignment horizontal="left" indent="1"/>
    </xf>
    <xf numFmtId="0" fontId="0" fillId="0" borderId="13" xfId="0" quotePrefix="1" applyBorder="1" applyAlignment="1">
      <alignment horizontal="left" indent="1"/>
    </xf>
    <xf numFmtId="0" fontId="6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7" fillId="4" borderId="1" xfId="0" applyFont="1" applyFill="1" applyBorder="1" applyAlignment="1">
      <alignment horizontal="center" vertical="center"/>
    </xf>
    <xf numFmtId="0" fontId="7" fillId="7" borderId="0" xfId="0" applyFont="1" applyFill="1" applyAlignment="1">
      <alignment vertical="center"/>
    </xf>
    <xf numFmtId="0" fontId="13" fillId="7" borderId="0" xfId="0" applyFont="1" applyFill="1" applyAlignment="1">
      <alignment vertical="center"/>
    </xf>
    <xf numFmtId="165" fontId="7" fillId="4" borderId="1" xfId="0" applyNumberFormat="1" applyFont="1" applyFill="1" applyBorder="1" applyAlignment="1">
      <alignment horizontal="center" vertical="center"/>
    </xf>
    <xf numFmtId="11" fontId="7" fillId="4" borderId="1" xfId="0" applyNumberFormat="1" applyFont="1" applyFill="1" applyBorder="1" applyAlignment="1">
      <alignment horizontal="center" vertical="center"/>
    </xf>
    <xf numFmtId="165" fontId="63" fillId="4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165" fontId="13" fillId="4" borderId="1" xfId="0" applyNumberFormat="1" applyFont="1" applyFill="1" applyBorder="1" applyAlignment="1">
      <alignment horizontal="center" vertical="center"/>
    </xf>
    <xf numFmtId="1" fontId="13" fillId="4" borderId="1" xfId="0" applyNumberFormat="1" applyFont="1" applyFill="1" applyBorder="1" applyAlignment="1">
      <alignment horizontal="center" vertical="center"/>
    </xf>
    <xf numFmtId="11" fontId="13" fillId="4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vertical="center"/>
    </xf>
    <xf numFmtId="1" fontId="7" fillId="4" borderId="3" xfId="0" applyNumberFormat="1" applyFont="1" applyFill="1" applyBorder="1" applyAlignment="1">
      <alignment horizontal="center" vertical="center"/>
    </xf>
    <xf numFmtId="1" fontId="7" fillId="4" borderId="4" xfId="0" applyNumberFormat="1" applyFont="1" applyFill="1" applyBorder="1" applyAlignment="1">
      <alignment horizontal="center" vertical="center"/>
    </xf>
    <xf numFmtId="165" fontId="27" fillId="4" borderId="1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0" fontId="7" fillId="4" borderId="4" xfId="0" applyFont="1" applyFill="1" applyBorder="1" applyAlignment="1">
      <alignment vertical="center"/>
    </xf>
    <xf numFmtId="164" fontId="7" fillId="4" borderId="21" xfId="0" applyNumberFormat="1" applyFont="1" applyFill="1" applyBorder="1" applyAlignment="1">
      <alignment horizontal="center" vertical="center"/>
    </xf>
    <xf numFmtId="2" fontId="7" fillId="4" borderId="1" xfId="0" applyNumberFormat="1" applyFont="1" applyFill="1" applyBorder="1" applyAlignment="1">
      <alignment vertical="center"/>
    </xf>
    <xf numFmtId="164" fontId="7" fillId="4" borderId="1" xfId="0" applyNumberFormat="1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2" fontId="13" fillId="4" borderId="8" xfId="0" applyNumberFormat="1" applyFont="1" applyFill="1" applyBorder="1" applyAlignment="1">
      <alignment horizontal="center" vertical="center"/>
    </xf>
    <xf numFmtId="0" fontId="50" fillId="4" borderId="8" xfId="0" applyFont="1" applyFill="1" applyBorder="1" applyAlignment="1">
      <alignment vertical="center" wrapText="1"/>
    </xf>
    <xf numFmtId="0" fontId="50" fillId="4" borderId="9" xfId="0" applyFont="1" applyFill="1" applyBorder="1" applyAlignment="1">
      <alignment vertical="center" wrapText="1"/>
    </xf>
    <xf numFmtId="0" fontId="50" fillId="4" borderId="21" xfId="0" applyFont="1" applyFill="1" applyBorder="1" applyAlignment="1">
      <alignment vertical="center" wrapText="1"/>
    </xf>
    <xf numFmtId="0" fontId="50" fillId="4" borderId="22" xfId="0" applyFont="1" applyFill="1" applyBorder="1" applyAlignment="1">
      <alignment vertical="center" wrapText="1"/>
    </xf>
    <xf numFmtId="0" fontId="92" fillId="4" borderId="1" xfId="0" applyFont="1" applyFill="1" applyBorder="1" applyAlignment="1">
      <alignment vertical="center" wrapText="1"/>
    </xf>
    <xf numFmtId="2" fontId="13" fillId="4" borderId="1" xfId="0" applyNumberFormat="1" applyFont="1" applyFill="1" applyBorder="1" applyAlignment="1">
      <alignment horizontal="center" vertical="center"/>
    </xf>
    <xf numFmtId="1" fontId="7" fillId="4" borderId="3" xfId="0" applyNumberFormat="1" applyFont="1" applyFill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63" fillId="4" borderId="4" xfId="0" applyFont="1" applyFill="1" applyBorder="1" applyAlignment="1">
      <alignment horizontal="center" vertical="center"/>
    </xf>
    <xf numFmtId="165" fontId="63" fillId="4" borderId="4" xfId="0" applyNumberFormat="1" applyFont="1" applyFill="1" applyBorder="1" applyAlignment="1">
      <alignment horizontal="center" vertical="center"/>
    </xf>
    <xf numFmtId="1" fontId="63" fillId="4" borderId="4" xfId="0" applyNumberFormat="1" applyFont="1" applyFill="1" applyBorder="1" applyAlignment="1">
      <alignment horizontal="center" vertical="center"/>
    </xf>
    <xf numFmtId="0" fontId="7" fillId="13" borderId="4" xfId="0" applyFont="1" applyFill="1" applyBorder="1" applyAlignment="1">
      <alignment vertical="top"/>
    </xf>
    <xf numFmtId="165" fontId="7" fillId="13" borderId="5" xfId="0" applyNumberFormat="1" applyFont="1" applyFill="1" applyBorder="1" applyAlignment="1">
      <alignment horizontal="center" vertical="center"/>
    </xf>
    <xf numFmtId="1" fontId="7" fillId="13" borderId="5" xfId="0" applyNumberFormat="1" applyFont="1" applyFill="1" applyBorder="1" applyAlignment="1">
      <alignment horizontal="center" vertical="center"/>
    </xf>
    <xf numFmtId="165" fontId="7" fillId="13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172" fontId="7" fillId="4" borderId="1" xfId="0" applyNumberFormat="1" applyFont="1" applyFill="1" applyBorder="1" applyAlignment="1">
      <alignment vertical="center"/>
    </xf>
    <xf numFmtId="172" fontId="7" fillId="4" borderId="1" xfId="0" applyNumberFormat="1" applyFont="1" applyFill="1" applyBorder="1" applyAlignment="1">
      <alignment horizontal="center" vertical="center"/>
    </xf>
    <xf numFmtId="172" fontId="13" fillId="4" borderId="1" xfId="0" applyNumberFormat="1" applyFont="1" applyFill="1" applyBorder="1" applyAlignment="1">
      <alignment vertical="center"/>
    </xf>
    <xf numFmtId="0" fontId="72" fillId="4" borderId="1" xfId="0" applyFont="1" applyFill="1" applyBorder="1" applyAlignment="1">
      <alignment vertical="center" wrapText="1"/>
    </xf>
    <xf numFmtId="0" fontId="72" fillId="4" borderId="2" xfId="0" applyFont="1" applyFill="1" applyBorder="1" applyAlignment="1">
      <alignment vertical="center" wrapText="1"/>
    </xf>
    <xf numFmtId="0" fontId="63" fillId="4" borderId="2" xfId="0" applyFont="1" applyFill="1" applyBorder="1" applyAlignment="1">
      <alignment vertical="center"/>
    </xf>
    <xf numFmtId="0" fontId="13" fillId="4" borderId="2" xfId="0" applyFont="1" applyFill="1" applyBorder="1" applyAlignment="1">
      <alignment vertical="center"/>
    </xf>
    <xf numFmtId="2" fontId="7" fillId="4" borderId="1" xfId="0" applyNumberFormat="1" applyFont="1" applyFill="1" applyBorder="1" applyAlignment="1">
      <alignment horizontal="center" vertical="center"/>
    </xf>
    <xf numFmtId="2" fontId="13" fillId="4" borderId="1" xfId="0" applyNumberFormat="1" applyFont="1" applyFill="1" applyBorder="1" applyAlignment="1">
      <alignment vertical="center"/>
    </xf>
    <xf numFmtId="172" fontId="7" fillId="4" borderId="1" xfId="0" applyNumberFormat="1" applyFont="1" applyFill="1" applyBorder="1" applyAlignment="1">
      <alignment horizontal="center"/>
    </xf>
    <xf numFmtId="164" fontId="13" fillId="4" borderId="8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1" fontId="74" fillId="4" borderId="8" xfId="0" applyNumberFormat="1" applyFont="1" applyFill="1" applyBorder="1" applyAlignment="1">
      <alignment horizontal="center" vertical="center"/>
    </xf>
    <xf numFmtId="1" fontId="74" fillId="4" borderId="21" xfId="0" applyNumberFormat="1" applyFont="1" applyFill="1" applyBorder="1" applyAlignment="1">
      <alignment horizontal="center" vertical="center"/>
    </xf>
    <xf numFmtId="2" fontId="7" fillId="4" borderId="4" xfId="0" applyNumberFormat="1" applyFont="1" applyFill="1" applyBorder="1" applyAlignment="1">
      <alignment horizontal="center" vertical="center"/>
    </xf>
    <xf numFmtId="2" fontId="7" fillId="4" borderId="8" xfId="0" applyNumberFormat="1" applyFont="1" applyFill="1" applyBorder="1" applyAlignment="1">
      <alignment horizontal="center" vertical="center"/>
    </xf>
    <xf numFmtId="2" fontId="7" fillId="4" borderId="21" xfId="0" applyNumberFormat="1" applyFont="1" applyFill="1" applyBorder="1" applyAlignment="1">
      <alignment horizontal="center" vertical="center"/>
    </xf>
    <xf numFmtId="164" fontId="7" fillId="4" borderId="4" xfId="0" applyNumberFormat="1" applyFont="1" applyFill="1" applyBorder="1" applyAlignment="1">
      <alignment horizontal="center" vertical="center"/>
    </xf>
    <xf numFmtId="164" fontId="7" fillId="4" borderId="8" xfId="0" applyNumberFormat="1" applyFont="1" applyFill="1" applyBorder="1" applyAlignment="1">
      <alignment horizontal="center" vertical="center"/>
    </xf>
    <xf numFmtId="164" fontId="73" fillId="4" borderId="8" xfId="0" applyNumberFormat="1" applyFont="1" applyFill="1" applyBorder="1" applyAlignment="1">
      <alignment horizontal="center" vertical="center"/>
    </xf>
    <xf numFmtId="164" fontId="73" fillId="4" borderId="21" xfId="0" applyNumberFormat="1" applyFont="1" applyFill="1" applyBorder="1" applyAlignment="1">
      <alignment horizontal="center" vertical="center"/>
    </xf>
    <xf numFmtId="164" fontId="13" fillId="4" borderId="21" xfId="0" applyNumberFormat="1" applyFont="1" applyFill="1" applyBorder="1" applyAlignment="1">
      <alignment horizontal="center" vertical="center"/>
    </xf>
    <xf numFmtId="164" fontId="13" fillId="4" borderId="1" xfId="0" applyNumberFormat="1" applyFont="1" applyFill="1" applyBorder="1" applyAlignment="1">
      <alignment horizontal="center" vertical="center"/>
    </xf>
    <xf numFmtId="2" fontId="71" fillId="4" borderId="8" xfId="0" applyNumberFormat="1" applyFont="1" applyFill="1" applyBorder="1" applyAlignment="1">
      <alignment horizontal="center" vertical="center"/>
    </xf>
    <xf numFmtId="2" fontId="71" fillId="4" borderId="21" xfId="0" applyNumberFormat="1" applyFont="1" applyFill="1" applyBorder="1" applyAlignment="1">
      <alignment horizontal="center" vertical="center"/>
    </xf>
    <xf numFmtId="1" fontId="73" fillId="4" borderId="1" xfId="0" applyNumberFormat="1" applyFont="1" applyFill="1" applyBorder="1" applyAlignment="1">
      <alignment horizontal="center" vertical="center"/>
    </xf>
    <xf numFmtId="1" fontId="73" fillId="4" borderId="4" xfId="0" applyNumberFormat="1" applyFont="1" applyFill="1" applyBorder="1" applyAlignment="1">
      <alignment horizontal="center" vertical="center"/>
    </xf>
    <xf numFmtId="1" fontId="94" fillId="4" borderId="1" xfId="0" applyNumberFormat="1" applyFont="1" applyFill="1" applyBorder="1" applyAlignment="1">
      <alignment horizontal="center" vertical="center"/>
    </xf>
    <xf numFmtId="0" fontId="73" fillId="4" borderId="1" xfId="0" applyFont="1" applyFill="1" applyBorder="1" applyAlignment="1">
      <alignment horizontal="center" vertical="center"/>
    </xf>
    <xf numFmtId="0" fontId="73" fillId="4" borderId="4" xfId="0" applyFont="1" applyFill="1" applyBorder="1" applyAlignment="1">
      <alignment horizontal="center" vertical="center"/>
    </xf>
    <xf numFmtId="0" fontId="94" fillId="4" borderId="1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vertical="center"/>
    </xf>
    <xf numFmtId="0" fontId="7" fillId="7" borderId="26" xfId="0" applyFont="1" applyFill="1" applyBorder="1" applyAlignment="1">
      <alignment vertical="center"/>
    </xf>
    <xf numFmtId="0" fontId="7" fillId="7" borderId="1" xfId="0" applyFont="1" applyFill="1" applyBorder="1" applyAlignment="1">
      <alignment vertical="center"/>
    </xf>
    <xf numFmtId="0" fontId="7" fillId="7" borderId="5" xfId="0" applyFont="1" applyFill="1" applyBorder="1" applyAlignment="1">
      <alignment vertical="center"/>
    </xf>
    <xf numFmtId="164" fontId="7" fillId="4" borderId="0" xfId="0" applyNumberFormat="1" applyFont="1" applyFill="1" applyAlignment="1">
      <alignment vertical="center"/>
    </xf>
    <xf numFmtId="0" fontId="84" fillId="4" borderId="0" xfId="0" applyFont="1" applyFill="1" applyAlignment="1">
      <alignment vertical="center"/>
    </xf>
    <xf numFmtId="2" fontId="0" fillId="0" borderId="0" xfId="0" applyNumberFormat="1" applyAlignment="1">
      <alignment vertical="center"/>
    </xf>
    <xf numFmtId="2" fontId="0" fillId="8" borderId="1" xfId="0" applyNumberFormat="1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 wrapText="1"/>
    </xf>
    <xf numFmtId="172" fontId="13" fillId="4" borderId="1" xfId="0" applyNumberFormat="1" applyFont="1" applyFill="1" applyBorder="1" applyAlignment="1">
      <alignment horizontal="center" vertical="center"/>
    </xf>
    <xf numFmtId="1" fontId="28" fillId="13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vertical="center"/>
    </xf>
    <xf numFmtId="0" fontId="7" fillId="13" borderId="0" xfId="0" applyFont="1" applyFill="1" applyAlignment="1">
      <alignment vertical="center"/>
    </xf>
    <xf numFmtId="0" fontId="83" fillId="13" borderId="5" xfId="0" applyFont="1" applyFill="1" applyBorder="1" applyAlignment="1">
      <alignment vertical="center"/>
    </xf>
    <xf numFmtId="0" fontId="83" fillId="13" borderId="1" xfId="0" applyFont="1" applyFill="1" applyBorder="1" applyAlignment="1">
      <alignment vertical="center"/>
    </xf>
    <xf numFmtId="0" fontId="72" fillId="4" borderId="8" xfId="0" applyFont="1" applyFill="1" applyBorder="1" applyAlignment="1">
      <alignment vertical="center" wrapText="1"/>
    </xf>
    <xf numFmtId="0" fontId="72" fillId="4" borderId="9" xfId="0" applyFont="1" applyFill="1" applyBorder="1" applyAlignment="1">
      <alignment vertical="center" wrapText="1"/>
    </xf>
    <xf numFmtId="0" fontId="72" fillId="4" borderId="0" xfId="0" applyFont="1" applyFill="1" applyAlignment="1">
      <alignment vertical="center" wrapText="1"/>
    </xf>
    <xf numFmtId="0" fontId="72" fillId="4" borderId="18" xfId="0" applyFont="1" applyFill="1" applyBorder="1" applyAlignment="1">
      <alignment vertical="center" wrapText="1"/>
    </xf>
    <xf numFmtId="0" fontId="72" fillId="4" borderId="21" xfId="0" applyFont="1" applyFill="1" applyBorder="1" applyAlignment="1">
      <alignment vertical="center" wrapText="1"/>
    </xf>
    <xf numFmtId="0" fontId="72" fillId="4" borderId="22" xfId="0" applyFont="1" applyFill="1" applyBorder="1" applyAlignment="1">
      <alignment vertical="center" wrapText="1"/>
    </xf>
    <xf numFmtId="0" fontId="28" fillId="13" borderId="5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1" fontId="63" fillId="4" borderId="2" xfId="0" applyNumberFormat="1" applyFont="1" applyFill="1" applyBorder="1" applyAlignment="1">
      <alignment horizontal="center" vertical="center"/>
    </xf>
    <xf numFmtId="11" fontId="27" fillId="4" borderId="2" xfId="0" applyNumberFormat="1" applyFont="1" applyFill="1" applyBorder="1" applyAlignment="1">
      <alignment horizontal="center" vertical="center"/>
    </xf>
    <xf numFmtId="0" fontId="0" fillId="0" borderId="1" xfId="0" applyBorder="1"/>
    <xf numFmtId="0" fontId="72" fillId="4" borderId="1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1" fontId="27" fillId="4" borderId="2" xfId="0" applyNumberFormat="1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00" fillId="13" borderId="5" xfId="0" applyFont="1" applyFill="1" applyBorder="1" applyAlignment="1">
      <alignment horizontal="center" vertical="center"/>
    </xf>
    <xf numFmtId="0" fontId="63" fillId="4" borderId="1" xfId="0" applyFont="1" applyFill="1" applyBorder="1" applyAlignment="1">
      <alignment vertical="center"/>
    </xf>
    <xf numFmtId="0" fontId="96" fillId="5" borderId="7" xfId="0" applyFont="1" applyFill="1" applyBorder="1" applyAlignment="1">
      <alignment horizontal="center" vertical="center" wrapText="1"/>
    </xf>
    <xf numFmtId="0" fontId="96" fillId="5" borderId="8" xfId="0" applyFont="1" applyFill="1" applyBorder="1" applyAlignment="1">
      <alignment horizontal="center" vertical="center" wrapText="1"/>
    </xf>
    <xf numFmtId="0" fontId="96" fillId="5" borderId="13" xfId="0" applyFont="1" applyFill="1" applyBorder="1" applyAlignment="1">
      <alignment horizontal="center" vertical="center" wrapText="1"/>
    </xf>
    <xf numFmtId="0" fontId="96" fillId="5" borderId="0" xfId="0" applyFont="1" applyFill="1" applyAlignment="1">
      <alignment horizontal="center" vertical="center" wrapText="1"/>
    </xf>
    <xf numFmtId="0" fontId="96" fillId="5" borderId="20" xfId="0" applyFont="1" applyFill="1" applyBorder="1" applyAlignment="1">
      <alignment horizontal="center" vertical="center" wrapText="1"/>
    </xf>
    <xf numFmtId="0" fontId="96" fillId="5" borderId="21" xfId="0" applyFont="1" applyFill="1" applyBorder="1" applyAlignment="1">
      <alignment horizontal="center" vertical="center" wrapText="1"/>
    </xf>
    <xf numFmtId="0" fontId="83" fillId="13" borderId="2" xfId="0" applyFont="1" applyFill="1" applyBorder="1" applyAlignment="1">
      <alignment horizontal="center" vertical="center"/>
    </xf>
    <xf numFmtId="0" fontId="83" fillId="13" borderId="6" xfId="0" applyFont="1" applyFill="1" applyBorder="1" applyAlignment="1">
      <alignment horizontal="center" vertical="center"/>
    </xf>
    <xf numFmtId="0" fontId="83" fillId="13" borderId="3" xfId="0" applyFont="1" applyFill="1" applyBorder="1" applyAlignment="1">
      <alignment horizontal="center" vertical="center"/>
    </xf>
    <xf numFmtId="0" fontId="73" fillId="4" borderId="7" xfId="0" applyFont="1" applyFill="1" applyBorder="1" applyAlignment="1">
      <alignment horizontal="center" vertical="center" wrapText="1"/>
    </xf>
    <xf numFmtId="0" fontId="73" fillId="4" borderId="8" xfId="0" applyFont="1" applyFill="1" applyBorder="1" applyAlignment="1">
      <alignment horizontal="center" vertical="center" wrapText="1"/>
    </xf>
    <xf numFmtId="0" fontId="73" fillId="4" borderId="9" xfId="0" applyFont="1" applyFill="1" applyBorder="1" applyAlignment="1">
      <alignment horizontal="center" vertical="center" wrapText="1"/>
    </xf>
    <xf numFmtId="0" fontId="73" fillId="4" borderId="13" xfId="0" applyFont="1" applyFill="1" applyBorder="1" applyAlignment="1">
      <alignment horizontal="center" vertical="center" wrapText="1"/>
    </xf>
    <xf numFmtId="0" fontId="73" fillId="4" borderId="0" xfId="0" applyFont="1" applyFill="1" applyAlignment="1">
      <alignment horizontal="center" vertical="center" wrapText="1"/>
    </xf>
    <xf numFmtId="0" fontId="73" fillId="4" borderId="18" xfId="0" applyFont="1" applyFill="1" applyBorder="1" applyAlignment="1">
      <alignment horizontal="center" vertical="center" wrapText="1"/>
    </xf>
    <xf numFmtId="0" fontId="73" fillId="4" borderId="20" xfId="0" applyFont="1" applyFill="1" applyBorder="1" applyAlignment="1">
      <alignment horizontal="center" vertical="center" wrapText="1"/>
    </xf>
    <xf numFmtId="0" fontId="73" fillId="4" borderId="21" xfId="0" applyFont="1" applyFill="1" applyBorder="1" applyAlignment="1">
      <alignment horizontal="center" vertical="center" wrapText="1"/>
    </xf>
    <xf numFmtId="0" fontId="73" fillId="4" borderId="22" xfId="0" applyFont="1" applyFill="1" applyBorder="1" applyAlignment="1">
      <alignment horizontal="center" vertical="center" wrapText="1"/>
    </xf>
    <xf numFmtId="0" fontId="84" fillId="13" borderId="1" xfId="0" applyFont="1" applyFill="1" applyBorder="1" applyAlignment="1">
      <alignment horizontal="center" vertical="center" wrapText="1"/>
    </xf>
    <xf numFmtId="0" fontId="84" fillId="13" borderId="1" xfId="0" applyFont="1" applyFill="1" applyBorder="1" applyAlignment="1">
      <alignment horizontal="center" vertical="center"/>
    </xf>
    <xf numFmtId="2" fontId="84" fillId="13" borderId="1" xfId="0" applyNumberFormat="1" applyFont="1" applyFill="1" applyBorder="1" applyAlignment="1">
      <alignment horizontal="center" vertical="center"/>
    </xf>
    <xf numFmtId="164" fontId="84" fillId="13" borderId="1" xfId="0" applyNumberFormat="1" applyFont="1" applyFill="1" applyBorder="1" applyAlignment="1">
      <alignment horizontal="center" vertical="center"/>
    </xf>
    <xf numFmtId="164" fontId="84" fillId="13" borderId="1" xfId="0" applyNumberFormat="1" applyFont="1" applyFill="1" applyBorder="1" applyAlignment="1">
      <alignment horizontal="center" vertical="center" wrapText="1"/>
    </xf>
    <xf numFmtId="1" fontId="84" fillId="13" borderId="1" xfId="0" applyNumberFormat="1" applyFont="1" applyFill="1" applyBorder="1" applyAlignment="1">
      <alignment horizontal="center" vertical="center"/>
    </xf>
    <xf numFmtId="0" fontId="95" fillId="9" borderId="8" xfId="0" applyFont="1" applyFill="1" applyBorder="1" applyAlignment="1">
      <alignment horizontal="center" vertical="center"/>
    </xf>
    <xf numFmtId="0" fontId="95" fillId="9" borderId="9" xfId="0" applyFont="1" applyFill="1" applyBorder="1" applyAlignment="1">
      <alignment horizontal="center" vertical="center"/>
    </xf>
    <xf numFmtId="0" fontId="95" fillId="9" borderId="0" xfId="0" applyFont="1" applyFill="1" applyAlignment="1">
      <alignment horizontal="center" vertical="center"/>
    </xf>
    <xf numFmtId="0" fontId="95" fillId="9" borderId="18" xfId="0" applyFont="1" applyFill="1" applyBorder="1" applyAlignment="1">
      <alignment horizontal="center" vertical="center"/>
    </xf>
    <xf numFmtId="0" fontId="95" fillId="9" borderId="21" xfId="0" applyFont="1" applyFill="1" applyBorder="1" applyAlignment="1">
      <alignment horizontal="center" vertical="center"/>
    </xf>
    <xf numFmtId="0" fontId="95" fillId="9" borderId="22" xfId="0" applyFont="1" applyFill="1" applyBorder="1" applyAlignment="1">
      <alignment horizontal="center" vertical="center"/>
    </xf>
    <xf numFmtId="0" fontId="94" fillId="4" borderId="1" xfId="0" applyFont="1" applyFill="1" applyBorder="1" applyAlignment="1">
      <alignment horizontal="center" vertical="center" wrapText="1"/>
    </xf>
    <xf numFmtId="0" fontId="95" fillId="9" borderId="8" xfId="0" applyFont="1" applyFill="1" applyBorder="1" applyAlignment="1">
      <alignment horizontal="center" vertical="center" wrapText="1"/>
    </xf>
    <xf numFmtId="0" fontId="95" fillId="9" borderId="0" xfId="0" applyFont="1" applyFill="1" applyAlignment="1">
      <alignment horizontal="center" vertical="center" wrapText="1"/>
    </xf>
    <xf numFmtId="0" fontId="95" fillId="9" borderId="21" xfId="0" applyFont="1" applyFill="1" applyBorder="1" applyAlignment="1">
      <alignment horizontal="center" vertical="center" wrapText="1"/>
    </xf>
    <xf numFmtId="1" fontId="12" fillId="13" borderId="4" xfId="0" applyNumberFormat="1" applyFont="1" applyFill="1" applyBorder="1" applyAlignment="1">
      <alignment horizontal="center" vertical="center"/>
    </xf>
    <xf numFmtId="1" fontId="12" fillId="13" borderId="5" xfId="0" applyNumberFormat="1" applyFont="1" applyFill="1" applyBorder="1" applyAlignment="1">
      <alignment horizontal="center" vertical="center"/>
    </xf>
    <xf numFmtId="173" fontId="7" fillId="13" borderId="1" xfId="0" applyNumberFormat="1" applyFont="1" applyFill="1" applyBorder="1" applyAlignment="1">
      <alignment horizontal="center" vertical="center"/>
    </xf>
    <xf numFmtId="165" fontId="7" fillId="13" borderId="1" xfId="0" applyNumberFormat="1" applyFont="1" applyFill="1" applyBorder="1" applyAlignment="1">
      <alignment horizontal="center" vertical="center"/>
    </xf>
    <xf numFmtId="1" fontId="7" fillId="13" borderId="5" xfId="0" applyNumberFormat="1" applyFont="1" applyFill="1" applyBorder="1" applyAlignment="1">
      <alignment horizontal="center" vertical="top"/>
    </xf>
    <xf numFmtId="1" fontId="7" fillId="13" borderId="1" xfId="0" applyNumberFormat="1" applyFont="1" applyFill="1" applyBorder="1" applyAlignment="1">
      <alignment horizontal="center" vertical="top"/>
    </xf>
    <xf numFmtId="0" fontId="63" fillId="4" borderId="1" xfId="0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52" fillId="9" borderId="14" xfId="0" applyFont="1" applyFill="1" applyBorder="1" applyAlignment="1">
      <alignment horizontal="left" vertical="center"/>
    </xf>
    <xf numFmtId="0" fontId="23" fillId="9" borderId="14" xfId="0" applyFont="1" applyFill="1" applyBorder="1" applyAlignment="1">
      <alignment horizontal="left" vertical="center"/>
    </xf>
    <xf numFmtId="0" fontId="17" fillId="9" borderId="11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top"/>
    </xf>
    <xf numFmtId="0" fontId="7" fillId="13" borderId="1" xfId="0" applyFont="1" applyFill="1" applyBorder="1" applyAlignment="1">
      <alignment horizontal="center" vertical="top"/>
    </xf>
    <xf numFmtId="0" fontId="65" fillId="4" borderId="1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right" vertical="center"/>
    </xf>
    <xf numFmtId="0" fontId="14" fillId="4" borderId="3" xfId="0" applyFont="1" applyFill="1" applyBorder="1" applyAlignment="1">
      <alignment horizontal="right" vertical="center"/>
    </xf>
    <xf numFmtId="0" fontId="7" fillId="4" borderId="1" xfId="0" quotePrefix="1" applyFont="1" applyFill="1" applyBorder="1" applyAlignment="1">
      <alignment horizontal="left" vertical="top" wrapText="1"/>
    </xf>
    <xf numFmtId="0" fontId="7" fillId="4" borderId="1" xfId="0" applyFont="1" applyFill="1" applyBorder="1" applyAlignment="1">
      <alignment horizontal="left" vertical="top" wrapText="1"/>
    </xf>
    <xf numFmtId="0" fontId="23" fillId="9" borderId="21" xfId="0" applyFont="1" applyFill="1" applyBorder="1" applyAlignment="1">
      <alignment horizontal="left" vertical="center"/>
    </xf>
    <xf numFmtId="0" fontId="7" fillId="13" borderId="5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/>
    </xf>
    <xf numFmtId="1" fontId="79" fillId="13" borderId="1" xfId="0" applyNumberFormat="1" applyFont="1" applyFill="1" applyBorder="1" applyAlignment="1">
      <alignment horizontal="center" vertical="center" wrapText="1"/>
    </xf>
    <xf numFmtId="0" fontId="101" fillId="4" borderId="7" xfId="0" applyFont="1" applyFill="1" applyBorder="1" applyAlignment="1">
      <alignment horizontal="center" vertical="center" wrapText="1"/>
    </xf>
    <xf numFmtId="0" fontId="101" fillId="4" borderId="8" xfId="0" applyFont="1" applyFill="1" applyBorder="1" applyAlignment="1">
      <alignment horizontal="center" vertical="center" wrapText="1"/>
    </xf>
    <xf numFmtId="0" fontId="101" fillId="4" borderId="9" xfId="0" applyFont="1" applyFill="1" applyBorder="1" applyAlignment="1">
      <alignment horizontal="center" vertical="center" wrapText="1"/>
    </xf>
    <xf numFmtId="0" fontId="101" fillId="4" borderId="20" xfId="0" applyFont="1" applyFill="1" applyBorder="1" applyAlignment="1">
      <alignment horizontal="center" vertical="center" wrapText="1"/>
    </xf>
    <xf numFmtId="0" fontId="101" fillId="4" borderId="21" xfId="0" applyFont="1" applyFill="1" applyBorder="1" applyAlignment="1">
      <alignment horizontal="center" vertical="center" wrapText="1"/>
    </xf>
    <xf numFmtId="0" fontId="101" fillId="4" borderId="2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0" fillId="0" borderId="18" xfId="0" applyBorder="1" applyAlignment="1">
      <alignment horizontal="left" wrapText="1" indent="1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77" fillId="5" borderId="7" xfId="0" applyFont="1" applyFill="1" applyBorder="1" applyAlignment="1">
      <alignment horizontal="center" vertical="center"/>
    </xf>
    <xf numFmtId="0" fontId="77" fillId="5" borderId="8" xfId="0" applyFont="1" applyFill="1" applyBorder="1" applyAlignment="1">
      <alignment horizontal="center" vertical="center"/>
    </xf>
    <xf numFmtId="0" fontId="77" fillId="5" borderId="10" xfId="0" applyFont="1" applyFill="1" applyBorder="1" applyAlignment="1">
      <alignment horizontal="center" vertical="center"/>
    </xf>
    <xf numFmtId="0" fontId="77" fillId="5" borderId="11" xfId="0" applyFont="1" applyFill="1" applyBorder="1" applyAlignment="1">
      <alignment horizontal="center" vertical="center"/>
    </xf>
    <xf numFmtId="0" fontId="78" fillId="9" borderId="8" xfId="0" applyFont="1" applyFill="1" applyBorder="1" applyAlignment="1">
      <alignment horizontal="center" vertical="center"/>
    </xf>
    <xf numFmtId="0" fontId="78" fillId="9" borderId="11" xfId="0" applyFont="1" applyFill="1" applyBorder="1" applyAlignment="1">
      <alignment horizontal="center" vertical="center"/>
    </xf>
    <xf numFmtId="0" fontId="78" fillId="9" borderId="9" xfId="0" applyFont="1" applyFill="1" applyBorder="1" applyAlignment="1">
      <alignment horizontal="center" vertical="center"/>
    </xf>
    <xf numFmtId="0" fontId="78" fillId="9" borderId="12" xfId="0" applyFont="1" applyFill="1" applyBorder="1" applyAlignment="1">
      <alignment horizontal="center" vertical="center"/>
    </xf>
    <xf numFmtId="0" fontId="19" fillId="5" borderId="15" xfId="10" applyFont="1" applyFill="1" applyBorder="1" applyAlignment="1">
      <alignment horizontal="center" vertical="center"/>
    </xf>
    <xf numFmtId="0" fontId="19" fillId="5" borderId="17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63" fillId="4" borderId="3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7" fillId="9" borderId="29" xfId="0" applyFont="1" applyFill="1" applyBorder="1" applyAlignment="1">
      <alignment horizontal="center" vertical="center"/>
    </xf>
    <xf numFmtId="0" fontId="17" fillId="9" borderId="30" xfId="0" applyFont="1" applyFill="1" applyBorder="1" applyAlignment="1">
      <alignment horizontal="center" vertical="center"/>
    </xf>
    <xf numFmtId="0" fontId="16" fillId="5" borderId="31" xfId="0" applyFont="1" applyFill="1" applyBorder="1" applyAlignment="1">
      <alignment horizontal="center" vertical="center"/>
    </xf>
    <xf numFmtId="0" fontId="17" fillId="9" borderId="32" xfId="0" applyFont="1" applyFill="1" applyBorder="1" applyAlignment="1">
      <alignment horizontal="center" vertical="center"/>
    </xf>
    <xf numFmtId="0" fontId="22" fillId="4" borderId="33" xfId="7" applyFont="1" applyFill="1" applyBorder="1" applyAlignment="1">
      <alignment horizontal="left" vertical="center" indent="1"/>
    </xf>
    <xf numFmtId="0" fontId="14" fillId="4" borderId="0" xfId="0" applyFont="1" applyFill="1" applyBorder="1" applyAlignment="1">
      <alignment vertical="center"/>
    </xf>
    <xf numFmtId="0" fontId="14" fillId="4" borderId="34" xfId="0" applyFont="1" applyFill="1" applyBorder="1" applyAlignment="1">
      <alignment vertical="center"/>
    </xf>
    <xf numFmtId="0" fontId="14" fillId="4" borderId="33" xfId="9" applyFont="1" applyFill="1" applyBorder="1" applyAlignment="1">
      <alignment horizontal="left" indent="3"/>
    </xf>
    <xf numFmtId="0" fontId="14" fillId="4" borderId="33" xfId="0" applyFont="1" applyFill="1" applyBorder="1" applyAlignment="1">
      <alignment vertical="center"/>
    </xf>
    <xf numFmtId="0" fontId="52" fillId="9" borderId="35" xfId="0" applyFont="1" applyFill="1" applyBorder="1" applyAlignment="1">
      <alignment horizontal="left" vertical="center"/>
    </xf>
    <xf numFmtId="0" fontId="24" fillId="4" borderId="33" xfId="0" applyFont="1" applyFill="1" applyBorder="1" applyAlignment="1">
      <alignment horizontal="left" indent="1"/>
    </xf>
    <xf numFmtId="0" fontId="14" fillId="4" borderId="33" xfId="0" applyFont="1" applyFill="1" applyBorder="1" applyAlignment="1">
      <alignment horizontal="left" vertical="center" indent="2"/>
    </xf>
    <xf numFmtId="0" fontId="14" fillId="4" borderId="0" xfId="0" applyFont="1" applyFill="1" applyBorder="1" applyAlignment="1">
      <alignment vertical="top"/>
    </xf>
    <xf numFmtId="0" fontId="14" fillId="4" borderId="0" xfId="0" applyFont="1" applyFill="1" applyBorder="1" applyAlignment="1">
      <alignment horizontal="right" vertical="top"/>
    </xf>
    <xf numFmtId="0" fontId="26" fillId="4" borderId="0" xfId="0" applyFont="1" applyFill="1" applyBorder="1" applyAlignment="1">
      <alignment horizontal="right" vertical="center"/>
    </xf>
    <xf numFmtId="0" fontId="14" fillId="4" borderId="0" xfId="0" applyFont="1" applyFill="1" applyBorder="1" applyAlignment="1">
      <alignment horizontal="right"/>
    </xf>
    <xf numFmtId="2" fontId="26" fillId="4" borderId="0" xfId="0" applyNumberFormat="1" applyFont="1" applyFill="1" applyBorder="1" applyAlignment="1">
      <alignment horizontal="right" vertical="center"/>
    </xf>
    <xf numFmtId="0" fontId="14" fillId="4" borderId="33" xfId="0" applyFont="1" applyFill="1" applyBorder="1" applyAlignment="1">
      <alignment horizontal="left" vertical="top" indent="2"/>
    </xf>
    <xf numFmtId="0" fontId="14" fillId="4" borderId="34" xfId="0" applyFont="1" applyFill="1" applyBorder="1" applyAlignment="1">
      <alignment horizontal="right" vertical="center"/>
    </xf>
    <xf numFmtId="1" fontId="14" fillId="4" borderId="0" xfId="0" applyNumberFormat="1" applyFont="1" applyFill="1" applyBorder="1" applyAlignment="1">
      <alignment horizontal="center" vertical="center"/>
    </xf>
    <xf numFmtId="0" fontId="23" fillId="9" borderId="35" xfId="0" applyFont="1" applyFill="1" applyBorder="1" applyAlignment="1">
      <alignment horizontal="left" vertical="center"/>
    </xf>
    <xf numFmtId="0" fontId="14" fillId="4" borderId="33" xfId="0" quotePrefix="1" applyFont="1" applyFill="1" applyBorder="1" applyAlignment="1">
      <alignment horizontal="left" vertical="center" indent="2"/>
    </xf>
    <xf numFmtId="0" fontId="38" fillId="4" borderId="0" xfId="7" quotePrefix="1" applyFont="1" applyFill="1" applyBorder="1" applyAlignment="1">
      <alignment horizontal="right" vertical="center"/>
    </xf>
    <xf numFmtId="164" fontId="14" fillId="4" borderId="0" xfId="0" applyNumberFormat="1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right" vertical="center"/>
    </xf>
    <xf numFmtId="0" fontId="93" fillId="4" borderId="0" xfId="0" applyFont="1" applyFill="1" applyBorder="1" applyAlignment="1">
      <alignment horizontal="right" vertical="center"/>
    </xf>
    <xf numFmtId="165" fontId="14" fillId="4" borderId="0" xfId="0" applyNumberFormat="1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right" vertical="center"/>
    </xf>
    <xf numFmtId="0" fontId="24" fillId="4" borderId="0" xfId="0" applyFont="1" applyFill="1" applyBorder="1" applyAlignment="1">
      <alignment horizontal="left" vertical="center"/>
    </xf>
    <xf numFmtId="169" fontId="26" fillId="4" borderId="0" xfId="0" applyNumberFormat="1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left" vertical="center" indent="1"/>
    </xf>
    <xf numFmtId="0" fontId="50" fillId="4" borderId="0" xfId="0" applyFont="1" applyFill="1" applyBorder="1" applyAlignment="1">
      <alignment vertical="center"/>
    </xf>
    <xf numFmtId="0" fontId="51" fillId="4" borderId="0" xfId="0" applyFont="1" applyFill="1" applyBorder="1" applyAlignment="1">
      <alignment vertical="center"/>
    </xf>
    <xf numFmtId="0" fontId="26" fillId="4" borderId="0" xfId="0" applyFont="1" applyFill="1" applyBorder="1" applyAlignment="1">
      <alignment horizontal="center" vertical="center"/>
    </xf>
    <xf numFmtId="1" fontId="26" fillId="4" borderId="0" xfId="0" applyNumberFormat="1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vertical="center"/>
    </xf>
    <xf numFmtId="1" fontId="27" fillId="4" borderId="0" xfId="0" applyNumberFormat="1" applyFont="1" applyFill="1" applyBorder="1" applyAlignment="1">
      <alignment horizontal="center" vertical="center"/>
    </xf>
    <xf numFmtId="0" fontId="22" fillId="4" borderId="36" xfId="0" applyFont="1" applyFill="1" applyBorder="1" applyAlignment="1">
      <alignment horizontal="left" vertical="center" indent="1"/>
    </xf>
    <xf numFmtId="0" fontId="14" fillId="4" borderId="37" xfId="0" quotePrefix="1" applyFont="1" applyFill="1" applyBorder="1" applyAlignment="1">
      <alignment horizontal="right" vertical="center" indent="1"/>
    </xf>
    <xf numFmtId="0" fontId="23" fillId="9" borderId="36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vertical="center"/>
    </xf>
    <xf numFmtId="164" fontId="14" fillId="4" borderId="0" xfId="0" applyNumberFormat="1" applyFont="1" applyFill="1" applyBorder="1" applyAlignment="1">
      <alignment horizontal="right" vertical="center"/>
    </xf>
    <xf numFmtId="0" fontId="7" fillId="4" borderId="34" xfId="0" applyFont="1" applyFill="1" applyBorder="1" applyAlignment="1">
      <alignment vertical="center"/>
    </xf>
    <xf numFmtId="1" fontId="7" fillId="4" borderId="0" xfId="0" applyNumberFormat="1" applyFont="1" applyFill="1" applyBorder="1" applyAlignment="1">
      <alignment horizontal="right" vertical="center"/>
    </xf>
    <xf numFmtId="1" fontId="14" fillId="4" borderId="0" xfId="0" applyNumberFormat="1" applyFont="1" applyFill="1" applyBorder="1" applyAlignment="1">
      <alignment horizontal="right" vertical="center"/>
    </xf>
    <xf numFmtId="1" fontId="7" fillId="4" borderId="34" xfId="0" applyNumberFormat="1" applyFont="1" applyFill="1" applyBorder="1" applyAlignment="1">
      <alignment horizontal="left" vertical="center"/>
    </xf>
    <xf numFmtId="166" fontId="14" fillId="4" borderId="0" xfId="0" applyNumberFormat="1" applyFont="1" applyFill="1" applyBorder="1" applyAlignment="1">
      <alignment vertical="center"/>
    </xf>
    <xf numFmtId="2" fontId="14" fillId="4" borderId="0" xfId="0" applyNumberFormat="1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right" vertical="center"/>
    </xf>
    <xf numFmtId="2" fontId="14" fillId="4" borderId="0" xfId="0" applyNumberFormat="1" applyFont="1" applyFill="1" applyBorder="1" applyAlignment="1">
      <alignment vertical="center"/>
    </xf>
    <xf numFmtId="0" fontId="14" fillId="4" borderId="0" xfId="0" applyFont="1" applyFill="1" applyBorder="1" applyAlignment="1">
      <alignment horizontal="left" vertical="center"/>
    </xf>
    <xf numFmtId="165" fontId="14" fillId="4" borderId="0" xfId="0" applyNumberFormat="1" applyFont="1" applyFill="1" applyBorder="1" applyAlignment="1">
      <alignment vertical="center"/>
    </xf>
    <xf numFmtId="164" fontId="14" fillId="4" borderId="0" xfId="0" applyNumberFormat="1" applyFont="1" applyFill="1" applyBorder="1" applyAlignment="1">
      <alignment vertical="center"/>
    </xf>
    <xf numFmtId="0" fontId="24" fillId="4" borderId="0" xfId="0" applyFont="1" applyFill="1" applyBorder="1" applyAlignment="1">
      <alignment horizontal="right" vertical="center"/>
    </xf>
    <xf numFmtId="0" fontId="24" fillId="4" borderId="0" xfId="7" quotePrefix="1" applyFont="1" applyFill="1" applyBorder="1" applyAlignment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right"/>
    </xf>
    <xf numFmtId="0" fontId="14" fillId="4" borderId="33" xfId="0" quotePrefix="1" applyFont="1" applyFill="1" applyBorder="1" applyAlignment="1">
      <alignment horizontal="left" vertical="center" indent="4"/>
    </xf>
    <xf numFmtId="0" fontId="31" fillId="4" borderId="0" xfId="0" applyFont="1" applyFill="1" applyBorder="1" applyAlignment="1">
      <alignment vertical="center"/>
    </xf>
    <xf numFmtId="2" fontId="27" fillId="4" borderId="0" xfId="0" applyNumberFormat="1" applyFont="1" applyFill="1" applyBorder="1" applyAlignment="1">
      <alignment vertical="center"/>
    </xf>
    <xf numFmtId="0" fontId="14" fillId="4" borderId="0" xfId="0" applyFont="1" applyFill="1" applyBorder="1" applyAlignment="1">
      <alignment horizontal="left"/>
    </xf>
    <xf numFmtId="0" fontId="27" fillId="4" borderId="0" xfId="0" applyFont="1" applyFill="1" applyBorder="1" applyAlignment="1">
      <alignment vertical="center"/>
    </xf>
    <xf numFmtId="0" fontId="26" fillId="4" borderId="0" xfId="0" applyFont="1" applyFill="1" applyBorder="1" applyAlignment="1">
      <alignment horizontal="left" vertical="center"/>
    </xf>
    <xf numFmtId="0" fontId="26" fillId="4" borderId="0" xfId="0" applyFont="1" applyFill="1" applyBorder="1" applyAlignment="1">
      <alignment vertical="center"/>
    </xf>
    <xf numFmtId="167" fontId="7" fillId="0" borderId="0" xfId="0" applyNumberFormat="1" applyFont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14" fillId="4" borderId="0" xfId="0" quotePrefix="1" applyFont="1" applyFill="1" applyBorder="1" applyAlignment="1">
      <alignment horizontal="right" vertical="center"/>
    </xf>
    <xf numFmtId="0" fontId="14" fillId="4" borderId="0" xfId="0" quotePrefix="1" applyFont="1" applyFill="1" applyBorder="1" applyAlignment="1">
      <alignment vertical="center"/>
    </xf>
    <xf numFmtId="0" fontId="27" fillId="4" borderId="33" xfId="0" applyFont="1" applyFill="1" applyBorder="1" applyAlignment="1">
      <alignment vertical="center"/>
    </xf>
    <xf numFmtId="164" fontId="27" fillId="4" borderId="0" xfId="0" applyNumberFormat="1" applyFont="1" applyFill="1" applyBorder="1" applyAlignment="1">
      <alignment vertical="center"/>
    </xf>
    <xf numFmtId="0" fontId="37" fillId="4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left" vertical="center"/>
    </xf>
    <xf numFmtId="0" fontId="24" fillId="4" borderId="38" xfId="0" applyFont="1" applyFill="1" applyBorder="1" applyAlignment="1">
      <alignment horizontal="left" indent="1"/>
    </xf>
    <xf numFmtId="0" fontId="14" fillId="4" borderId="39" xfId="0" applyFont="1" applyFill="1" applyBorder="1" applyAlignment="1">
      <alignment vertical="center"/>
    </xf>
    <xf numFmtId="0" fontId="27" fillId="4" borderId="34" xfId="0" applyFont="1" applyFill="1" applyBorder="1" applyAlignment="1">
      <alignment vertical="center"/>
    </xf>
    <xf numFmtId="165" fontId="27" fillId="4" borderId="0" xfId="0" applyNumberFormat="1" applyFont="1" applyFill="1" applyBorder="1" applyAlignment="1">
      <alignment vertical="center"/>
    </xf>
    <xf numFmtId="0" fontId="37" fillId="4" borderId="0" xfId="0" applyFont="1" applyFill="1" applyBorder="1" applyAlignment="1">
      <alignment horizontal="right" vertical="center"/>
    </xf>
    <xf numFmtId="1" fontId="14" fillId="4" borderId="0" xfId="0" applyNumberFormat="1" applyFont="1" applyFill="1" applyBorder="1" applyAlignment="1">
      <alignment vertical="center"/>
    </xf>
    <xf numFmtId="1" fontId="27" fillId="4" borderId="0" xfId="0" applyNumberFormat="1" applyFont="1" applyFill="1" applyBorder="1" applyAlignment="1">
      <alignment vertical="center"/>
    </xf>
    <xf numFmtId="0" fontId="53" fillId="4" borderId="33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53" fillId="4" borderId="34" xfId="0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left" vertical="center" indent="1"/>
    </xf>
    <xf numFmtId="0" fontId="61" fillId="4" borderId="0" xfId="0" applyFont="1" applyFill="1" applyBorder="1" applyAlignment="1">
      <alignment vertical="center"/>
    </xf>
    <xf numFmtId="0" fontId="62" fillId="4" borderId="0" xfId="0" applyFont="1" applyFill="1" applyBorder="1" applyAlignment="1">
      <alignment horizontal="center" vertical="center"/>
    </xf>
    <xf numFmtId="0" fontId="14" fillId="4" borderId="40" xfId="0" applyFont="1" applyFill="1" applyBorder="1" applyAlignment="1">
      <alignment vertical="center"/>
    </xf>
    <xf numFmtId="0" fontId="64" fillId="4" borderId="41" xfId="0" applyFont="1" applyFill="1" applyBorder="1" applyAlignment="1">
      <alignment horizontal="center" vertical="center"/>
    </xf>
    <xf numFmtId="0" fontId="14" fillId="4" borderId="41" xfId="0" applyFont="1" applyFill="1" applyBorder="1" applyAlignment="1">
      <alignment horizontal="left" vertical="center" indent="1"/>
    </xf>
    <xf numFmtId="0" fontId="14" fillId="4" borderId="41" xfId="0" applyFont="1" applyFill="1" applyBorder="1" applyAlignment="1">
      <alignment vertical="center"/>
    </xf>
    <xf numFmtId="0" fontId="14" fillId="4" borderId="42" xfId="0" applyFont="1" applyFill="1" applyBorder="1" applyAlignment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34" fillId="2" borderId="43" xfId="0" applyFont="1" applyFill="1" applyBorder="1" applyAlignment="1">
      <alignment horizontal="center" vertical="center"/>
    </xf>
    <xf numFmtId="0" fontId="35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6" fillId="3" borderId="27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1" fontId="27" fillId="4" borderId="27" xfId="0" applyNumberFormat="1" applyFont="1" applyFill="1" applyBorder="1" applyAlignment="1">
      <alignment horizontal="center" vertical="center"/>
    </xf>
    <xf numFmtId="164" fontId="14" fillId="4" borderId="27" xfId="0" applyNumberFormat="1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99" fillId="2" borderId="27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36" fillId="2" borderId="27" xfId="0" applyFont="1" applyFill="1" applyBorder="1" applyAlignment="1">
      <alignment horizontal="center" vertical="top"/>
    </xf>
    <xf numFmtId="2" fontId="26" fillId="3" borderId="27" xfId="0" applyNumberFormat="1" applyFont="1" applyFill="1" applyBorder="1" applyAlignment="1">
      <alignment horizontal="center" vertical="center"/>
    </xf>
    <xf numFmtId="2" fontId="26" fillId="4" borderId="27" xfId="0" applyNumberFormat="1" applyFont="1" applyFill="1" applyBorder="1" applyAlignment="1">
      <alignment horizontal="center" vertical="center"/>
    </xf>
    <xf numFmtId="0" fontId="27" fillId="4" borderId="27" xfId="0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center" vertical="top"/>
    </xf>
    <xf numFmtId="0" fontId="14" fillId="2" borderId="27" xfId="0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center" vertical="center"/>
    </xf>
    <xf numFmtId="168" fontId="37" fillId="4" borderId="27" xfId="0" applyNumberFormat="1" applyFont="1" applyFill="1" applyBorder="1" applyAlignment="1">
      <alignment horizontal="center" vertical="center"/>
    </xf>
    <xf numFmtId="2" fontId="14" fillId="4" borderId="27" xfId="0" applyNumberFormat="1" applyFont="1" applyFill="1" applyBorder="1" applyAlignment="1">
      <alignment horizontal="center" vertical="center"/>
    </xf>
    <xf numFmtId="165" fontId="14" fillId="4" borderId="27" xfId="0" applyNumberFormat="1" applyFont="1" applyFill="1" applyBorder="1" applyAlignment="1">
      <alignment horizontal="center" vertical="center"/>
    </xf>
    <xf numFmtId="166" fontId="14" fillId="4" borderId="27" xfId="0" applyNumberFormat="1" applyFont="1" applyFill="1" applyBorder="1" applyAlignment="1">
      <alignment horizontal="center" vertical="center"/>
    </xf>
    <xf numFmtId="0" fontId="14" fillId="8" borderId="27" xfId="0" applyFont="1" applyFill="1" applyBorder="1" applyAlignment="1">
      <alignment vertical="center"/>
    </xf>
    <xf numFmtId="0" fontId="14" fillId="8" borderId="27" xfId="0" applyFont="1" applyFill="1" applyBorder="1" applyAlignment="1">
      <alignment horizontal="center" vertical="center"/>
    </xf>
    <xf numFmtId="0" fontId="38" fillId="4" borderId="27" xfId="0" applyFont="1" applyFill="1" applyBorder="1" applyAlignment="1">
      <alignment vertical="center"/>
    </xf>
    <xf numFmtId="1" fontId="14" fillId="4" borderId="27" xfId="0" applyNumberFormat="1" applyFont="1" applyFill="1" applyBorder="1" applyAlignment="1">
      <alignment horizontal="center" vertical="center"/>
    </xf>
    <xf numFmtId="164" fontId="27" fillId="4" borderId="27" xfId="0" applyNumberFormat="1" applyFont="1" applyFill="1" applyBorder="1" applyAlignment="1">
      <alignment horizontal="center" vertical="center"/>
    </xf>
    <xf numFmtId="1" fontId="47" fillId="10" borderId="27" xfId="14" applyNumberFormat="1" applyBorder="1" applyAlignment="1">
      <alignment vertical="center"/>
    </xf>
    <xf numFmtId="2" fontId="47" fillId="10" borderId="27" xfId="14" applyNumberFormat="1" applyBorder="1" applyAlignment="1">
      <alignment vertical="center"/>
    </xf>
    <xf numFmtId="1" fontId="47" fillId="10" borderId="27" xfId="14" applyNumberFormat="1" applyBorder="1" applyAlignment="1">
      <alignment horizontal="right" vertical="center"/>
    </xf>
    <xf numFmtId="2" fontId="47" fillId="10" borderId="27" xfId="14" applyNumberFormat="1" applyBorder="1" applyAlignment="1">
      <alignment horizontal="right" vertical="center"/>
    </xf>
    <xf numFmtId="1" fontId="47" fillId="10" borderId="27" xfId="14" applyNumberFormat="1" applyBorder="1" applyAlignment="1">
      <alignment horizontal="center" vertical="center"/>
    </xf>
  </cellXfs>
  <cellStyles count="18">
    <cellStyle name="Calculation" xfId="14" builtinId="22"/>
    <cellStyle name="Comma 2" xfId="12" xr:uid="{DA7A9628-937E-4F9A-872C-F054E0B3BF1C}"/>
    <cellStyle name="Good" xfId="15" builtinId="26"/>
    <cellStyle name="Normal" xfId="0" builtinId="0"/>
    <cellStyle name="Normal 2" xfId="10" xr:uid="{DCCD9D60-C56C-4D6D-8F40-B88FEB05E1A6}"/>
    <cellStyle name="Normal 2 2" xfId="5" xr:uid="{C51A48DA-7946-41A0-A72E-F0D27E8DA72B}"/>
    <cellStyle name="Normal 2 2 2" xfId="13" xr:uid="{CFC5ED80-54C1-41E4-B119-88CEAC3CC51D}"/>
    <cellStyle name="Normal 2 3" xfId="11" xr:uid="{215C482C-EDDB-497B-BD6D-19C5762E3ED6}"/>
    <cellStyle name="Normal 21 2" xfId="3" xr:uid="{AA39E380-191E-450D-8833-962870A9AD62}"/>
    <cellStyle name="Normal 22" xfId="1" xr:uid="{76677CF1-E4CD-4EC6-9032-A7A1D6E6749D}"/>
    <cellStyle name="Normal 23" xfId="8" xr:uid="{48625DF8-0183-40DB-8055-EBB92621073D}"/>
    <cellStyle name="Normal 24" xfId="7" xr:uid="{62691AC0-9A5D-4F64-84C1-8988560595D3}"/>
    <cellStyle name="Normal 3" xfId="16" xr:uid="{D921E1D1-B96F-4279-8914-9579E5263D3D}"/>
    <cellStyle name="Normal 31" xfId="6" xr:uid="{31F05AC9-C585-4254-961B-5BFEF392F1F9}"/>
    <cellStyle name="Normal 39" xfId="2" xr:uid="{5D33AB89-EE3B-4706-B07F-5440AF7414E0}"/>
    <cellStyle name="Normal 5" xfId="9" xr:uid="{D6FF5628-9179-410B-98E0-ADAE735CC988}"/>
    <cellStyle name="Percent" xfId="17" builtinId="5"/>
    <cellStyle name="Tieu de" xfId="4" xr:uid="{FDB83A1A-C46A-4A83-9C5D-DB74597B28FC}"/>
  </cellStyles>
  <dxfs count="9">
    <dxf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834433642486965"/>
          <c:y val="5.9632290255904212E-2"/>
          <c:w val="0.77959285385514709"/>
          <c:h val="0.77461134600716564"/>
        </c:manualLayout>
      </c:layout>
      <c:scatterChart>
        <c:scatterStyle val="smoothMarker"/>
        <c:varyColors val="0"/>
        <c:ser>
          <c:idx val="0"/>
          <c:order val="0"/>
          <c:tx>
            <c:v>Gas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Chart!$L$16:$L$166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Chart!$M$16:$M$166</c:f>
              <c:numCache>
                <c:formatCode>0</c:formatCode>
                <c:ptCount val="151"/>
                <c:pt idx="0">
                  <c:v>20</c:v>
                </c:pt>
                <c:pt idx="1">
                  <c:v>349.21366575656708</c:v>
                </c:pt>
                <c:pt idx="2">
                  <c:v>444.50487787550446</c:v>
                </c:pt>
                <c:pt idx="3">
                  <c:v>502.28930299185299</c:v>
                </c:pt>
                <c:pt idx="4">
                  <c:v>543.88730925787115</c:v>
                </c:pt>
                <c:pt idx="5">
                  <c:v>576.4104305683087</c:v>
                </c:pt>
                <c:pt idx="6">
                  <c:v>603.11764760983715</c:v>
                </c:pt>
                <c:pt idx="7">
                  <c:v>625.77682520700955</c:v>
                </c:pt>
                <c:pt idx="8">
                  <c:v>645.45510804178514</c:v>
                </c:pt>
                <c:pt idx="9">
                  <c:v>662.84638674155724</c:v>
                </c:pt>
                <c:pt idx="10">
                  <c:v>678.42733151313416</c:v>
                </c:pt>
                <c:pt idx="11">
                  <c:v>692.53955229249493</c:v>
                </c:pt>
                <c:pt idx="12">
                  <c:v>705.43624832185446</c:v>
                </c:pt>
                <c:pt idx="13">
                  <c:v>717.3103081791287</c:v>
                </c:pt>
                <c:pt idx="14">
                  <c:v>728.31206300177973</c:v>
                </c:pt>
                <c:pt idx="15">
                  <c:v>738.56095275917539</c:v>
                </c:pt>
                <c:pt idx="16">
                  <c:v>748.15345005324082</c:v>
                </c:pt>
                <c:pt idx="17">
                  <c:v>757.16859566896028</c:v>
                </c:pt>
                <c:pt idx="18">
                  <c:v>765.67196077106632</c:v>
                </c:pt>
                <c:pt idx="19">
                  <c:v>773.7185436320716</c:v>
                </c:pt>
                <c:pt idx="20">
                  <c:v>781.3549272309881</c:v>
                </c:pt>
                <c:pt idx="21">
                  <c:v>788.62091309171728</c:v>
                </c:pt>
                <c:pt idx="22">
                  <c:v>795.55077689482334</c:v>
                </c:pt>
                <c:pt idx="23">
                  <c:v>802.17424629903974</c:v>
                </c:pt>
                <c:pt idx="24">
                  <c:v>808.51727160768201</c:v>
                </c:pt>
                <c:pt idx="25">
                  <c:v>814.60263981006869</c:v>
                </c:pt>
                <c:pt idx="26">
                  <c:v>820.45046870831368</c:v>
                </c:pt>
                <c:pt idx="27">
                  <c:v>826.07860817774269</c:v>
                </c:pt>
                <c:pt idx="28">
                  <c:v>831.50296874842013</c:v>
                </c:pt>
                <c:pt idx="29">
                  <c:v>836.73779275397646</c:v>
                </c:pt>
                <c:pt idx="30">
                  <c:v>841.79587968832959</c:v>
                </c:pt>
                <c:pt idx="31">
                  <c:v>846.688774748029</c:v>
                </c:pt>
                <c:pt idx="32">
                  <c:v>851.42692754929669</c:v>
                </c:pt>
                <c:pt idx="33">
                  <c:v>856.01982650819878</c:v>
                </c:pt>
                <c:pt idx="34">
                  <c:v>860.47611322906084</c:v>
                </c:pt>
                <c:pt idx="35">
                  <c:v>864.80368036725258</c:v>
                </c:pt>
                <c:pt idx="36">
                  <c:v>869.00975575100892</c:v>
                </c:pt>
                <c:pt idx="37">
                  <c:v>873.10097501443829</c:v>
                </c:pt>
                <c:pt idx="38">
                  <c:v>877.08344457464113</c:v>
                </c:pt>
                <c:pt idx="39">
                  <c:v>880.96279645352467</c:v>
                </c:pt>
                <c:pt idx="40">
                  <c:v>884.7442361796808</c:v>
                </c:pt>
                <c:pt idx="41">
                  <c:v>888.43258479274118</c:v>
                </c:pt>
                <c:pt idx="42">
                  <c:v>892.03231580061174</c:v>
                </c:pt>
                <c:pt idx="43">
                  <c:v>895.54758780027953</c:v>
                </c:pt>
                <c:pt idx="44">
                  <c:v>898.98227335879869</c:v>
                </c:pt>
                <c:pt idx="45">
                  <c:v>902.33998465745196</c:v>
                </c:pt>
                <c:pt idx="46">
                  <c:v>905.62409632487572</c:v>
                </c:pt>
                <c:pt idx="47">
                  <c:v>908.83776582099858</c:v>
                </c:pt>
                <c:pt idx="48">
                  <c:v>911.98395168043271</c:v>
                </c:pt>
                <c:pt idx="49">
                  <c:v>915.06542987952218</c:v>
                </c:pt>
                <c:pt idx="50">
                  <c:v>918.08480855396283</c:v>
                </c:pt>
                <c:pt idx="51">
                  <c:v>921.0445412625329</c:v>
                </c:pt>
                <c:pt idx="52">
                  <c:v>923.9469389659464</c:v>
                </c:pt>
                <c:pt idx="53">
                  <c:v>926.79418086735745</c:v>
                </c:pt>
                <c:pt idx="54">
                  <c:v>929.5883242419111</c:v>
                </c:pt>
                <c:pt idx="55">
                  <c:v>932.33131336640429</c:v>
                </c:pt>
                <c:pt idx="56">
                  <c:v>935.02498764614654</c:v>
                </c:pt>
                <c:pt idx="57">
                  <c:v>937.67108902409836</c:v>
                </c:pt>
                <c:pt idx="58">
                  <c:v>940.27126874703413</c:v>
                </c:pt>
                <c:pt idx="59">
                  <c:v>942.82709355454494</c:v>
                </c:pt>
                <c:pt idx="60">
                  <c:v>945.340051348972</c:v>
                </c:pt>
                <c:pt idx="61">
                  <c:v>947.81155639764904</c:v>
                </c:pt>
                <c:pt idx="62">
                  <c:v>950.24295411299954</c:v>
                </c:pt>
                <c:pt idx="63">
                  <c:v>952.63552545093819</c:v>
                </c:pt>
                <c:pt idx="64">
                  <c:v>954.99049096357658</c:v>
                </c:pt>
                <c:pt idx="65">
                  <c:v>957.30901453833599</c:v>
                </c:pt>
                <c:pt idx="66">
                  <c:v>959.59220685213904</c:v>
                </c:pt>
                <c:pt idx="67">
                  <c:v>961.84112856634658</c:v>
                </c:pt>
                <c:pt idx="68">
                  <c:v>964.0567932854417</c:v>
                </c:pt>
                <c:pt idx="69">
                  <c:v>966.24017030012089</c:v>
                </c:pt>
                <c:pt idx="70">
                  <c:v>968.39218713337573</c:v>
                </c:pt>
                <c:pt idx="71">
                  <c:v>970.51373190629965</c:v>
                </c:pt>
                <c:pt idx="72">
                  <c:v>972.60565553872732</c:v>
                </c:pt>
                <c:pt idx="73">
                  <c:v>974.66877379835228</c:v>
                </c:pt>
                <c:pt idx="74">
                  <c:v>976.70386921067063</c:v>
                </c:pt>
                <c:pt idx="75">
                  <c:v>978.71169284094515</c:v>
                </c:pt>
                <c:pt idx="76">
                  <c:v>980.69296595834192</c:v>
                </c:pt>
                <c:pt idx="77">
                  <c:v>982.64838159146836</c:v>
                </c:pt>
                <c:pt idx="78">
                  <c:v>984.57860598370598</c:v>
                </c:pt>
                <c:pt idx="79">
                  <c:v>986.48427995598752</c:v>
                </c:pt>
                <c:pt idx="80">
                  <c:v>988.36602018399196</c:v>
                </c:pt>
                <c:pt idx="81">
                  <c:v>990.22442039612736</c:v>
                </c:pt>
                <c:pt idx="82">
                  <c:v>992.06005249812438</c:v>
                </c:pt>
                <c:pt idx="83">
                  <c:v>993.87346762957111</c:v>
                </c:pt>
                <c:pt idx="84">
                  <c:v>995.66519715727202</c:v>
                </c:pt>
                <c:pt idx="85">
                  <c:v>997.43575360991088</c:v>
                </c:pt>
                <c:pt idx="86">
                  <c:v>999.18563155813081</c:v>
                </c:pt>
                <c:pt idx="87">
                  <c:v>1000.9153084438133</c:v>
                </c:pt>
                <c:pt idx="88">
                  <c:v>1002.6252453620326</c:v>
                </c:pt>
                <c:pt idx="89">
                  <c:v>1004.3158877988936</c:v>
                </c:pt>
                <c:pt idx="90">
                  <c:v>1005.987666328203</c:v>
                </c:pt>
                <c:pt idx="91">
                  <c:v>1007.6409972697013</c:v>
                </c:pt>
                <c:pt idx="92">
                  <c:v>1009.2762833113727</c:v>
                </c:pt>
                <c:pt idx="93">
                  <c:v>1010.893914098161</c:v>
                </c:pt>
                <c:pt idx="94">
                  <c:v>1012.4942667892417</c:v>
                </c:pt>
                <c:pt idx="95">
                  <c:v>1014.0777065858476</c:v>
                </c:pt>
                <c:pt idx="96">
                  <c:v>1015.6445872314937</c:v>
                </c:pt>
                <c:pt idx="97">
                  <c:v>1017.1952514863153</c:v>
                </c:pt>
                <c:pt idx="98">
                  <c:v>1018.7300315771122</c:v>
                </c:pt>
                <c:pt idx="99">
                  <c:v>1020.2492496245733</c:v>
                </c:pt>
                <c:pt idx="100">
                  <c:v>1021.753218049062</c:v>
                </c:pt>
                <c:pt idx="101">
                  <c:v>1023.2422399562339</c:v>
                </c:pt>
                <c:pt idx="102">
                  <c:v>1024.7166095036832</c:v>
                </c:pt>
                <c:pt idx="103">
                  <c:v>1026.1766122497243</c:v>
                </c:pt>
                <c:pt idx="104">
                  <c:v>1027.6225254853416</c:v>
                </c:pt>
                <c:pt idx="105">
                  <c:v>1029.0546185502797</c:v>
                </c:pt>
                <c:pt idx="106">
                  <c:v>1030.4731531341636</c:v>
                </c:pt>
                <c:pt idx="107">
                  <c:v>1031.8783835635033</c:v>
                </c:pt>
                <c:pt idx="108">
                  <c:v>1033.270557075361</c:v>
                </c:pt>
                <c:pt idx="109">
                  <c:v>1034.6499140784215</c:v>
                </c:pt>
                <c:pt idx="110">
                  <c:v>1036.0166884021564</c:v>
                </c:pt>
                <c:pt idx="111">
                  <c:v>1037.3711075347237</c:v>
                </c:pt>
                <c:pt idx="112">
                  <c:v>1038.7133928502117</c:v>
                </c:pt>
                <c:pt idx="113">
                  <c:v>1040.0437598257952</c:v>
                </c:pt>
                <c:pt idx="114">
                  <c:v>1041.3624182493331</c:v>
                </c:pt>
                <c:pt idx="115">
                  <c:v>1042.6695724179131</c:v>
                </c:pt>
                <c:pt idx="116">
                  <c:v>1043.9654213278063</c:v>
                </c:pt>
                <c:pt idx="117">
                  <c:v>1045.2501588562834</c:v>
                </c:pt>
                <c:pt idx="118">
                  <c:v>1046.5239739356957</c:v>
                </c:pt>
                <c:pt idx="119">
                  <c:v>1047.7870507202226</c:v>
                </c:pt>
                <c:pt idx="120">
                  <c:v>1049.039568745648</c:v>
                </c:pt>
                <c:pt idx="121">
                  <c:v>1050.281703082514</c:v>
                </c:pt>
                <c:pt idx="122">
                  <c:v>1051.5136244829766</c:v>
                </c:pt>
                <c:pt idx="123">
                  <c:v>1052.735499521676</c:v>
                </c:pt>
                <c:pt idx="124">
                  <c:v>1053.9474907309066</c:v>
                </c:pt>
                <c:pt idx="125">
                  <c:v>1055.149756730365</c:v>
                </c:pt>
                <c:pt idx="126">
                  <c:v>1056.342452351734</c:v>
                </c:pt>
                <c:pt idx="127">
                  <c:v>1057.525728758347</c:v>
                </c:pt>
                <c:pt idx="128">
                  <c:v>1058.6997335601616</c:v>
                </c:pt>
                <c:pt idx="129">
                  <c:v>1059.8646109242691</c:v>
                </c:pt>
                <c:pt idx="130">
                  <c:v>1061.0205016811349</c:v>
                </c:pt>
                <c:pt idx="131">
                  <c:v>1062.1675434267775</c:v>
                </c:pt>
                <c:pt idx="132">
                  <c:v>1063.305870621062</c:v>
                </c:pt>
                <c:pt idx="133">
                  <c:v>1064.4356146822909</c:v>
                </c:pt>
                <c:pt idx="134">
                  <c:v>1065.5569040782532</c:v>
                </c:pt>
                <c:pt idx="135">
                  <c:v>1066.6698644138919</c:v>
                </c:pt>
                <c:pt idx="136">
                  <c:v>1067.7746185157423</c:v>
                </c:pt>
                <c:pt idx="137">
                  <c:v>1068.8712865132754</c:v>
                </c:pt>
                <c:pt idx="138">
                  <c:v>1069.9599859172897</c:v>
                </c:pt>
                <c:pt idx="139">
                  <c:v>1071.0408316954743</c:v>
                </c:pt>
                <c:pt idx="140">
                  <c:v>1072.1139363452658</c:v>
                </c:pt>
                <c:pt idx="141">
                  <c:v>1073.179409964114</c:v>
                </c:pt>
                <c:pt idx="142">
                  <c:v>1074.2373603172684</c:v>
                </c:pt>
                <c:pt idx="143">
                  <c:v>1075.2878929031879</c:v>
                </c:pt>
                <c:pt idx="144">
                  <c:v>1076.3311110166712</c:v>
                </c:pt>
                <c:pt idx="145">
                  <c:v>1077.367115809808</c:v>
                </c:pt>
                <c:pt idx="146">
                  <c:v>1078.3960063508348</c:v>
                </c:pt>
                <c:pt idx="147">
                  <c:v>1079.4178796809849</c:v>
                </c:pt>
                <c:pt idx="148">
                  <c:v>1080.4328308694123</c:v>
                </c:pt>
                <c:pt idx="149">
                  <c:v>1081.4409530662681</c:v>
                </c:pt>
                <c:pt idx="150">
                  <c:v>1082.4423375540025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12-406D-89A1-AF3922183A6E}"/>
            </c:ext>
          </c:extLst>
        </c:ser>
        <c:ser>
          <c:idx val="1"/>
          <c:order val="1"/>
          <c:tx>
            <c:v>Critical Temperature</c:v>
          </c:tx>
          <c:spPr>
            <a:ln w="1270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rgbClr val="0070C0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12-406D-89A1-AF3922183A6E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Chart!$N$14:$N$15</c:f>
              <c:numCache>
                <c:formatCode>General</c:formatCode>
                <c:ptCount val="2"/>
                <c:pt idx="0">
                  <c:v>0</c:v>
                </c:pt>
                <c:pt idx="1">
                  <c:v>160</c:v>
                </c:pt>
              </c:numCache>
            </c:numRef>
          </c:xVal>
          <c:yVal>
            <c:numRef>
              <c:f>Chart!$O$14:$O$15</c:f>
              <c:numCache>
                <c:formatCode>0</c:formatCode>
                <c:ptCount val="2"/>
                <c:pt idx="0">
                  <c:v>1135.6546445592053</c:v>
                </c:pt>
                <c:pt idx="1">
                  <c:v>1135.6546445592053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12-406D-89A1-AF3922183A6E}"/>
            </c:ext>
          </c:extLst>
        </c:ser>
        <c:ser>
          <c:idx val="2"/>
          <c:order val="2"/>
          <c:tx>
            <c:v>Steel Point (Unprotected)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0000"/>
                </a:solidFill>
                <a:prstDash val="dash"/>
                <a:tailEnd type="oval" w="sm" len="sm"/>
              </a:ln>
              <a:effectLst/>
            </c:spPr>
          </c:marker>
          <c:dPt>
            <c:idx val="1"/>
            <c:marker>
              <c:spPr>
                <a:solidFill>
                  <a:srgbClr val="FF0000"/>
                </a:solidFill>
                <a:ln w="12700">
                  <a:solidFill>
                    <a:srgbClr val="FF0000"/>
                  </a:solidFill>
                  <a:prstDash val="dash"/>
                  <a:tailEnd type="oval" w="sm" len="sm"/>
                </a:ln>
                <a:effectLst/>
              </c:spPr>
            </c:marker>
            <c:bubble3D val="0"/>
            <c:spPr>
              <a:ln w="12700" cap="rnd">
                <a:solidFill>
                  <a:srgbClr val="FF0000"/>
                </a:solidFill>
                <a:prstDash val="dash"/>
                <a:round/>
                <a:headEnd w="lg" len="med"/>
                <a:tailEnd w="lg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6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12-406D-89A1-AF3922183A6E}"/>
                </c:ext>
              </c:extLst>
            </c:dLbl>
            <c:numFmt formatCode="#,##0" sourceLinked="0"/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Chart!$P$14:$P$15</c:f>
              <c:numCache>
                <c:formatCode>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Chart!$Q$14:$Q$15</c:f>
              <c:numCache>
                <c:formatCode>0</c:formatCode>
                <c:ptCount val="2"/>
                <c:pt idx="0">
                  <c:v>0</c:v>
                </c:pt>
                <c:pt idx="1">
                  <c:v>893.98602294921875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612-406D-89A1-AF3922183A6E}"/>
            </c:ext>
          </c:extLst>
        </c:ser>
        <c:ser>
          <c:idx val="3"/>
          <c:order val="3"/>
          <c:tx>
            <c:v>Member Point ( Protected)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7030A0"/>
              </a:solidFill>
              <a:ln>
                <a:solidFill>
                  <a:srgbClr val="7030A0"/>
                </a:solidFill>
                <a:tailEnd type="oval"/>
              </a:ln>
            </c:spPr>
          </c:marker>
          <c:dPt>
            <c:idx val="0"/>
            <c:marker>
              <c:spPr>
                <a:solidFill>
                  <a:srgbClr val="7030A0"/>
                </a:solidFill>
                <a:ln>
                  <a:solidFill>
                    <a:srgbClr val="7030A0"/>
                  </a:solidFill>
                  <a:headEnd type="oval"/>
                  <a:tailEnd type="oval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612-406D-89A1-AF3922183A6E}"/>
              </c:ext>
            </c:extLst>
          </c:dPt>
          <c:dPt>
            <c:idx val="1"/>
            <c:marker>
              <c:spPr>
                <a:solidFill>
                  <a:srgbClr val="7030A0"/>
                </a:solidFill>
                <a:ln>
                  <a:solidFill>
                    <a:srgbClr val="7030A0"/>
                  </a:solidFill>
                  <a:prstDash val="dash"/>
                  <a:tailEnd type="oval"/>
                </a:ln>
              </c:spPr>
            </c:marker>
            <c:bubble3D val="0"/>
            <c:spPr>
              <a:ln w="15875">
                <a:solidFill>
                  <a:schemeClr val="accent4">
                    <a:shade val="95000"/>
                    <a:satMod val="105000"/>
                  </a:schemeClr>
                </a:solidFill>
                <a:prstDash val="dash"/>
                <a:headEnd w="sm" len="sm"/>
                <a:tailEnd type="oval"/>
              </a:ln>
            </c:spPr>
            <c:extLst>
              <c:ext xmlns:c16="http://schemas.microsoft.com/office/drawing/2014/chart" uri="{C3380CC4-5D6E-409C-BE32-E72D297353CC}">
                <c16:uniqueId val="{0000000B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12-406D-89A1-AF3922183A6E}"/>
                </c:ext>
              </c:extLst>
            </c:dLbl>
            <c:numFmt formatCode="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7030A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Chart!$R$14:$R$15</c:f>
              <c:numCache>
                <c:formatCode>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Chart!$S$14:$S$15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612-406D-89A1-AF3922183A6E}"/>
            </c:ext>
          </c:extLst>
        </c:ser>
        <c:ser>
          <c:idx val="4"/>
          <c:order val="4"/>
          <c:tx>
            <c:v>Steel Temperature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Chart!$J$16:$J$1935</c:f>
              <c:numCache>
                <c:formatCode>0.000</c:formatCode>
                <c:ptCount val="1920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0.33333333333333331</c:v>
                </c:pt>
                <c:pt idx="4">
                  <c:v>0.41666666666666669</c:v>
                </c:pt>
                <c:pt idx="5">
                  <c:v>0.5</c:v>
                </c:pt>
                <c:pt idx="6">
                  <c:v>0.58333333333333337</c:v>
                </c:pt>
                <c:pt idx="7">
                  <c:v>0.66666666666666663</c:v>
                </c:pt>
                <c:pt idx="8">
                  <c:v>0.75</c:v>
                </c:pt>
                <c:pt idx="9">
                  <c:v>0.83333333333333337</c:v>
                </c:pt>
                <c:pt idx="10">
                  <c:v>0.91666666666666663</c:v>
                </c:pt>
                <c:pt idx="11">
                  <c:v>1</c:v>
                </c:pt>
                <c:pt idx="12">
                  <c:v>1.0833333333333333</c:v>
                </c:pt>
                <c:pt idx="13">
                  <c:v>1.1666666666666667</c:v>
                </c:pt>
                <c:pt idx="14">
                  <c:v>1.25</c:v>
                </c:pt>
                <c:pt idx="15">
                  <c:v>1.3333333333333333</c:v>
                </c:pt>
                <c:pt idx="16">
                  <c:v>1.4166666666666667</c:v>
                </c:pt>
                <c:pt idx="17">
                  <c:v>1.5</c:v>
                </c:pt>
                <c:pt idx="18">
                  <c:v>1.5833333333333333</c:v>
                </c:pt>
                <c:pt idx="19">
                  <c:v>1.6666666666666667</c:v>
                </c:pt>
                <c:pt idx="20">
                  <c:v>1.75</c:v>
                </c:pt>
                <c:pt idx="21">
                  <c:v>1.8333333333333333</c:v>
                </c:pt>
                <c:pt idx="22">
                  <c:v>1.9166666666666667</c:v>
                </c:pt>
                <c:pt idx="23">
                  <c:v>2</c:v>
                </c:pt>
                <c:pt idx="24">
                  <c:v>2.0833333333333335</c:v>
                </c:pt>
                <c:pt idx="25">
                  <c:v>2.1666666666666665</c:v>
                </c:pt>
                <c:pt idx="26">
                  <c:v>2.25</c:v>
                </c:pt>
                <c:pt idx="27">
                  <c:v>2.3333333333333335</c:v>
                </c:pt>
                <c:pt idx="28">
                  <c:v>2.4166666666666665</c:v>
                </c:pt>
                <c:pt idx="29">
                  <c:v>2.5</c:v>
                </c:pt>
                <c:pt idx="30">
                  <c:v>2.5833333333333335</c:v>
                </c:pt>
                <c:pt idx="31">
                  <c:v>2.6666666666666665</c:v>
                </c:pt>
                <c:pt idx="32">
                  <c:v>2.75</c:v>
                </c:pt>
                <c:pt idx="33">
                  <c:v>2.8333333333333335</c:v>
                </c:pt>
                <c:pt idx="34">
                  <c:v>2.9166666666666665</c:v>
                </c:pt>
                <c:pt idx="35">
                  <c:v>3</c:v>
                </c:pt>
                <c:pt idx="36">
                  <c:v>3.0833333333333335</c:v>
                </c:pt>
                <c:pt idx="37">
                  <c:v>3.1666666666666665</c:v>
                </c:pt>
                <c:pt idx="38">
                  <c:v>3.25</c:v>
                </c:pt>
                <c:pt idx="39">
                  <c:v>3.3333333333333335</c:v>
                </c:pt>
                <c:pt idx="40">
                  <c:v>3.4166666666666665</c:v>
                </c:pt>
                <c:pt idx="41">
                  <c:v>3.5</c:v>
                </c:pt>
                <c:pt idx="42">
                  <c:v>3.5833333333333335</c:v>
                </c:pt>
                <c:pt idx="43">
                  <c:v>3.6666666666666665</c:v>
                </c:pt>
                <c:pt idx="44">
                  <c:v>3.75</c:v>
                </c:pt>
                <c:pt idx="45">
                  <c:v>3.8333333333333335</c:v>
                </c:pt>
                <c:pt idx="46">
                  <c:v>3.9166666666666665</c:v>
                </c:pt>
                <c:pt idx="47">
                  <c:v>4</c:v>
                </c:pt>
                <c:pt idx="48">
                  <c:v>4.083333333333333</c:v>
                </c:pt>
                <c:pt idx="49">
                  <c:v>4.166666666666667</c:v>
                </c:pt>
                <c:pt idx="50">
                  <c:v>4.25</c:v>
                </c:pt>
                <c:pt idx="51">
                  <c:v>4.333333333333333</c:v>
                </c:pt>
                <c:pt idx="52">
                  <c:v>4.416666666666667</c:v>
                </c:pt>
                <c:pt idx="53">
                  <c:v>4.5</c:v>
                </c:pt>
                <c:pt idx="54">
                  <c:v>4.583333333333333</c:v>
                </c:pt>
                <c:pt idx="55">
                  <c:v>4.666666666666667</c:v>
                </c:pt>
                <c:pt idx="56">
                  <c:v>4.75</c:v>
                </c:pt>
                <c:pt idx="57">
                  <c:v>4.833333333333333</c:v>
                </c:pt>
                <c:pt idx="58">
                  <c:v>4.916666666666667</c:v>
                </c:pt>
                <c:pt idx="59">
                  <c:v>5</c:v>
                </c:pt>
                <c:pt idx="60">
                  <c:v>5.083333333333333</c:v>
                </c:pt>
                <c:pt idx="61">
                  <c:v>5.166666666666667</c:v>
                </c:pt>
                <c:pt idx="62">
                  <c:v>5.25</c:v>
                </c:pt>
                <c:pt idx="63">
                  <c:v>5.333333333333333</c:v>
                </c:pt>
                <c:pt idx="64">
                  <c:v>5.416666666666667</c:v>
                </c:pt>
                <c:pt idx="65">
                  <c:v>5.5</c:v>
                </c:pt>
                <c:pt idx="66">
                  <c:v>5.583333333333333</c:v>
                </c:pt>
                <c:pt idx="67">
                  <c:v>5.666666666666667</c:v>
                </c:pt>
                <c:pt idx="68">
                  <c:v>5.75</c:v>
                </c:pt>
                <c:pt idx="69">
                  <c:v>5.833333333333333</c:v>
                </c:pt>
                <c:pt idx="70">
                  <c:v>5.916666666666667</c:v>
                </c:pt>
                <c:pt idx="71">
                  <c:v>6</c:v>
                </c:pt>
                <c:pt idx="72">
                  <c:v>6.083333333333333</c:v>
                </c:pt>
                <c:pt idx="73">
                  <c:v>6.166666666666667</c:v>
                </c:pt>
                <c:pt idx="74">
                  <c:v>6.25</c:v>
                </c:pt>
                <c:pt idx="75">
                  <c:v>6.333333333333333</c:v>
                </c:pt>
                <c:pt idx="76">
                  <c:v>6.416666666666667</c:v>
                </c:pt>
                <c:pt idx="77">
                  <c:v>6.5</c:v>
                </c:pt>
                <c:pt idx="78">
                  <c:v>6.583333333333333</c:v>
                </c:pt>
                <c:pt idx="79">
                  <c:v>6.666666666666667</c:v>
                </c:pt>
                <c:pt idx="80">
                  <c:v>6.75</c:v>
                </c:pt>
                <c:pt idx="81">
                  <c:v>6.833333333333333</c:v>
                </c:pt>
                <c:pt idx="82">
                  <c:v>6.916666666666667</c:v>
                </c:pt>
                <c:pt idx="83">
                  <c:v>7</c:v>
                </c:pt>
                <c:pt idx="84">
                  <c:v>7.083333333333333</c:v>
                </c:pt>
                <c:pt idx="85">
                  <c:v>7.166666666666667</c:v>
                </c:pt>
                <c:pt idx="86">
                  <c:v>7.25</c:v>
                </c:pt>
                <c:pt idx="87">
                  <c:v>7.333333333333333</c:v>
                </c:pt>
                <c:pt idx="88">
                  <c:v>7.416666666666667</c:v>
                </c:pt>
                <c:pt idx="89">
                  <c:v>7.5</c:v>
                </c:pt>
                <c:pt idx="90">
                  <c:v>7.583333333333333</c:v>
                </c:pt>
                <c:pt idx="91">
                  <c:v>7.666666666666667</c:v>
                </c:pt>
                <c:pt idx="92">
                  <c:v>7.75</c:v>
                </c:pt>
                <c:pt idx="93">
                  <c:v>7.833333333333333</c:v>
                </c:pt>
                <c:pt idx="94">
                  <c:v>7.916666666666667</c:v>
                </c:pt>
                <c:pt idx="95">
                  <c:v>8</c:v>
                </c:pt>
                <c:pt idx="96">
                  <c:v>8.0833333333333339</c:v>
                </c:pt>
                <c:pt idx="97">
                  <c:v>8.1666666666666661</c:v>
                </c:pt>
                <c:pt idx="98">
                  <c:v>8.25</c:v>
                </c:pt>
                <c:pt idx="99">
                  <c:v>8.3333333333333339</c:v>
                </c:pt>
                <c:pt idx="100">
                  <c:v>8.4166666666666661</c:v>
                </c:pt>
                <c:pt idx="101">
                  <c:v>8.5</c:v>
                </c:pt>
                <c:pt idx="102">
                  <c:v>8.5833333333333339</c:v>
                </c:pt>
                <c:pt idx="103">
                  <c:v>8.6666666666666661</c:v>
                </c:pt>
                <c:pt idx="104">
                  <c:v>8.75</c:v>
                </c:pt>
                <c:pt idx="105">
                  <c:v>8.8333333333333339</c:v>
                </c:pt>
                <c:pt idx="106">
                  <c:v>8.9166666666666661</c:v>
                </c:pt>
                <c:pt idx="107">
                  <c:v>9</c:v>
                </c:pt>
                <c:pt idx="108">
                  <c:v>9.0833333333333339</c:v>
                </c:pt>
                <c:pt idx="109">
                  <c:v>9.1666666666666661</c:v>
                </c:pt>
                <c:pt idx="110">
                  <c:v>9.25</c:v>
                </c:pt>
                <c:pt idx="111">
                  <c:v>9.3333333333333339</c:v>
                </c:pt>
                <c:pt idx="112">
                  <c:v>9.4166666666666661</c:v>
                </c:pt>
                <c:pt idx="113">
                  <c:v>9.5</c:v>
                </c:pt>
                <c:pt idx="114">
                  <c:v>9.5833333333333339</c:v>
                </c:pt>
                <c:pt idx="115">
                  <c:v>9.6666666666666661</c:v>
                </c:pt>
                <c:pt idx="116">
                  <c:v>9.75</c:v>
                </c:pt>
                <c:pt idx="117">
                  <c:v>9.8333333333333339</c:v>
                </c:pt>
                <c:pt idx="118">
                  <c:v>9.9166666666666661</c:v>
                </c:pt>
                <c:pt idx="119">
                  <c:v>10</c:v>
                </c:pt>
                <c:pt idx="120">
                  <c:v>10.083333333333334</c:v>
                </c:pt>
                <c:pt idx="121">
                  <c:v>10.166666666666666</c:v>
                </c:pt>
                <c:pt idx="122">
                  <c:v>10.25</c:v>
                </c:pt>
                <c:pt idx="123">
                  <c:v>10.333333333333334</c:v>
                </c:pt>
                <c:pt idx="124">
                  <c:v>10.416666666666666</c:v>
                </c:pt>
                <c:pt idx="125">
                  <c:v>10.5</c:v>
                </c:pt>
                <c:pt idx="126">
                  <c:v>10.583333333333334</c:v>
                </c:pt>
                <c:pt idx="127">
                  <c:v>10.666666666666666</c:v>
                </c:pt>
                <c:pt idx="128">
                  <c:v>10.75</c:v>
                </c:pt>
                <c:pt idx="129">
                  <c:v>10.833333333333334</c:v>
                </c:pt>
                <c:pt idx="130">
                  <c:v>10.916666666666666</c:v>
                </c:pt>
                <c:pt idx="131">
                  <c:v>11</c:v>
                </c:pt>
                <c:pt idx="132">
                  <c:v>11.083333333333334</c:v>
                </c:pt>
                <c:pt idx="133">
                  <c:v>11.166666666666666</c:v>
                </c:pt>
                <c:pt idx="134">
                  <c:v>11.25</c:v>
                </c:pt>
                <c:pt idx="135">
                  <c:v>11.333333333333334</c:v>
                </c:pt>
                <c:pt idx="136">
                  <c:v>11.416666666666666</c:v>
                </c:pt>
                <c:pt idx="137">
                  <c:v>11.5</c:v>
                </c:pt>
                <c:pt idx="138">
                  <c:v>11.583333333333334</c:v>
                </c:pt>
                <c:pt idx="139">
                  <c:v>11.666666666666666</c:v>
                </c:pt>
                <c:pt idx="140">
                  <c:v>11.75</c:v>
                </c:pt>
                <c:pt idx="141">
                  <c:v>11.833333333333334</c:v>
                </c:pt>
                <c:pt idx="142">
                  <c:v>11.916666666666666</c:v>
                </c:pt>
                <c:pt idx="143">
                  <c:v>12</c:v>
                </c:pt>
                <c:pt idx="144">
                  <c:v>12.083333333333334</c:v>
                </c:pt>
                <c:pt idx="145">
                  <c:v>12.166666666666666</c:v>
                </c:pt>
                <c:pt idx="146">
                  <c:v>12.25</c:v>
                </c:pt>
                <c:pt idx="147">
                  <c:v>12.333333333333334</c:v>
                </c:pt>
                <c:pt idx="148">
                  <c:v>12.416666666666666</c:v>
                </c:pt>
                <c:pt idx="149">
                  <c:v>12.5</c:v>
                </c:pt>
                <c:pt idx="150">
                  <c:v>12.583333333333334</c:v>
                </c:pt>
                <c:pt idx="151">
                  <c:v>12.666666666666666</c:v>
                </c:pt>
                <c:pt idx="152">
                  <c:v>12.75</c:v>
                </c:pt>
                <c:pt idx="153">
                  <c:v>12.833333333333334</c:v>
                </c:pt>
                <c:pt idx="154">
                  <c:v>12.916666666666666</c:v>
                </c:pt>
                <c:pt idx="155">
                  <c:v>13</c:v>
                </c:pt>
                <c:pt idx="156">
                  <c:v>13.083333333333334</c:v>
                </c:pt>
                <c:pt idx="157">
                  <c:v>13.166666666666666</c:v>
                </c:pt>
                <c:pt idx="158">
                  <c:v>13.25</c:v>
                </c:pt>
                <c:pt idx="159">
                  <c:v>13.333333333333334</c:v>
                </c:pt>
                <c:pt idx="160">
                  <c:v>13.416666666666666</c:v>
                </c:pt>
                <c:pt idx="161">
                  <c:v>13.5</c:v>
                </c:pt>
                <c:pt idx="162">
                  <c:v>13.583333333333334</c:v>
                </c:pt>
                <c:pt idx="163">
                  <c:v>13.666666666666666</c:v>
                </c:pt>
                <c:pt idx="164">
                  <c:v>13.75</c:v>
                </c:pt>
                <c:pt idx="165">
                  <c:v>13.833333333333334</c:v>
                </c:pt>
                <c:pt idx="166">
                  <c:v>13.916666666666666</c:v>
                </c:pt>
                <c:pt idx="167">
                  <c:v>14</c:v>
                </c:pt>
                <c:pt idx="168">
                  <c:v>14.083333333333334</c:v>
                </c:pt>
                <c:pt idx="169">
                  <c:v>14.166666666666666</c:v>
                </c:pt>
                <c:pt idx="170">
                  <c:v>14.25</c:v>
                </c:pt>
                <c:pt idx="171">
                  <c:v>14.333333333333334</c:v>
                </c:pt>
                <c:pt idx="172">
                  <c:v>14.416666666666666</c:v>
                </c:pt>
                <c:pt idx="173">
                  <c:v>14.5</c:v>
                </c:pt>
                <c:pt idx="174">
                  <c:v>14.583333333333334</c:v>
                </c:pt>
                <c:pt idx="175">
                  <c:v>14.666666666666666</c:v>
                </c:pt>
                <c:pt idx="176">
                  <c:v>14.75</c:v>
                </c:pt>
                <c:pt idx="177">
                  <c:v>14.833333333333334</c:v>
                </c:pt>
                <c:pt idx="178">
                  <c:v>14.916666666666666</c:v>
                </c:pt>
                <c:pt idx="179">
                  <c:v>15</c:v>
                </c:pt>
                <c:pt idx="180">
                  <c:v>15.083333333333334</c:v>
                </c:pt>
                <c:pt idx="181">
                  <c:v>15.166666666666666</c:v>
                </c:pt>
                <c:pt idx="182">
                  <c:v>15.25</c:v>
                </c:pt>
                <c:pt idx="183">
                  <c:v>15.333333333333334</c:v>
                </c:pt>
                <c:pt idx="184">
                  <c:v>15.416666666666666</c:v>
                </c:pt>
                <c:pt idx="185">
                  <c:v>15.5</c:v>
                </c:pt>
                <c:pt idx="186">
                  <c:v>15.583333333333334</c:v>
                </c:pt>
                <c:pt idx="187">
                  <c:v>15.666666666666666</c:v>
                </c:pt>
                <c:pt idx="188">
                  <c:v>15.75</c:v>
                </c:pt>
                <c:pt idx="189">
                  <c:v>15.833333333333334</c:v>
                </c:pt>
                <c:pt idx="190">
                  <c:v>15.916666666666666</c:v>
                </c:pt>
                <c:pt idx="191">
                  <c:v>16</c:v>
                </c:pt>
                <c:pt idx="192">
                  <c:v>16.083333333333332</c:v>
                </c:pt>
                <c:pt idx="193">
                  <c:v>16.166666666666668</c:v>
                </c:pt>
                <c:pt idx="194">
                  <c:v>16.25</c:v>
                </c:pt>
                <c:pt idx="195">
                  <c:v>16.333333333333332</c:v>
                </c:pt>
                <c:pt idx="196">
                  <c:v>16.416666666666668</c:v>
                </c:pt>
                <c:pt idx="197">
                  <c:v>16.5</c:v>
                </c:pt>
                <c:pt idx="198">
                  <c:v>16.583333333333332</c:v>
                </c:pt>
                <c:pt idx="199">
                  <c:v>16.666666666666668</c:v>
                </c:pt>
                <c:pt idx="200">
                  <c:v>16.75</c:v>
                </c:pt>
                <c:pt idx="201">
                  <c:v>16.833333333333332</c:v>
                </c:pt>
                <c:pt idx="202">
                  <c:v>16.916666666666668</c:v>
                </c:pt>
                <c:pt idx="203">
                  <c:v>17</c:v>
                </c:pt>
                <c:pt idx="204">
                  <c:v>17.083333333333332</c:v>
                </c:pt>
                <c:pt idx="205">
                  <c:v>17.166666666666668</c:v>
                </c:pt>
                <c:pt idx="206">
                  <c:v>17.25</c:v>
                </c:pt>
                <c:pt idx="207">
                  <c:v>17.333333333333332</c:v>
                </c:pt>
                <c:pt idx="208">
                  <c:v>17.416666666666668</c:v>
                </c:pt>
                <c:pt idx="209">
                  <c:v>17.5</c:v>
                </c:pt>
                <c:pt idx="210">
                  <c:v>17.583333333333332</c:v>
                </c:pt>
                <c:pt idx="211">
                  <c:v>17.666666666666668</c:v>
                </c:pt>
                <c:pt idx="212">
                  <c:v>17.75</c:v>
                </c:pt>
                <c:pt idx="213">
                  <c:v>17.833333333333332</c:v>
                </c:pt>
                <c:pt idx="214">
                  <c:v>17.916666666666668</c:v>
                </c:pt>
                <c:pt idx="215">
                  <c:v>18</c:v>
                </c:pt>
                <c:pt idx="216">
                  <c:v>18.083333333333332</c:v>
                </c:pt>
                <c:pt idx="217">
                  <c:v>18.166666666666668</c:v>
                </c:pt>
                <c:pt idx="218">
                  <c:v>18.25</c:v>
                </c:pt>
                <c:pt idx="219">
                  <c:v>18.333333333333332</c:v>
                </c:pt>
                <c:pt idx="220">
                  <c:v>18.416666666666668</c:v>
                </c:pt>
                <c:pt idx="221">
                  <c:v>18.5</c:v>
                </c:pt>
                <c:pt idx="222">
                  <c:v>18.583333333333332</c:v>
                </c:pt>
                <c:pt idx="223">
                  <c:v>18.666666666666668</c:v>
                </c:pt>
                <c:pt idx="224">
                  <c:v>18.75</c:v>
                </c:pt>
                <c:pt idx="225">
                  <c:v>18.833333333333332</c:v>
                </c:pt>
                <c:pt idx="226">
                  <c:v>18.916666666666668</c:v>
                </c:pt>
                <c:pt idx="227">
                  <c:v>19</c:v>
                </c:pt>
                <c:pt idx="228">
                  <c:v>19.083333333333332</c:v>
                </c:pt>
                <c:pt idx="229">
                  <c:v>19.166666666666668</c:v>
                </c:pt>
                <c:pt idx="230">
                  <c:v>19.25</c:v>
                </c:pt>
                <c:pt idx="231">
                  <c:v>19.333333333333332</c:v>
                </c:pt>
                <c:pt idx="232">
                  <c:v>19.416666666666668</c:v>
                </c:pt>
                <c:pt idx="233">
                  <c:v>19.5</c:v>
                </c:pt>
                <c:pt idx="234">
                  <c:v>19.583333333333332</c:v>
                </c:pt>
                <c:pt idx="235">
                  <c:v>19.666666666666668</c:v>
                </c:pt>
                <c:pt idx="236">
                  <c:v>19.75</c:v>
                </c:pt>
                <c:pt idx="237">
                  <c:v>19.833333333333332</c:v>
                </c:pt>
                <c:pt idx="238">
                  <c:v>19.916666666666668</c:v>
                </c:pt>
                <c:pt idx="239">
                  <c:v>20</c:v>
                </c:pt>
                <c:pt idx="240">
                  <c:v>20.083333333333332</c:v>
                </c:pt>
                <c:pt idx="241">
                  <c:v>20.166666666666668</c:v>
                </c:pt>
                <c:pt idx="242">
                  <c:v>20.25</c:v>
                </c:pt>
                <c:pt idx="243">
                  <c:v>20.333333333333332</c:v>
                </c:pt>
                <c:pt idx="244">
                  <c:v>20.416666666666668</c:v>
                </c:pt>
                <c:pt idx="245">
                  <c:v>20.5</c:v>
                </c:pt>
                <c:pt idx="246">
                  <c:v>20.583333333333332</c:v>
                </c:pt>
                <c:pt idx="247">
                  <c:v>20.666666666666668</c:v>
                </c:pt>
                <c:pt idx="248">
                  <c:v>20.75</c:v>
                </c:pt>
                <c:pt idx="249">
                  <c:v>20.833333333333332</c:v>
                </c:pt>
                <c:pt idx="250">
                  <c:v>20.916666666666668</c:v>
                </c:pt>
                <c:pt idx="251">
                  <c:v>21</c:v>
                </c:pt>
                <c:pt idx="252">
                  <c:v>21.083333333333332</c:v>
                </c:pt>
                <c:pt idx="253">
                  <c:v>21.166666666666668</c:v>
                </c:pt>
                <c:pt idx="254">
                  <c:v>21.25</c:v>
                </c:pt>
                <c:pt idx="255">
                  <c:v>21.333333333333332</c:v>
                </c:pt>
                <c:pt idx="256">
                  <c:v>21.416666666666668</c:v>
                </c:pt>
                <c:pt idx="257">
                  <c:v>21.5</c:v>
                </c:pt>
                <c:pt idx="258">
                  <c:v>21.583333333333332</c:v>
                </c:pt>
                <c:pt idx="259">
                  <c:v>21.666666666666668</c:v>
                </c:pt>
                <c:pt idx="260">
                  <c:v>21.75</c:v>
                </c:pt>
                <c:pt idx="261">
                  <c:v>21.833333333333332</c:v>
                </c:pt>
                <c:pt idx="262">
                  <c:v>21.916666666666668</c:v>
                </c:pt>
                <c:pt idx="263">
                  <c:v>22</c:v>
                </c:pt>
                <c:pt idx="264">
                  <c:v>22.083333333333332</c:v>
                </c:pt>
                <c:pt idx="265">
                  <c:v>22.166666666666668</c:v>
                </c:pt>
                <c:pt idx="266">
                  <c:v>22.25</c:v>
                </c:pt>
                <c:pt idx="267">
                  <c:v>22.333333333333332</c:v>
                </c:pt>
                <c:pt idx="268">
                  <c:v>22.416666666666668</c:v>
                </c:pt>
                <c:pt idx="269">
                  <c:v>22.5</c:v>
                </c:pt>
                <c:pt idx="270">
                  <c:v>22.583333333333332</c:v>
                </c:pt>
                <c:pt idx="271">
                  <c:v>22.666666666666668</c:v>
                </c:pt>
                <c:pt idx="272">
                  <c:v>22.75</c:v>
                </c:pt>
                <c:pt idx="273">
                  <c:v>22.833333333333332</c:v>
                </c:pt>
                <c:pt idx="274">
                  <c:v>22.916666666666668</c:v>
                </c:pt>
                <c:pt idx="275">
                  <c:v>23</c:v>
                </c:pt>
                <c:pt idx="276">
                  <c:v>23.083333333333332</c:v>
                </c:pt>
                <c:pt idx="277">
                  <c:v>23.166666666666668</c:v>
                </c:pt>
                <c:pt idx="278">
                  <c:v>23.25</c:v>
                </c:pt>
                <c:pt idx="279">
                  <c:v>23.333333333333332</c:v>
                </c:pt>
                <c:pt idx="280">
                  <c:v>23.416666666666668</c:v>
                </c:pt>
                <c:pt idx="281">
                  <c:v>23.5</c:v>
                </c:pt>
                <c:pt idx="282">
                  <c:v>23.583333333333332</c:v>
                </c:pt>
                <c:pt idx="283">
                  <c:v>23.666666666666668</c:v>
                </c:pt>
                <c:pt idx="284">
                  <c:v>23.75</c:v>
                </c:pt>
                <c:pt idx="285">
                  <c:v>23.833333333333332</c:v>
                </c:pt>
                <c:pt idx="286">
                  <c:v>23.916666666666668</c:v>
                </c:pt>
                <c:pt idx="287">
                  <c:v>24</c:v>
                </c:pt>
                <c:pt idx="288">
                  <c:v>24.083333333333332</c:v>
                </c:pt>
                <c:pt idx="289">
                  <c:v>24.166666666666668</c:v>
                </c:pt>
                <c:pt idx="290">
                  <c:v>24.25</c:v>
                </c:pt>
                <c:pt idx="291">
                  <c:v>24.333333333333332</c:v>
                </c:pt>
                <c:pt idx="292">
                  <c:v>24.416666666666668</c:v>
                </c:pt>
                <c:pt idx="293">
                  <c:v>24.5</c:v>
                </c:pt>
                <c:pt idx="294">
                  <c:v>24.583333333333332</c:v>
                </c:pt>
                <c:pt idx="295">
                  <c:v>24.666666666666668</c:v>
                </c:pt>
                <c:pt idx="296">
                  <c:v>24.75</c:v>
                </c:pt>
                <c:pt idx="297">
                  <c:v>24.833333333333332</c:v>
                </c:pt>
                <c:pt idx="298">
                  <c:v>24.916666666666668</c:v>
                </c:pt>
                <c:pt idx="299">
                  <c:v>25</c:v>
                </c:pt>
                <c:pt idx="300">
                  <c:v>25.083333333333332</c:v>
                </c:pt>
                <c:pt idx="301">
                  <c:v>25.166666666666668</c:v>
                </c:pt>
                <c:pt idx="302">
                  <c:v>25.25</c:v>
                </c:pt>
                <c:pt idx="303">
                  <c:v>25.333333333333332</c:v>
                </c:pt>
                <c:pt idx="304">
                  <c:v>25.416666666666668</c:v>
                </c:pt>
                <c:pt idx="305">
                  <c:v>25.5</c:v>
                </c:pt>
                <c:pt idx="306">
                  <c:v>25.583333333333332</c:v>
                </c:pt>
                <c:pt idx="307">
                  <c:v>25.666666666666668</c:v>
                </c:pt>
                <c:pt idx="308">
                  <c:v>25.75</c:v>
                </c:pt>
                <c:pt idx="309">
                  <c:v>25.833333333333332</c:v>
                </c:pt>
                <c:pt idx="310">
                  <c:v>25.916666666666668</c:v>
                </c:pt>
                <c:pt idx="311">
                  <c:v>26</c:v>
                </c:pt>
                <c:pt idx="312">
                  <c:v>26.083333333333332</c:v>
                </c:pt>
                <c:pt idx="313">
                  <c:v>26.166666666666668</c:v>
                </c:pt>
                <c:pt idx="314">
                  <c:v>26.25</c:v>
                </c:pt>
                <c:pt idx="315">
                  <c:v>26.333333333333332</c:v>
                </c:pt>
                <c:pt idx="316">
                  <c:v>26.416666666666668</c:v>
                </c:pt>
                <c:pt idx="317">
                  <c:v>26.5</c:v>
                </c:pt>
                <c:pt idx="318">
                  <c:v>26.583333333333332</c:v>
                </c:pt>
                <c:pt idx="319">
                  <c:v>26.666666666666668</c:v>
                </c:pt>
                <c:pt idx="320">
                  <c:v>26.75</c:v>
                </c:pt>
                <c:pt idx="321">
                  <c:v>26.833333333333332</c:v>
                </c:pt>
                <c:pt idx="322">
                  <c:v>26.916666666666668</c:v>
                </c:pt>
                <c:pt idx="323">
                  <c:v>27</c:v>
                </c:pt>
                <c:pt idx="324">
                  <c:v>27.083333333333332</c:v>
                </c:pt>
                <c:pt idx="325">
                  <c:v>27.166666666666668</c:v>
                </c:pt>
                <c:pt idx="326">
                  <c:v>27.25</c:v>
                </c:pt>
                <c:pt idx="327">
                  <c:v>27.333333333333332</c:v>
                </c:pt>
                <c:pt idx="328">
                  <c:v>27.416666666666668</c:v>
                </c:pt>
                <c:pt idx="329">
                  <c:v>27.5</c:v>
                </c:pt>
                <c:pt idx="330">
                  <c:v>27.583333333333332</c:v>
                </c:pt>
                <c:pt idx="331">
                  <c:v>27.666666666666668</c:v>
                </c:pt>
                <c:pt idx="332">
                  <c:v>27.75</c:v>
                </c:pt>
                <c:pt idx="333">
                  <c:v>27.833333333333332</c:v>
                </c:pt>
                <c:pt idx="334">
                  <c:v>27.916666666666668</c:v>
                </c:pt>
                <c:pt idx="335">
                  <c:v>28</c:v>
                </c:pt>
                <c:pt idx="336">
                  <c:v>28.083333333333332</c:v>
                </c:pt>
                <c:pt idx="337">
                  <c:v>28.166666666666668</c:v>
                </c:pt>
                <c:pt idx="338">
                  <c:v>28.25</c:v>
                </c:pt>
                <c:pt idx="339">
                  <c:v>28.333333333333332</c:v>
                </c:pt>
                <c:pt idx="340">
                  <c:v>28.416666666666668</c:v>
                </c:pt>
                <c:pt idx="341">
                  <c:v>28.5</c:v>
                </c:pt>
                <c:pt idx="342">
                  <c:v>28.583333333333332</c:v>
                </c:pt>
                <c:pt idx="343">
                  <c:v>28.666666666666668</c:v>
                </c:pt>
                <c:pt idx="344">
                  <c:v>28.75</c:v>
                </c:pt>
                <c:pt idx="345">
                  <c:v>28.833333333333332</c:v>
                </c:pt>
                <c:pt idx="346">
                  <c:v>28.916666666666668</c:v>
                </c:pt>
                <c:pt idx="347">
                  <c:v>29</c:v>
                </c:pt>
                <c:pt idx="348">
                  <c:v>29.083333333333332</c:v>
                </c:pt>
                <c:pt idx="349">
                  <c:v>29.166666666666668</c:v>
                </c:pt>
                <c:pt idx="350">
                  <c:v>29.25</c:v>
                </c:pt>
                <c:pt idx="351">
                  <c:v>29.333333333333332</c:v>
                </c:pt>
                <c:pt idx="352">
                  <c:v>29.416666666666668</c:v>
                </c:pt>
                <c:pt idx="353">
                  <c:v>29.5</c:v>
                </c:pt>
                <c:pt idx="354">
                  <c:v>29.583333333333332</c:v>
                </c:pt>
                <c:pt idx="355">
                  <c:v>29.666666666666668</c:v>
                </c:pt>
                <c:pt idx="356">
                  <c:v>29.75</c:v>
                </c:pt>
                <c:pt idx="357">
                  <c:v>29.833333333333332</c:v>
                </c:pt>
                <c:pt idx="358">
                  <c:v>29.916666666666668</c:v>
                </c:pt>
                <c:pt idx="359">
                  <c:v>30</c:v>
                </c:pt>
                <c:pt idx="360">
                  <c:v>30.083333333333332</c:v>
                </c:pt>
                <c:pt idx="361">
                  <c:v>30.166666666666668</c:v>
                </c:pt>
                <c:pt idx="362">
                  <c:v>30.25</c:v>
                </c:pt>
                <c:pt idx="363">
                  <c:v>30.333333333333332</c:v>
                </c:pt>
                <c:pt idx="364">
                  <c:v>30.416666666666668</c:v>
                </c:pt>
                <c:pt idx="365">
                  <c:v>30.5</c:v>
                </c:pt>
                <c:pt idx="366">
                  <c:v>30.583333333333332</c:v>
                </c:pt>
                <c:pt idx="367">
                  <c:v>30.666666666666668</c:v>
                </c:pt>
                <c:pt idx="368">
                  <c:v>30.75</c:v>
                </c:pt>
                <c:pt idx="369">
                  <c:v>30.833333333333332</c:v>
                </c:pt>
                <c:pt idx="370">
                  <c:v>30.916666666666668</c:v>
                </c:pt>
                <c:pt idx="371">
                  <c:v>31</c:v>
                </c:pt>
                <c:pt idx="372">
                  <c:v>31.083333333333332</c:v>
                </c:pt>
                <c:pt idx="373">
                  <c:v>31.166666666666668</c:v>
                </c:pt>
                <c:pt idx="374">
                  <c:v>31.25</c:v>
                </c:pt>
                <c:pt idx="375">
                  <c:v>31.333333333333332</c:v>
                </c:pt>
                <c:pt idx="376">
                  <c:v>31.416666666666668</c:v>
                </c:pt>
                <c:pt idx="377">
                  <c:v>31.5</c:v>
                </c:pt>
                <c:pt idx="378">
                  <c:v>31.583333333333332</c:v>
                </c:pt>
                <c:pt idx="379">
                  <c:v>31.666666666666668</c:v>
                </c:pt>
                <c:pt idx="380">
                  <c:v>31.75</c:v>
                </c:pt>
                <c:pt idx="381">
                  <c:v>31.833333333333332</c:v>
                </c:pt>
                <c:pt idx="382">
                  <c:v>31.916666666666668</c:v>
                </c:pt>
                <c:pt idx="383">
                  <c:v>32</c:v>
                </c:pt>
                <c:pt idx="384">
                  <c:v>32.083333333333336</c:v>
                </c:pt>
                <c:pt idx="385">
                  <c:v>32.166666666666664</c:v>
                </c:pt>
                <c:pt idx="386">
                  <c:v>32.25</c:v>
                </c:pt>
                <c:pt idx="387">
                  <c:v>32.333333333333336</c:v>
                </c:pt>
                <c:pt idx="388">
                  <c:v>32.416666666666664</c:v>
                </c:pt>
                <c:pt idx="389">
                  <c:v>32.5</c:v>
                </c:pt>
                <c:pt idx="390">
                  <c:v>32.583333333333336</c:v>
                </c:pt>
                <c:pt idx="391">
                  <c:v>32.666666666666664</c:v>
                </c:pt>
                <c:pt idx="392">
                  <c:v>32.75</c:v>
                </c:pt>
                <c:pt idx="393">
                  <c:v>32.833333333333336</c:v>
                </c:pt>
                <c:pt idx="394">
                  <c:v>32.916666666666664</c:v>
                </c:pt>
                <c:pt idx="395">
                  <c:v>33</c:v>
                </c:pt>
                <c:pt idx="396">
                  <c:v>33.083333333333336</c:v>
                </c:pt>
                <c:pt idx="397">
                  <c:v>33.166666666666664</c:v>
                </c:pt>
                <c:pt idx="398">
                  <c:v>33.25</c:v>
                </c:pt>
                <c:pt idx="399">
                  <c:v>33.333333333333336</c:v>
                </c:pt>
                <c:pt idx="400">
                  <c:v>33.416666666666664</c:v>
                </c:pt>
                <c:pt idx="401">
                  <c:v>33.5</c:v>
                </c:pt>
                <c:pt idx="402">
                  <c:v>33.583333333333336</c:v>
                </c:pt>
                <c:pt idx="403">
                  <c:v>33.666666666666664</c:v>
                </c:pt>
                <c:pt idx="404">
                  <c:v>33.75</c:v>
                </c:pt>
                <c:pt idx="405">
                  <c:v>33.833333333333336</c:v>
                </c:pt>
                <c:pt idx="406">
                  <c:v>33.916666666666664</c:v>
                </c:pt>
                <c:pt idx="407">
                  <c:v>34</c:v>
                </c:pt>
                <c:pt idx="408">
                  <c:v>34.083333333333336</c:v>
                </c:pt>
                <c:pt idx="409">
                  <c:v>34.166666666666664</c:v>
                </c:pt>
                <c:pt idx="410">
                  <c:v>34.25</c:v>
                </c:pt>
                <c:pt idx="411">
                  <c:v>34.333333333333336</c:v>
                </c:pt>
                <c:pt idx="412">
                  <c:v>34.416666666666664</c:v>
                </c:pt>
                <c:pt idx="413">
                  <c:v>34.5</c:v>
                </c:pt>
                <c:pt idx="414">
                  <c:v>34.583333333333336</c:v>
                </c:pt>
                <c:pt idx="415">
                  <c:v>34.666666666666664</c:v>
                </c:pt>
                <c:pt idx="416">
                  <c:v>34.75</c:v>
                </c:pt>
                <c:pt idx="417">
                  <c:v>34.833333333333336</c:v>
                </c:pt>
                <c:pt idx="418">
                  <c:v>34.916666666666664</c:v>
                </c:pt>
                <c:pt idx="419">
                  <c:v>35</c:v>
                </c:pt>
                <c:pt idx="420">
                  <c:v>35.083333333333336</c:v>
                </c:pt>
                <c:pt idx="421">
                  <c:v>35.166666666666664</c:v>
                </c:pt>
                <c:pt idx="422">
                  <c:v>35.25</c:v>
                </c:pt>
                <c:pt idx="423">
                  <c:v>35.333333333333336</c:v>
                </c:pt>
                <c:pt idx="424">
                  <c:v>35.416666666666664</c:v>
                </c:pt>
                <c:pt idx="425">
                  <c:v>35.5</c:v>
                </c:pt>
                <c:pt idx="426">
                  <c:v>35.583333333333336</c:v>
                </c:pt>
                <c:pt idx="427">
                  <c:v>35.666666666666664</c:v>
                </c:pt>
                <c:pt idx="428">
                  <c:v>35.75</c:v>
                </c:pt>
                <c:pt idx="429">
                  <c:v>35.833333333333336</c:v>
                </c:pt>
                <c:pt idx="430">
                  <c:v>35.916666666666664</c:v>
                </c:pt>
                <c:pt idx="431">
                  <c:v>36</c:v>
                </c:pt>
                <c:pt idx="432">
                  <c:v>36.083333333333336</c:v>
                </c:pt>
                <c:pt idx="433">
                  <c:v>36.166666666666664</c:v>
                </c:pt>
                <c:pt idx="434">
                  <c:v>36.25</c:v>
                </c:pt>
                <c:pt idx="435">
                  <c:v>36.333333333333336</c:v>
                </c:pt>
                <c:pt idx="436">
                  <c:v>36.416666666666664</c:v>
                </c:pt>
                <c:pt idx="437">
                  <c:v>36.5</c:v>
                </c:pt>
                <c:pt idx="438">
                  <c:v>36.583333333333336</c:v>
                </c:pt>
                <c:pt idx="439">
                  <c:v>36.666666666666664</c:v>
                </c:pt>
                <c:pt idx="440">
                  <c:v>36.75</c:v>
                </c:pt>
                <c:pt idx="441">
                  <c:v>36.833333333333336</c:v>
                </c:pt>
                <c:pt idx="442">
                  <c:v>36.916666666666664</c:v>
                </c:pt>
                <c:pt idx="443">
                  <c:v>37</c:v>
                </c:pt>
                <c:pt idx="444">
                  <c:v>37.083333333333336</c:v>
                </c:pt>
                <c:pt idx="445">
                  <c:v>37.166666666666664</c:v>
                </c:pt>
                <c:pt idx="446">
                  <c:v>37.25</c:v>
                </c:pt>
                <c:pt idx="447">
                  <c:v>37.333333333333336</c:v>
                </c:pt>
                <c:pt idx="448">
                  <c:v>37.416666666666664</c:v>
                </c:pt>
                <c:pt idx="449">
                  <c:v>37.5</c:v>
                </c:pt>
                <c:pt idx="450">
                  <c:v>37.583333333333336</c:v>
                </c:pt>
                <c:pt idx="451">
                  <c:v>37.666666666666664</c:v>
                </c:pt>
                <c:pt idx="452">
                  <c:v>37.75</c:v>
                </c:pt>
                <c:pt idx="453">
                  <c:v>37.833333333333336</c:v>
                </c:pt>
                <c:pt idx="454">
                  <c:v>37.916666666666664</c:v>
                </c:pt>
                <c:pt idx="455">
                  <c:v>38</c:v>
                </c:pt>
                <c:pt idx="456">
                  <c:v>38.083333333333336</c:v>
                </c:pt>
                <c:pt idx="457">
                  <c:v>38.166666666666664</c:v>
                </c:pt>
                <c:pt idx="458">
                  <c:v>38.25</c:v>
                </c:pt>
                <c:pt idx="459">
                  <c:v>38.333333333333336</c:v>
                </c:pt>
                <c:pt idx="460">
                  <c:v>38.416666666666664</c:v>
                </c:pt>
                <c:pt idx="461">
                  <c:v>38.5</c:v>
                </c:pt>
                <c:pt idx="462">
                  <c:v>38.583333333333336</c:v>
                </c:pt>
                <c:pt idx="463">
                  <c:v>38.666666666666664</c:v>
                </c:pt>
                <c:pt idx="464">
                  <c:v>38.75</c:v>
                </c:pt>
                <c:pt idx="465">
                  <c:v>38.833333333333336</c:v>
                </c:pt>
                <c:pt idx="466">
                  <c:v>38.916666666666664</c:v>
                </c:pt>
                <c:pt idx="467">
                  <c:v>39</c:v>
                </c:pt>
                <c:pt idx="468">
                  <c:v>39.083333333333336</c:v>
                </c:pt>
                <c:pt idx="469">
                  <c:v>39.166666666666664</c:v>
                </c:pt>
                <c:pt idx="470">
                  <c:v>39.25</c:v>
                </c:pt>
                <c:pt idx="471">
                  <c:v>39.333333333333336</c:v>
                </c:pt>
                <c:pt idx="472">
                  <c:v>39.416666666666664</c:v>
                </c:pt>
                <c:pt idx="473">
                  <c:v>39.5</c:v>
                </c:pt>
                <c:pt idx="474">
                  <c:v>39.583333333333336</c:v>
                </c:pt>
                <c:pt idx="475">
                  <c:v>39.666666666666664</c:v>
                </c:pt>
                <c:pt idx="476">
                  <c:v>39.75</c:v>
                </c:pt>
                <c:pt idx="477">
                  <c:v>39.833333333333336</c:v>
                </c:pt>
                <c:pt idx="478">
                  <c:v>39.916666666666664</c:v>
                </c:pt>
                <c:pt idx="479">
                  <c:v>40</c:v>
                </c:pt>
                <c:pt idx="480">
                  <c:v>40.083333333333336</c:v>
                </c:pt>
                <c:pt idx="481">
                  <c:v>40.166666666666664</c:v>
                </c:pt>
                <c:pt idx="482">
                  <c:v>40.25</c:v>
                </c:pt>
                <c:pt idx="483">
                  <c:v>40.333333333333336</c:v>
                </c:pt>
                <c:pt idx="484">
                  <c:v>40.416666666666664</c:v>
                </c:pt>
                <c:pt idx="485">
                  <c:v>40.5</c:v>
                </c:pt>
                <c:pt idx="486">
                  <c:v>40.583333333333336</c:v>
                </c:pt>
                <c:pt idx="487">
                  <c:v>40.666666666666664</c:v>
                </c:pt>
                <c:pt idx="488">
                  <c:v>40.75</c:v>
                </c:pt>
                <c:pt idx="489">
                  <c:v>40.833333333333336</c:v>
                </c:pt>
                <c:pt idx="490">
                  <c:v>40.916666666666664</c:v>
                </c:pt>
                <c:pt idx="491">
                  <c:v>41</c:v>
                </c:pt>
                <c:pt idx="492">
                  <c:v>41.083333333333336</c:v>
                </c:pt>
                <c:pt idx="493">
                  <c:v>41.166666666666664</c:v>
                </c:pt>
                <c:pt idx="494">
                  <c:v>41.25</c:v>
                </c:pt>
                <c:pt idx="495">
                  <c:v>41.333333333333336</c:v>
                </c:pt>
                <c:pt idx="496">
                  <c:v>41.416666666666664</c:v>
                </c:pt>
                <c:pt idx="497">
                  <c:v>41.5</c:v>
                </c:pt>
                <c:pt idx="498">
                  <c:v>41.583333333333336</c:v>
                </c:pt>
                <c:pt idx="499">
                  <c:v>41.666666666666664</c:v>
                </c:pt>
                <c:pt idx="500">
                  <c:v>41.75</c:v>
                </c:pt>
                <c:pt idx="501">
                  <c:v>41.833333333333336</c:v>
                </c:pt>
                <c:pt idx="502">
                  <c:v>41.916666666666664</c:v>
                </c:pt>
                <c:pt idx="503">
                  <c:v>42</c:v>
                </c:pt>
                <c:pt idx="504">
                  <c:v>42.083333333333336</c:v>
                </c:pt>
                <c:pt idx="505">
                  <c:v>42.166666666666664</c:v>
                </c:pt>
                <c:pt idx="506">
                  <c:v>42.25</c:v>
                </c:pt>
                <c:pt idx="507">
                  <c:v>42.333333333333336</c:v>
                </c:pt>
                <c:pt idx="508">
                  <c:v>42.416666666666664</c:v>
                </c:pt>
                <c:pt idx="509">
                  <c:v>42.5</c:v>
                </c:pt>
                <c:pt idx="510">
                  <c:v>42.583333333333336</c:v>
                </c:pt>
                <c:pt idx="511">
                  <c:v>42.666666666666664</c:v>
                </c:pt>
                <c:pt idx="512">
                  <c:v>42.75</c:v>
                </c:pt>
                <c:pt idx="513">
                  <c:v>42.833333333333336</c:v>
                </c:pt>
                <c:pt idx="514">
                  <c:v>42.916666666666664</c:v>
                </c:pt>
                <c:pt idx="515">
                  <c:v>43</c:v>
                </c:pt>
                <c:pt idx="516">
                  <c:v>43.083333333333336</c:v>
                </c:pt>
                <c:pt idx="517">
                  <c:v>43.166666666666664</c:v>
                </c:pt>
                <c:pt idx="518">
                  <c:v>43.25</c:v>
                </c:pt>
                <c:pt idx="519">
                  <c:v>43.333333333333336</c:v>
                </c:pt>
                <c:pt idx="520">
                  <c:v>43.416666666666664</c:v>
                </c:pt>
                <c:pt idx="521">
                  <c:v>43.5</c:v>
                </c:pt>
                <c:pt idx="522">
                  <c:v>43.583333333333336</c:v>
                </c:pt>
                <c:pt idx="523">
                  <c:v>43.666666666666664</c:v>
                </c:pt>
                <c:pt idx="524">
                  <c:v>43.75</c:v>
                </c:pt>
                <c:pt idx="525">
                  <c:v>43.833333333333336</c:v>
                </c:pt>
                <c:pt idx="526">
                  <c:v>43.916666666666664</c:v>
                </c:pt>
                <c:pt idx="527">
                  <c:v>44</c:v>
                </c:pt>
                <c:pt idx="528">
                  <c:v>44.083333333333336</c:v>
                </c:pt>
                <c:pt idx="529">
                  <c:v>44.166666666666664</c:v>
                </c:pt>
                <c:pt idx="530">
                  <c:v>44.25</c:v>
                </c:pt>
                <c:pt idx="531">
                  <c:v>44.333333333333336</c:v>
                </c:pt>
                <c:pt idx="532">
                  <c:v>44.416666666666664</c:v>
                </c:pt>
                <c:pt idx="533">
                  <c:v>44.5</c:v>
                </c:pt>
                <c:pt idx="534">
                  <c:v>44.583333333333336</c:v>
                </c:pt>
                <c:pt idx="535">
                  <c:v>44.666666666666664</c:v>
                </c:pt>
                <c:pt idx="536">
                  <c:v>44.75</c:v>
                </c:pt>
                <c:pt idx="537">
                  <c:v>44.833333333333336</c:v>
                </c:pt>
                <c:pt idx="538">
                  <c:v>44.916666666666664</c:v>
                </c:pt>
                <c:pt idx="539">
                  <c:v>45</c:v>
                </c:pt>
                <c:pt idx="540">
                  <c:v>45.083333333333336</c:v>
                </c:pt>
                <c:pt idx="541">
                  <c:v>45.166666666666664</c:v>
                </c:pt>
                <c:pt idx="542">
                  <c:v>45.25</c:v>
                </c:pt>
                <c:pt idx="543">
                  <c:v>45.333333333333336</c:v>
                </c:pt>
                <c:pt idx="544">
                  <c:v>45.416666666666664</c:v>
                </c:pt>
                <c:pt idx="545">
                  <c:v>45.5</c:v>
                </c:pt>
                <c:pt idx="546">
                  <c:v>45.583333333333336</c:v>
                </c:pt>
                <c:pt idx="547">
                  <c:v>45.666666666666664</c:v>
                </c:pt>
                <c:pt idx="548">
                  <c:v>45.75</c:v>
                </c:pt>
                <c:pt idx="549">
                  <c:v>45.833333333333336</c:v>
                </c:pt>
                <c:pt idx="550">
                  <c:v>45.916666666666664</c:v>
                </c:pt>
                <c:pt idx="551">
                  <c:v>46</c:v>
                </c:pt>
                <c:pt idx="552">
                  <c:v>46.083333333333336</c:v>
                </c:pt>
                <c:pt idx="553">
                  <c:v>46.166666666666664</c:v>
                </c:pt>
                <c:pt idx="554">
                  <c:v>46.25</c:v>
                </c:pt>
                <c:pt idx="555">
                  <c:v>46.333333333333336</c:v>
                </c:pt>
                <c:pt idx="556">
                  <c:v>46.416666666666664</c:v>
                </c:pt>
                <c:pt idx="557">
                  <c:v>46.5</c:v>
                </c:pt>
                <c:pt idx="558">
                  <c:v>46.583333333333336</c:v>
                </c:pt>
                <c:pt idx="559">
                  <c:v>46.666666666666664</c:v>
                </c:pt>
                <c:pt idx="560">
                  <c:v>46.75</c:v>
                </c:pt>
                <c:pt idx="561">
                  <c:v>46.833333333333336</c:v>
                </c:pt>
                <c:pt idx="562">
                  <c:v>46.916666666666664</c:v>
                </c:pt>
                <c:pt idx="563">
                  <c:v>47</c:v>
                </c:pt>
                <c:pt idx="564">
                  <c:v>47.083333333333336</c:v>
                </c:pt>
                <c:pt idx="565">
                  <c:v>47.166666666666664</c:v>
                </c:pt>
                <c:pt idx="566">
                  <c:v>47.25</c:v>
                </c:pt>
                <c:pt idx="567">
                  <c:v>47.333333333333336</c:v>
                </c:pt>
                <c:pt idx="568">
                  <c:v>47.416666666666664</c:v>
                </c:pt>
                <c:pt idx="569">
                  <c:v>47.5</c:v>
                </c:pt>
                <c:pt idx="570">
                  <c:v>47.583333333333336</c:v>
                </c:pt>
                <c:pt idx="571">
                  <c:v>47.666666666666664</c:v>
                </c:pt>
                <c:pt idx="572">
                  <c:v>47.75</c:v>
                </c:pt>
                <c:pt idx="573">
                  <c:v>47.833333333333336</c:v>
                </c:pt>
                <c:pt idx="574">
                  <c:v>47.916666666666664</c:v>
                </c:pt>
                <c:pt idx="575">
                  <c:v>48</c:v>
                </c:pt>
                <c:pt idx="576">
                  <c:v>48.083333333333336</c:v>
                </c:pt>
                <c:pt idx="577">
                  <c:v>48.166666666666664</c:v>
                </c:pt>
                <c:pt idx="578">
                  <c:v>48.25</c:v>
                </c:pt>
                <c:pt idx="579">
                  <c:v>48.333333333333336</c:v>
                </c:pt>
                <c:pt idx="580">
                  <c:v>48.416666666666664</c:v>
                </c:pt>
                <c:pt idx="581">
                  <c:v>48.5</c:v>
                </c:pt>
                <c:pt idx="582">
                  <c:v>48.583333333333336</c:v>
                </c:pt>
                <c:pt idx="583">
                  <c:v>48.666666666666664</c:v>
                </c:pt>
                <c:pt idx="584">
                  <c:v>48.75</c:v>
                </c:pt>
                <c:pt idx="585">
                  <c:v>48.833333333333336</c:v>
                </c:pt>
                <c:pt idx="586">
                  <c:v>48.916666666666664</c:v>
                </c:pt>
                <c:pt idx="587">
                  <c:v>49</c:v>
                </c:pt>
                <c:pt idx="588">
                  <c:v>49.083333333333336</c:v>
                </c:pt>
                <c:pt idx="589">
                  <c:v>49.166666666666664</c:v>
                </c:pt>
                <c:pt idx="590">
                  <c:v>49.25</c:v>
                </c:pt>
                <c:pt idx="591">
                  <c:v>49.333333333333336</c:v>
                </c:pt>
                <c:pt idx="592">
                  <c:v>49.416666666666664</c:v>
                </c:pt>
                <c:pt idx="593">
                  <c:v>49.5</c:v>
                </c:pt>
                <c:pt idx="594">
                  <c:v>49.583333333333336</c:v>
                </c:pt>
                <c:pt idx="595">
                  <c:v>49.666666666666664</c:v>
                </c:pt>
                <c:pt idx="596">
                  <c:v>49.75</c:v>
                </c:pt>
                <c:pt idx="597">
                  <c:v>49.833333333333336</c:v>
                </c:pt>
                <c:pt idx="598">
                  <c:v>49.916666666666664</c:v>
                </c:pt>
                <c:pt idx="599">
                  <c:v>50</c:v>
                </c:pt>
                <c:pt idx="600">
                  <c:v>50.083333333333336</c:v>
                </c:pt>
                <c:pt idx="601">
                  <c:v>50.166666666666664</c:v>
                </c:pt>
                <c:pt idx="602">
                  <c:v>50.25</c:v>
                </c:pt>
                <c:pt idx="603">
                  <c:v>50.333333333333336</c:v>
                </c:pt>
                <c:pt idx="604">
                  <c:v>50.416666666666664</c:v>
                </c:pt>
                <c:pt idx="605">
                  <c:v>50.5</c:v>
                </c:pt>
                <c:pt idx="606">
                  <c:v>50.583333333333336</c:v>
                </c:pt>
                <c:pt idx="607">
                  <c:v>50.666666666666664</c:v>
                </c:pt>
                <c:pt idx="608">
                  <c:v>50.75</c:v>
                </c:pt>
                <c:pt idx="609">
                  <c:v>50.833333333333336</c:v>
                </c:pt>
                <c:pt idx="610">
                  <c:v>50.916666666666664</c:v>
                </c:pt>
                <c:pt idx="611">
                  <c:v>51</c:v>
                </c:pt>
                <c:pt idx="612">
                  <c:v>51.083333333333336</c:v>
                </c:pt>
                <c:pt idx="613">
                  <c:v>51.166666666666664</c:v>
                </c:pt>
                <c:pt idx="614">
                  <c:v>51.25</c:v>
                </c:pt>
                <c:pt idx="615">
                  <c:v>51.333333333333336</c:v>
                </c:pt>
                <c:pt idx="616">
                  <c:v>51.416666666666664</c:v>
                </c:pt>
                <c:pt idx="617">
                  <c:v>51.5</c:v>
                </c:pt>
                <c:pt idx="618">
                  <c:v>51.583333333333336</c:v>
                </c:pt>
                <c:pt idx="619">
                  <c:v>51.666666666666664</c:v>
                </c:pt>
                <c:pt idx="620">
                  <c:v>51.75</c:v>
                </c:pt>
                <c:pt idx="621">
                  <c:v>51.833333333333336</c:v>
                </c:pt>
                <c:pt idx="622">
                  <c:v>51.916666666666664</c:v>
                </c:pt>
                <c:pt idx="623">
                  <c:v>52</c:v>
                </c:pt>
                <c:pt idx="624">
                  <c:v>52.083333333333336</c:v>
                </c:pt>
                <c:pt idx="625">
                  <c:v>52.166666666666664</c:v>
                </c:pt>
                <c:pt idx="626">
                  <c:v>52.25</c:v>
                </c:pt>
                <c:pt idx="627">
                  <c:v>52.333333333333336</c:v>
                </c:pt>
                <c:pt idx="628">
                  <c:v>52.416666666666664</c:v>
                </c:pt>
                <c:pt idx="629">
                  <c:v>52.5</c:v>
                </c:pt>
                <c:pt idx="630">
                  <c:v>52.583333333333336</c:v>
                </c:pt>
                <c:pt idx="631">
                  <c:v>52.666666666666664</c:v>
                </c:pt>
                <c:pt idx="632">
                  <c:v>52.75</c:v>
                </c:pt>
                <c:pt idx="633">
                  <c:v>52.833333333333336</c:v>
                </c:pt>
                <c:pt idx="634">
                  <c:v>52.916666666666664</c:v>
                </c:pt>
                <c:pt idx="635">
                  <c:v>53</c:v>
                </c:pt>
                <c:pt idx="636">
                  <c:v>53.083333333333336</c:v>
                </c:pt>
                <c:pt idx="637">
                  <c:v>53.166666666666664</c:v>
                </c:pt>
                <c:pt idx="638">
                  <c:v>53.25</c:v>
                </c:pt>
                <c:pt idx="639">
                  <c:v>53.333333333333336</c:v>
                </c:pt>
                <c:pt idx="640">
                  <c:v>53.416666666666664</c:v>
                </c:pt>
                <c:pt idx="641">
                  <c:v>53.5</c:v>
                </c:pt>
                <c:pt idx="642">
                  <c:v>53.583333333333336</c:v>
                </c:pt>
                <c:pt idx="643">
                  <c:v>53.666666666666664</c:v>
                </c:pt>
                <c:pt idx="644">
                  <c:v>53.75</c:v>
                </c:pt>
                <c:pt idx="645">
                  <c:v>53.833333333333336</c:v>
                </c:pt>
                <c:pt idx="646">
                  <c:v>53.916666666666664</c:v>
                </c:pt>
                <c:pt idx="647">
                  <c:v>54</c:v>
                </c:pt>
                <c:pt idx="648">
                  <c:v>54.083333333333336</c:v>
                </c:pt>
                <c:pt idx="649">
                  <c:v>54.166666666666664</c:v>
                </c:pt>
                <c:pt idx="650">
                  <c:v>54.25</c:v>
                </c:pt>
                <c:pt idx="651">
                  <c:v>54.333333333333336</c:v>
                </c:pt>
                <c:pt idx="652">
                  <c:v>54.416666666666664</c:v>
                </c:pt>
                <c:pt idx="653">
                  <c:v>54.5</c:v>
                </c:pt>
                <c:pt idx="654">
                  <c:v>54.583333333333336</c:v>
                </c:pt>
                <c:pt idx="655">
                  <c:v>54.666666666666664</c:v>
                </c:pt>
                <c:pt idx="656">
                  <c:v>54.75</c:v>
                </c:pt>
                <c:pt idx="657">
                  <c:v>54.833333333333336</c:v>
                </c:pt>
                <c:pt idx="658">
                  <c:v>54.916666666666664</c:v>
                </c:pt>
                <c:pt idx="659">
                  <c:v>55</c:v>
                </c:pt>
                <c:pt idx="660">
                  <c:v>55.083333333333336</c:v>
                </c:pt>
                <c:pt idx="661">
                  <c:v>55.166666666666664</c:v>
                </c:pt>
                <c:pt idx="662">
                  <c:v>55.25</c:v>
                </c:pt>
                <c:pt idx="663">
                  <c:v>55.333333333333336</c:v>
                </c:pt>
                <c:pt idx="664">
                  <c:v>55.416666666666664</c:v>
                </c:pt>
                <c:pt idx="665">
                  <c:v>55.5</c:v>
                </c:pt>
                <c:pt idx="666">
                  <c:v>55.583333333333336</c:v>
                </c:pt>
                <c:pt idx="667">
                  <c:v>55.666666666666664</c:v>
                </c:pt>
                <c:pt idx="668">
                  <c:v>55.75</c:v>
                </c:pt>
                <c:pt idx="669">
                  <c:v>55.833333333333336</c:v>
                </c:pt>
                <c:pt idx="670">
                  <c:v>55.916666666666664</c:v>
                </c:pt>
                <c:pt idx="671">
                  <c:v>56</c:v>
                </c:pt>
                <c:pt idx="672">
                  <c:v>56.083333333333336</c:v>
                </c:pt>
                <c:pt idx="673">
                  <c:v>56.166666666666664</c:v>
                </c:pt>
                <c:pt idx="674">
                  <c:v>56.25</c:v>
                </c:pt>
                <c:pt idx="675">
                  <c:v>56.333333333333336</c:v>
                </c:pt>
                <c:pt idx="676">
                  <c:v>56.416666666666664</c:v>
                </c:pt>
                <c:pt idx="677">
                  <c:v>56.5</c:v>
                </c:pt>
                <c:pt idx="678">
                  <c:v>56.583333333333336</c:v>
                </c:pt>
                <c:pt idx="679">
                  <c:v>56.666666666666664</c:v>
                </c:pt>
                <c:pt idx="680">
                  <c:v>56.75</c:v>
                </c:pt>
                <c:pt idx="681">
                  <c:v>56.833333333333336</c:v>
                </c:pt>
                <c:pt idx="682">
                  <c:v>56.916666666666664</c:v>
                </c:pt>
                <c:pt idx="683">
                  <c:v>57</c:v>
                </c:pt>
                <c:pt idx="684">
                  <c:v>57.083333333333336</c:v>
                </c:pt>
                <c:pt idx="685">
                  <c:v>57.166666666666664</c:v>
                </c:pt>
                <c:pt idx="686">
                  <c:v>57.25</c:v>
                </c:pt>
                <c:pt idx="687">
                  <c:v>57.333333333333336</c:v>
                </c:pt>
                <c:pt idx="688">
                  <c:v>57.416666666666664</c:v>
                </c:pt>
                <c:pt idx="689">
                  <c:v>57.5</c:v>
                </c:pt>
                <c:pt idx="690">
                  <c:v>57.583333333333336</c:v>
                </c:pt>
                <c:pt idx="691">
                  <c:v>57.666666666666664</c:v>
                </c:pt>
                <c:pt idx="692">
                  <c:v>57.75</c:v>
                </c:pt>
                <c:pt idx="693">
                  <c:v>57.833333333333336</c:v>
                </c:pt>
                <c:pt idx="694">
                  <c:v>57.916666666666664</c:v>
                </c:pt>
                <c:pt idx="695">
                  <c:v>58</c:v>
                </c:pt>
                <c:pt idx="696">
                  <c:v>58.083333333333336</c:v>
                </c:pt>
                <c:pt idx="697">
                  <c:v>58.166666666666664</c:v>
                </c:pt>
                <c:pt idx="698">
                  <c:v>58.25</c:v>
                </c:pt>
                <c:pt idx="699">
                  <c:v>58.333333333333336</c:v>
                </c:pt>
                <c:pt idx="700">
                  <c:v>58.416666666666664</c:v>
                </c:pt>
                <c:pt idx="701">
                  <c:v>58.5</c:v>
                </c:pt>
                <c:pt idx="702">
                  <c:v>58.583333333333336</c:v>
                </c:pt>
                <c:pt idx="703">
                  <c:v>58.666666666666664</c:v>
                </c:pt>
                <c:pt idx="704">
                  <c:v>58.75</c:v>
                </c:pt>
                <c:pt idx="705">
                  <c:v>58.833333333333336</c:v>
                </c:pt>
                <c:pt idx="706">
                  <c:v>58.916666666666664</c:v>
                </c:pt>
                <c:pt idx="707">
                  <c:v>59</c:v>
                </c:pt>
                <c:pt idx="708">
                  <c:v>59.083333333333336</c:v>
                </c:pt>
                <c:pt idx="709">
                  <c:v>59.166666666666664</c:v>
                </c:pt>
                <c:pt idx="710">
                  <c:v>59.25</c:v>
                </c:pt>
                <c:pt idx="711">
                  <c:v>59.333333333333336</c:v>
                </c:pt>
                <c:pt idx="712">
                  <c:v>59.416666666666664</c:v>
                </c:pt>
                <c:pt idx="713">
                  <c:v>59.5</c:v>
                </c:pt>
                <c:pt idx="714">
                  <c:v>59.583333333333336</c:v>
                </c:pt>
                <c:pt idx="715">
                  <c:v>59.666666666666664</c:v>
                </c:pt>
                <c:pt idx="716">
                  <c:v>59.75</c:v>
                </c:pt>
                <c:pt idx="717">
                  <c:v>59.833333333333336</c:v>
                </c:pt>
                <c:pt idx="718">
                  <c:v>59.916666666666664</c:v>
                </c:pt>
                <c:pt idx="719">
                  <c:v>60</c:v>
                </c:pt>
                <c:pt idx="720">
                  <c:v>60.083333333333336</c:v>
                </c:pt>
                <c:pt idx="721">
                  <c:v>60.166666666666664</c:v>
                </c:pt>
                <c:pt idx="722">
                  <c:v>60.25</c:v>
                </c:pt>
                <c:pt idx="723">
                  <c:v>60.333333333333336</c:v>
                </c:pt>
                <c:pt idx="724">
                  <c:v>60.416666666666664</c:v>
                </c:pt>
                <c:pt idx="725">
                  <c:v>60.5</c:v>
                </c:pt>
                <c:pt idx="726">
                  <c:v>60.583333333333336</c:v>
                </c:pt>
                <c:pt idx="727">
                  <c:v>60.666666666666664</c:v>
                </c:pt>
                <c:pt idx="728">
                  <c:v>60.75</c:v>
                </c:pt>
                <c:pt idx="729">
                  <c:v>60.833333333333336</c:v>
                </c:pt>
                <c:pt idx="730">
                  <c:v>60.916666666666664</c:v>
                </c:pt>
                <c:pt idx="731">
                  <c:v>61</c:v>
                </c:pt>
                <c:pt idx="732">
                  <c:v>61.083333333333336</c:v>
                </c:pt>
                <c:pt idx="733">
                  <c:v>61.166666666666664</c:v>
                </c:pt>
                <c:pt idx="734">
                  <c:v>61.25</c:v>
                </c:pt>
                <c:pt idx="735">
                  <c:v>61.333333333333336</c:v>
                </c:pt>
                <c:pt idx="736">
                  <c:v>61.416666666666664</c:v>
                </c:pt>
                <c:pt idx="737">
                  <c:v>61.5</c:v>
                </c:pt>
                <c:pt idx="738">
                  <c:v>61.583333333333336</c:v>
                </c:pt>
                <c:pt idx="739">
                  <c:v>61.666666666666664</c:v>
                </c:pt>
                <c:pt idx="740">
                  <c:v>61.75</c:v>
                </c:pt>
                <c:pt idx="741">
                  <c:v>61.833333333333336</c:v>
                </c:pt>
                <c:pt idx="742">
                  <c:v>61.916666666666664</c:v>
                </c:pt>
                <c:pt idx="743">
                  <c:v>62</c:v>
                </c:pt>
                <c:pt idx="744">
                  <c:v>62.083333333333336</c:v>
                </c:pt>
                <c:pt idx="745">
                  <c:v>62.166666666666664</c:v>
                </c:pt>
                <c:pt idx="746">
                  <c:v>62.25</c:v>
                </c:pt>
                <c:pt idx="747">
                  <c:v>62.333333333333336</c:v>
                </c:pt>
                <c:pt idx="748">
                  <c:v>62.416666666666664</c:v>
                </c:pt>
                <c:pt idx="749">
                  <c:v>62.5</c:v>
                </c:pt>
                <c:pt idx="750">
                  <c:v>62.583333333333336</c:v>
                </c:pt>
                <c:pt idx="751">
                  <c:v>62.666666666666664</c:v>
                </c:pt>
                <c:pt idx="752">
                  <c:v>62.75</c:v>
                </c:pt>
                <c:pt idx="753">
                  <c:v>62.833333333333336</c:v>
                </c:pt>
                <c:pt idx="754">
                  <c:v>62.916666666666664</c:v>
                </c:pt>
                <c:pt idx="755">
                  <c:v>63</c:v>
                </c:pt>
                <c:pt idx="756">
                  <c:v>63.083333333333336</c:v>
                </c:pt>
                <c:pt idx="757">
                  <c:v>63.166666666666664</c:v>
                </c:pt>
                <c:pt idx="758">
                  <c:v>63.25</c:v>
                </c:pt>
                <c:pt idx="759">
                  <c:v>63.333333333333336</c:v>
                </c:pt>
                <c:pt idx="760">
                  <c:v>63.416666666666664</c:v>
                </c:pt>
                <c:pt idx="761">
                  <c:v>63.5</c:v>
                </c:pt>
                <c:pt idx="762">
                  <c:v>63.583333333333336</c:v>
                </c:pt>
                <c:pt idx="763">
                  <c:v>63.666666666666664</c:v>
                </c:pt>
                <c:pt idx="764">
                  <c:v>63.75</c:v>
                </c:pt>
                <c:pt idx="765">
                  <c:v>63.833333333333336</c:v>
                </c:pt>
                <c:pt idx="766">
                  <c:v>63.916666666666664</c:v>
                </c:pt>
                <c:pt idx="767">
                  <c:v>64</c:v>
                </c:pt>
                <c:pt idx="768">
                  <c:v>64.083333333333329</c:v>
                </c:pt>
                <c:pt idx="769">
                  <c:v>64.166666666666671</c:v>
                </c:pt>
                <c:pt idx="770">
                  <c:v>64.25</c:v>
                </c:pt>
                <c:pt idx="771">
                  <c:v>64.333333333333329</c:v>
                </c:pt>
                <c:pt idx="772">
                  <c:v>64.416666666666671</c:v>
                </c:pt>
                <c:pt idx="773">
                  <c:v>64.5</c:v>
                </c:pt>
                <c:pt idx="774">
                  <c:v>64.583333333333329</c:v>
                </c:pt>
                <c:pt idx="775">
                  <c:v>64.666666666666671</c:v>
                </c:pt>
                <c:pt idx="776">
                  <c:v>64.75</c:v>
                </c:pt>
                <c:pt idx="777">
                  <c:v>64.833333333333329</c:v>
                </c:pt>
                <c:pt idx="778">
                  <c:v>64.916666666666671</c:v>
                </c:pt>
                <c:pt idx="779">
                  <c:v>65</c:v>
                </c:pt>
                <c:pt idx="780">
                  <c:v>65.083333333333329</c:v>
                </c:pt>
                <c:pt idx="781">
                  <c:v>65.166666666666671</c:v>
                </c:pt>
                <c:pt idx="782">
                  <c:v>65.25</c:v>
                </c:pt>
                <c:pt idx="783">
                  <c:v>65.333333333333329</c:v>
                </c:pt>
                <c:pt idx="784">
                  <c:v>65.416666666666671</c:v>
                </c:pt>
                <c:pt idx="785">
                  <c:v>65.5</c:v>
                </c:pt>
                <c:pt idx="786">
                  <c:v>65.583333333333329</c:v>
                </c:pt>
                <c:pt idx="787">
                  <c:v>65.666666666666671</c:v>
                </c:pt>
                <c:pt idx="788">
                  <c:v>65.75</c:v>
                </c:pt>
                <c:pt idx="789">
                  <c:v>65.833333333333329</c:v>
                </c:pt>
                <c:pt idx="790">
                  <c:v>65.916666666666671</c:v>
                </c:pt>
                <c:pt idx="791">
                  <c:v>66</c:v>
                </c:pt>
                <c:pt idx="792">
                  <c:v>66.083333333333329</c:v>
                </c:pt>
                <c:pt idx="793">
                  <c:v>66.166666666666671</c:v>
                </c:pt>
                <c:pt idx="794">
                  <c:v>66.25</c:v>
                </c:pt>
                <c:pt idx="795">
                  <c:v>66.333333333333329</c:v>
                </c:pt>
                <c:pt idx="796">
                  <c:v>66.416666666666671</c:v>
                </c:pt>
                <c:pt idx="797">
                  <c:v>66.5</c:v>
                </c:pt>
                <c:pt idx="798">
                  <c:v>66.583333333333329</c:v>
                </c:pt>
                <c:pt idx="799">
                  <c:v>66.666666666666671</c:v>
                </c:pt>
                <c:pt idx="800">
                  <c:v>66.75</c:v>
                </c:pt>
                <c:pt idx="801">
                  <c:v>66.833333333333329</c:v>
                </c:pt>
                <c:pt idx="802">
                  <c:v>66.916666666666671</c:v>
                </c:pt>
                <c:pt idx="803">
                  <c:v>67</c:v>
                </c:pt>
                <c:pt idx="804">
                  <c:v>67.083333333333329</c:v>
                </c:pt>
                <c:pt idx="805">
                  <c:v>67.166666666666671</c:v>
                </c:pt>
                <c:pt idx="806">
                  <c:v>67.25</c:v>
                </c:pt>
                <c:pt idx="807">
                  <c:v>67.333333333333329</c:v>
                </c:pt>
                <c:pt idx="808">
                  <c:v>67.416666666666671</c:v>
                </c:pt>
                <c:pt idx="809">
                  <c:v>67.5</c:v>
                </c:pt>
                <c:pt idx="810">
                  <c:v>67.583333333333329</c:v>
                </c:pt>
                <c:pt idx="811">
                  <c:v>67.666666666666671</c:v>
                </c:pt>
                <c:pt idx="812">
                  <c:v>67.75</c:v>
                </c:pt>
                <c:pt idx="813">
                  <c:v>67.833333333333329</c:v>
                </c:pt>
                <c:pt idx="814">
                  <c:v>67.916666666666671</c:v>
                </c:pt>
                <c:pt idx="815">
                  <c:v>68</c:v>
                </c:pt>
                <c:pt idx="816">
                  <c:v>68.083333333333329</c:v>
                </c:pt>
                <c:pt idx="817">
                  <c:v>68.166666666666671</c:v>
                </c:pt>
                <c:pt idx="818">
                  <c:v>68.25</c:v>
                </c:pt>
                <c:pt idx="819">
                  <c:v>68.333333333333329</c:v>
                </c:pt>
                <c:pt idx="820">
                  <c:v>68.416666666666671</c:v>
                </c:pt>
                <c:pt idx="821">
                  <c:v>68.5</c:v>
                </c:pt>
                <c:pt idx="822">
                  <c:v>68.583333333333329</c:v>
                </c:pt>
                <c:pt idx="823">
                  <c:v>68.666666666666671</c:v>
                </c:pt>
                <c:pt idx="824">
                  <c:v>68.75</c:v>
                </c:pt>
                <c:pt idx="825">
                  <c:v>68.833333333333329</c:v>
                </c:pt>
                <c:pt idx="826">
                  <c:v>68.916666666666671</c:v>
                </c:pt>
                <c:pt idx="827">
                  <c:v>69</c:v>
                </c:pt>
                <c:pt idx="828">
                  <c:v>69.083333333333329</c:v>
                </c:pt>
                <c:pt idx="829">
                  <c:v>69.166666666666671</c:v>
                </c:pt>
                <c:pt idx="830">
                  <c:v>69.25</c:v>
                </c:pt>
                <c:pt idx="831">
                  <c:v>69.333333333333329</c:v>
                </c:pt>
                <c:pt idx="832">
                  <c:v>69.416666666666671</c:v>
                </c:pt>
                <c:pt idx="833">
                  <c:v>69.5</c:v>
                </c:pt>
                <c:pt idx="834">
                  <c:v>69.583333333333329</c:v>
                </c:pt>
                <c:pt idx="835">
                  <c:v>69.666666666666671</c:v>
                </c:pt>
                <c:pt idx="836">
                  <c:v>69.75</c:v>
                </c:pt>
                <c:pt idx="837">
                  <c:v>69.833333333333329</c:v>
                </c:pt>
                <c:pt idx="838">
                  <c:v>69.916666666666671</c:v>
                </c:pt>
                <c:pt idx="839">
                  <c:v>70</c:v>
                </c:pt>
                <c:pt idx="840">
                  <c:v>70.083333333333329</c:v>
                </c:pt>
                <c:pt idx="841">
                  <c:v>70.166666666666671</c:v>
                </c:pt>
                <c:pt idx="842">
                  <c:v>70.25</c:v>
                </c:pt>
                <c:pt idx="843">
                  <c:v>70.333333333333329</c:v>
                </c:pt>
                <c:pt idx="844">
                  <c:v>70.416666666666671</c:v>
                </c:pt>
                <c:pt idx="845">
                  <c:v>70.5</c:v>
                </c:pt>
                <c:pt idx="846">
                  <c:v>70.583333333333329</c:v>
                </c:pt>
                <c:pt idx="847">
                  <c:v>70.666666666666671</c:v>
                </c:pt>
                <c:pt idx="848">
                  <c:v>70.75</c:v>
                </c:pt>
                <c:pt idx="849">
                  <c:v>70.833333333333329</c:v>
                </c:pt>
                <c:pt idx="850">
                  <c:v>70.916666666666671</c:v>
                </c:pt>
                <c:pt idx="851">
                  <c:v>71</c:v>
                </c:pt>
                <c:pt idx="852">
                  <c:v>71.083333333333329</c:v>
                </c:pt>
                <c:pt idx="853">
                  <c:v>71.166666666666671</c:v>
                </c:pt>
                <c:pt idx="854">
                  <c:v>71.25</c:v>
                </c:pt>
                <c:pt idx="855">
                  <c:v>71.333333333333329</c:v>
                </c:pt>
                <c:pt idx="856">
                  <c:v>71.416666666666671</c:v>
                </c:pt>
                <c:pt idx="857">
                  <c:v>71.5</c:v>
                </c:pt>
                <c:pt idx="858">
                  <c:v>71.583333333333329</c:v>
                </c:pt>
                <c:pt idx="859">
                  <c:v>71.666666666666671</c:v>
                </c:pt>
                <c:pt idx="860">
                  <c:v>71.75</c:v>
                </c:pt>
                <c:pt idx="861">
                  <c:v>71.833333333333329</c:v>
                </c:pt>
                <c:pt idx="862">
                  <c:v>71.916666666666671</c:v>
                </c:pt>
                <c:pt idx="863">
                  <c:v>72</c:v>
                </c:pt>
                <c:pt idx="864">
                  <c:v>72.083333333333329</c:v>
                </c:pt>
                <c:pt idx="865">
                  <c:v>72.166666666666671</c:v>
                </c:pt>
                <c:pt idx="866">
                  <c:v>72.25</c:v>
                </c:pt>
                <c:pt idx="867">
                  <c:v>72.333333333333329</c:v>
                </c:pt>
                <c:pt idx="868">
                  <c:v>72.416666666666671</c:v>
                </c:pt>
                <c:pt idx="869">
                  <c:v>72.5</c:v>
                </c:pt>
                <c:pt idx="870">
                  <c:v>72.583333333333329</c:v>
                </c:pt>
                <c:pt idx="871">
                  <c:v>72.666666666666671</c:v>
                </c:pt>
                <c:pt idx="872">
                  <c:v>72.75</c:v>
                </c:pt>
                <c:pt idx="873">
                  <c:v>72.833333333333329</c:v>
                </c:pt>
                <c:pt idx="874">
                  <c:v>72.916666666666671</c:v>
                </c:pt>
                <c:pt idx="875">
                  <c:v>73</c:v>
                </c:pt>
                <c:pt idx="876">
                  <c:v>73.083333333333329</c:v>
                </c:pt>
                <c:pt idx="877">
                  <c:v>73.166666666666671</c:v>
                </c:pt>
                <c:pt idx="878">
                  <c:v>73.25</c:v>
                </c:pt>
                <c:pt idx="879">
                  <c:v>73.333333333333329</c:v>
                </c:pt>
                <c:pt idx="880">
                  <c:v>73.416666666666671</c:v>
                </c:pt>
                <c:pt idx="881">
                  <c:v>73.5</c:v>
                </c:pt>
                <c:pt idx="882">
                  <c:v>73.583333333333329</c:v>
                </c:pt>
                <c:pt idx="883">
                  <c:v>73.666666666666671</c:v>
                </c:pt>
                <c:pt idx="884">
                  <c:v>73.75</c:v>
                </c:pt>
                <c:pt idx="885">
                  <c:v>73.833333333333329</c:v>
                </c:pt>
                <c:pt idx="886">
                  <c:v>73.916666666666671</c:v>
                </c:pt>
                <c:pt idx="887">
                  <c:v>74</c:v>
                </c:pt>
                <c:pt idx="888">
                  <c:v>74.083333333333329</c:v>
                </c:pt>
                <c:pt idx="889">
                  <c:v>74.166666666666671</c:v>
                </c:pt>
                <c:pt idx="890">
                  <c:v>74.25</c:v>
                </c:pt>
                <c:pt idx="891">
                  <c:v>74.333333333333329</c:v>
                </c:pt>
                <c:pt idx="892">
                  <c:v>74.416666666666671</c:v>
                </c:pt>
                <c:pt idx="893">
                  <c:v>74.5</c:v>
                </c:pt>
                <c:pt idx="894">
                  <c:v>74.583333333333329</c:v>
                </c:pt>
                <c:pt idx="895">
                  <c:v>74.666666666666671</c:v>
                </c:pt>
                <c:pt idx="896">
                  <c:v>74.75</c:v>
                </c:pt>
                <c:pt idx="897">
                  <c:v>74.833333333333329</c:v>
                </c:pt>
                <c:pt idx="898">
                  <c:v>74.916666666666671</c:v>
                </c:pt>
                <c:pt idx="899">
                  <c:v>75</c:v>
                </c:pt>
                <c:pt idx="900">
                  <c:v>75.083333333333329</c:v>
                </c:pt>
                <c:pt idx="901">
                  <c:v>75.166666666666671</c:v>
                </c:pt>
                <c:pt idx="902">
                  <c:v>75.25</c:v>
                </c:pt>
                <c:pt idx="903">
                  <c:v>75.333333333333329</c:v>
                </c:pt>
                <c:pt idx="904">
                  <c:v>75.416666666666671</c:v>
                </c:pt>
                <c:pt idx="905">
                  <c:v>75.5</c:v>
                </c:pt>
                <c:pt idx="906">
                  <c:v>75.583333333333329</c:v>
                </c:pt>
                <c:pt idx="907">
                  <c:v>75.666666666666671</c:v>
                </c:pt>
                <c:pt idx="908">
                  <c:v>75.75</c:v>
                </c:pt>
                <c:pt idx="909">
                  <c:v>75.833333333333329</c:v>
                </c:pt>
                <c:pt idx="910">
                  <c:v>75.916666666666671</c:v>
                </c:pt>
                <c:pt idx="911">
                  <c:v>76</c:v>
                </c:pt>
                <c:pt idx="912">
                  <c:v>76.083333333333329</c:v>
                </c:pt>
                <c:pt idx="913">
                  <c:v>76.166666666666671</c:v>
                </c:pt>
                <c:pt idx="914">
                  <c:v>76.25</c:v>
                </c:pt>
                <c:pt idx="915">
                  <c:v>76.333333333333329</c:v>
                </c:pt>
                <c:pt idx="916">
                  <c:v>76.416666666666671</c:v>
                </c:pt>
                <c:pt idx="917">
                  <c:v>76.5</c:v>
                </c:pt>
                <c:pt idx="918">
                  <c:v>76.583333333333329</c:v>
                </c:pt>
                <c:pt idx="919">
                  <c:v>76.666666666666671</c:v>
                </c:pt>
                <c:pt idx="920">
                  <c:v>76.75</c:v>
                </c:pt>
                <c:pt idx="921">
                  <c:v>76.833333333333329</c:v>
                </c:pt>
                <c:pt idx="922">
                  <c:v>76.916666666666671</c:v>
                </c:pt>
                <c:pt idx="923">
                  <c:v>77</c:v>
                </c:pt>
                <c:pt idx="924">
                  <c:v>77.083333333333329</c:v>
                </c:pt>
                <c:pt idx="925">
                  <c:v>77.166666666666671</c:v>
                </c:pt>
                <c:pt idx="926">
                  <c:v>77.25</c:v>
                </c:pt>
                <c:pt idx="927">
                  <c:v>77.333333333333329</c:v>
                </c:pt>
                <c:pt idx="928">
                  <c:v>77.416666666666671</c:v>
                </c:pt>
                <c:pt idx="929">
                  <c:v>77.5</c:v>
                </c:pt>
                <c:pt idx="930">
                  <c:v>77.583333333333329</c:v>
                </c:pt>
                <c:pt idx="931">
                  <c:v>77.666666666666671</c:v>
                </c:pt>
                <c:pt idx="932">
                  <c:v>77.75</c:v>
                </c:pt>
                <c:pt idx="933">
                  <c:v>77.833333333333329</c:v>
                </c:pt>
                <c:pt idx="934">
                  <c:v>77.916666666666671</c:v>
                </c:pt>
                <c:pt idx="935">
                  <c:v>78</c:v>
                </c:pt>
                <c:pt idx="936">
                  <c:v>78.083333333333329</c:v>
                </c:pt>
                <c:pt idx="937">
                  <c:v>78.166666666666671</c:v>
                </c:pt>
                <c:pt idx="938">
                  <c:v>78.25</c:v>
                </c:pt>
                <c:pt idx="939">
                  <c:v>78.333333333333329</c:v>
                </c:pt>
                <c:pt idx="940">
                  <c:v>78.416666666666671</c:v>
                </c:pt>
                <c:pt idx="941">
                  <c:v>78.5</c:v>
                </c:pt>
                <c:pt idx="942">
                  <c:v>78.583333333333329</c:v>
                </c:pt>
                <c:pt idx="943">
                  <c:v>78.666666666666671</c:v>
                </c:pt>
                <c:pt idx="944">
                  <c:v>78.75</c:v>
                </c:pt>
                <c:pt idx="945">
                  <c:v>78.833333333333329</c:v>
                </c:pt>
                <c:pt idx="946">
                  <c:v>78.916666666666671</c:v>
                </c:pt>
                <c:pt idx="947">
                  <c:v>79</c:v>
                </c:pt>
                <c:pt idx="948">
                  <c:v>79.083333333333329</c:v>
                </c:pt>
                <c:pt idx="949">
                  <c:v>79.166666666666671</c:v>
                </c:pt>
                <c:pt idx="950">
                  <c:v>79.25</c:v>
                </c:pt>
                <c:pt idx="951">
                  <c:v>79.333333333333329</c:v>
                </c:pt>
                <c:pt idx="952">
                  <c:v>79.416666666666671</c:v>
                </c:pt>
                <c:pt idx="953">
                  <c:v>79.5</c:v>
                </c:pt>
                <c:pt idx="954">
                  <c:v>79.583333333333329</c:v>
                </c:pt>
                <c:pt idx="955">
                  <c:v>79.666666666666671</c:v>
                </c:pt>
                <c:pt idx="956">
                  <c:v>79.75</c:v>
                </c:pt>
                <c:pt idx="957">
                  <c:v>79.833333333333329</c:v>
                </c:pt>
                <c:pt idx="958">
                  <c:v>79.916666666666671</c:v>
                </c:pt>
                <c:pt idx="959">
                  <c:v>80</c:v>
                </c:pt>
                <c:pt idx="960">
                  <c:v>80.083333333333329</c:v>
                </c:pt>
                <c:pt idx="961">
                  <c:v>80.166666666666671</c:v>
                </c:pt>
                <c:pt idx="962">
                  <c:v>80.25</c:v>
                </c:pt>
                <c:pt idx="963">
                  <c:v>80.333333333333329</c:v>
                </c:pt>
                <c:pt idx="964">
                  <c:v>80.416666666666671</c:v>
                </c:pt>
                <c:pt idx="965">
                  <c:v>80.5</c:v>
                </c:pt>
                <c:pt idx="966">
                  <c:v>80.583333333333329</c:v>
                </c:pt>
                <c:pt idx="967">
                  <c:v>80.666666666666671</c:v>
                </c:pt>
                <c:pt idx="968">
                  <c:v>80.75</c:v>
                </c:pt>
                <c:pt idx="969">
                  <c:v>80.833333333333329</c:v>
                </c:pt>
                <c:pt idx="970">
                  <c:v>80.916666666666671</c:v>
                </c:pt>
                <c:pt idx="971">
                  <c:v>81</c:v>
                </c:pt>
                <c:pt idx="972">
                  <c:v>81.083333333333329</c:v>
                </c:pt>
                <c:pt idx="973">
                  <c:v>81.166666666666671</c:v>
                </c:pt>
                <c:pt idx="974">
                  <c:v>81.25</c:v>
                </c:pt>
                <c:pt idx="975">
                  <c:v>81.333333333333329</c:v>
                </c:pt>
                <c:pt idx="976">
                  <c:v>81.416666666666671</c:v>
                </c:pt>
                <c:pt idx="977">
                  <c:v>81.5</c:v>
                </c:pt>
                <c:pt idx="978">
                  <c:v>81.583333333333329</c:v>
                </c:pt>
                <c:pt idx="979">
                  <c:v>81.666666666666671</c:v>
                </c:pt>
                <c:pt idx="980">
                  <c:v>81.75</c:v>
                </c:pt>
                <c:pt idx="981">
                  <c:v>81.833333333333329</c:v>
                </c:pt>
                <c:pt idx="982">
                  <c:v>81.916666666666671</c:v>
                </c:pt>
                <c:pt idx="983">
                  <c:v>82</c:v>
                </c:pt>
                <c:pt idx="984">
                  <c:v>82.083333333333329</c:v>
                </c:pt>
                <c:pt idx="985">
                  <c:v>82.166666666666671</c:v>
                </c:pt>
                <c:pt idx="986">
                  <c:v>82.25</c:v>
                </c:pt>
                <c:pt idx="987">
                  <c:v>82.333333333333329</c:v>
                </c:pt>
                <c:pt idx="988">
                  <c:v>82.416666666666671</c:v>
                </c:pt>
                <c:pt idx="989">
                  <c:v>82.5</c:v>
                </c:pt>
                <c:pt idx="990">
                  <c:v>82.583333333333329</c:v>
                </c:pt>
                <c:pt idx="991">
                  <c:v>82.666666666666671</c:v>
                </c:pt>
                <c:pt idx="992">
                  <c:v>82.75</c:v>
                </c:pt>
                <c:pt idx="993">
                  <c:v>82.833333333333329</c:v>
                </c:pt>
                <c:pt idx="994">
                  <c:v>82.916666666666671</c:v>
                </c:pt>
                <c:pt idx="995">
                  <c:v>83</c:v>
                </c:pt>
                <c:pt idx="996">
                  <c:v>83.083333333333329</c:v>
                </c:pt>
                <c:pt idx="997">
                  <c:v>83.166666666666671</c:v>
                </c:pt>
                <c:pt idx="998">
                  <c:v>83.25</c:v>
                </c:pt>
                <c:pt idx="999">
                  <c:v>83.333333333333329</c:v>
                </c:pt>
                <c:pt idx="1000">
                  <c:v>83.416666666666671</c:v>
                </c:pt>
                <c:pt idx="1001">
                  <c:v>83.5</c:v>
                </c:pt>
                <c:pt idx="1002">
                  <c:v>83.583333333333329</c:v>
                </c:pt>
                <c:pt idx="1003">
                  <c:v>83.666666666666671</c:v>
                </c:pt>
                <c:pt idx="1004">
                  <c:v>83.75</c:v>
                </c:pt>
                <c:pt idx="1005">
                  <c:v>83.833333333333329</c:v>
                </c:pt>
                <c:pt idx="1006">
                  <c:v>83.916666666666671</c:v>
                </c:pt>
                <c:pt idx="1007">
                  <c:v>84</c:v>
                </c:pt>
                <c:pt idx="1008">
                  <c:v>84.083333333333329</c:v>
                </c:pt>
                <c:pt idx="1009">
                  <c:v>84.166666666666671</c:v>
                </c:pt>
                <c:pt idx="1010">
                  <c:v>84.25</c:v>
                </c:pt>
                <c:pt idx="1011">
                  <c:v>84.333333333333329</c:v>
                </c:pt>
                <c:pt idx="1012">
                  <c:v>84.416666666666671</c:v>
                </c:pt>
                <c:pt idx="1013">
                  <c:v>84.5</c:v>
                </c:pt>
                <c:pt idx="1014">
                  <c:v>84.583333333333329</c:v>
                </c:pt>
                <c:pt idx="1015">
                  <c:v>84.666666666666671</c:v>
                </c:pt>
                <c:pt idx="1016">
                  <c:v>84.75</c:v>
                </c:pt>
                <c:pt idx="1017">
                  <c:v>84.833333333333329</c:v>
                </c:pt>
                <c:pt idx="1018">
                  <c:v>84.916666666666671</c:v>
                </c:pt>
                <c:pt idx="1019">
                  <c:v>85</c:v>
                </c:pt>
                <c:pt idx="1020">
                  <c:v>85.083333333333329</c:v>
                </c:pt>
                <c:pt idx="1021">
                  <c:v>85.166666666666671</c:v>
                </c:pt>
                <c:pt idx="1022">
                  <c:v>85.25</c:v>
                </c:pt>
                <c:pt idx="1023">
                  <c:v>85.333333333333329</c:v>
                </c:pt>
                <c:pt idx="1024">
                  <c:v>85.416666666666671</c:v>
                </c:pt>
                <c:pt idx="1025">
                  <c:v>85.5</c:v>
                </c:pt>
                <c:pt idx="1026">
                  <c:v>85.583333333333329</c:v>
                </c:pt>
                <c:pt idx="1027">
                  <c:v>85.666666666666671</c:v>
                </c:pt>
                <c:pt idx="1028">
                  <c:v>85.75</c:v>
                </c:pt>
                <c:pt idx="1029">
                  <c:v>85.833333333333329</c:v>
                </c:pt>
                <c:pt idx="1030">
                  <c:v>85.916666666666671</c:v>
                </c:pt>
                <c:pt idx="1031">
                  <c:v>86</c:v>
                </c:pt>
                <c:pt idx="1032">
                  <c:v>86.083333333333329</c:v>
                </c:pt>
                <c:pt idx="1033">
                  <c:v>86.166666666666671</c:v>
                </c:pt>
                <c:pt idx="1034">
                  <c:v>86.25</c:v>
                </c:pt>
                <c:pt idx="1035">
                  <c:v>86.333333333333329</c:v>
                </c:pt>
                <c:pt idx="1036">
                  <c:v>86.416666666666671</c:v>
                </c:pt>
                <c:pt idx="1037">
                  <c:v>86.5</c:v>
                </c:pt>
                <c:pt idx="1038">
                  <c:v>86.583333333333329</c:v>
                </c:pt>
                <c:pt idx="1039">
                  <c:v>86.666666666666671</c:v>
                </c:pt>
                <c:pt idx="1040">
                  <c:v>86.75</c:v>
                </c:pt>
                <c:pt idx="1041">
                  <c:v>86.833333333333329</c:v>
                </c:pt>
                <c:pt idx="1042">
                  <c:v>86.916666666666671</c:v>
                </c:pt>
                <c:pt idx="1043">
                  <c:v>87</c:v>
                </c:pt>
                <c:pt idx="1044">
                  <c:v>87.083333333333329</c:v>
                </c:pt>
                <c:pt idx="1045">
                  <c:v>87.166666666666671</c:v>
                </c:pt>
                <c:pt idx="1046">
                  <c:v>87.25</c:v>
                </c:pt>
                <c:pt idx="1047">
                  <c:v>87.333333333333329</c:v>
                </c:pt>
                <c:pt idx="1048">
                  <c:v>87.416666666666671</c:v>
                </c:pt>
                <c:pt idx="1049">
                  <c:v>87.5</c:v>
                </c:pt>
                <c:pt idx="1050">
                  <c:v>87.583333333333329</c:v>
                </c:pt>
                <c:pt idx="1051">
                  <c:v>87.666666666666671</c:v>
                </c:pt>
                <c:pt idx="1052">
                  <c:v>87.75</c:v>
                </c:pt>
                <c:pt idx="1053">
                  <c:v>87.833333333333329</c:v>
                </c:pt>
                <c:pt idx="1054">
                  <c:v>87.916666666666671</c:v>
                </c:pt>
                <c:pt idx="1055">
                  <c:v>88</c:v>
                </c:pt>
                <c:pt idx="1056">
                  <c:v>88.083333333333329</c:v>
                </c:pt>
                <c:pt idx="1057">
                  <c:v>88.166666666666671</c:v>
                </c:pt>
                <c:pt idx="1058">
                  <c:v>88.25</c:v>
                </c:pt>
                <c:pt idx="1059">
                  <c:v>88.333333333333329</c:v>
                </c:pt>
                <c:pt idx="1060">
                  <c:v>88.416666666666671</c:v>
                </c:pt>
                <c:pt idx="1061">
                  <c:v>88.5</c:v>
                </c:pt>
                <c:pt idx="1062">
                  <c:v>88.583333333333329</c:v>
                </c:pt>
                <c:pt idx="1063">
                  <c:v>88.666666666666671</c:v>
                </c:pt>
                <c:pt idx="1064">
                  <c:v>88.75</c:v>
                </c:pt>
                <c:pt idx="1065">
                  <c:v>88.833333333333329</c:v>
                </c:pt>
                <c:pt idx="1066">
                  <c:v>88.916666666666671</c:v>
                </c:pt>
                <c:pt idx="1067">
                  <c:v>89</c:v>
                </c:pt>
                <c:pt idx="1068">
                  <c:v>89.083333333333329</c:v>
                </c:pt>
                <c:pt idx="1069">
                  <c:v>89.166666666666671</c:v>
                </c:pt>
                <c:pt idx="1070">
                  <c:v>89.25</c:v>
                </c:pt>
                <c:pt idx="1071">
                  <c:v>89.333333333333329</c:v>
                </c:pt>
                <c:pt idx="1072">
                  <c:v>89.416666666666671</c:v>
                </c:pt>
                <c:pt idx="1073">
                  <c:v>89.5</c:v>
                </c:pt>
                <c:pt idx="1074">
                  <c:v>89.583333333333329</c:v>
                </c:pt>
                <c:pt idx="1075">
                  <c:v>89.666666666666671</c:v>
                </c:pt>
                <c:pt idx="1076">
                  <c:v>89.75</c:v>
                </c:pt>
                <c:pt idx="1077">
                  <c:v>89.833333333333329</c:v>
                </c:pt>
                <c:pt idx="1078">
                  <c:v>89.916666666666671</c:v>
                </c:pt>
                <c:pt idx="1079">
                  <c:v>90</c:v>
                </c:pt>
                <c:pt idx="1080">
                  <c:v>90.083333333333329</c:v>
                </c:pt>
                <c:pt idx="1081">
                  <c:v>90.166666666666671</c:v>
                </c:pt>
                <c:pt idx="1082">
                  <c:v>90.25</c:v>
                </c:pt>
                <c:pt idx="1083">
                  <c:v>90.333333333333329</c:v>
                </c:pt>
                <c:pt idx="1084">
                  <c:v>90.416666666666671</c:v>
                </c:pt>
                <c:pt idx="1085">
                  <c:v>90.5</c:v>
                </c:pt>
                <c:pt idx="1086">
                  <c:v>90.583333333333329</c:v>
                </c:pt>
                <c:pt idx="1087">
                  <c:v>90.666666666666671</c:v>
                </c:pt>
                <c:pt idx="1088">
                  <c:v>90.75</c:v>
                </c:pt>
                <c:pt idx="1089">
                  <c:v>90.833333333333329</c:v>
                </c:pt>
                <c:pt idx="1090">
                  <c:v>90.916666666666671</c:v>
                </c:pt>
                <c:pt idx="1091">
                  <c:v>91</c:v>
                </c:pt>
                <c:pt idx="1092">
                  <c:v>91.083333333333329</c:v>
                </c:pt>
                <c:pt idx="1093">
                  <c:v>91.166666666666671</c:v>
                </c:pt>
                <c:pt idx="1094">
                  <c:v>91.25</c:v>
                </c:pt>
                <c:pt idx="1095">
                  <c:v>91.333333333333329</c:v>
                </c:pt>
                <c:pt idx="1096">
                  <c:v>91.416666666666671</c:v>
                </c:pt>
                <c:pt idx="1097">
                  <c:v>91.5</c:v>
                </c:pt>
                <c:pt idx="1098">
                  <c:v>91.583333333333329</c:v>
                </c:pt>
                <c:pt idx="1099">
                  <c:v>91.666666666666671</c:v>
                </c:pt>
                <c:pt idx="1100">
                  <c:v>91.75</c:v>
                </c:pt>
                <c:pt idx="1101">
                  <c:v>91.833333333333329</c:v>
                </c:pt>
                <c:pt idx="1102">
                  <c:v>91.916666666666671</c:v>
                </c:pt>
                <c:pt idx="1103">
                  <c:v>92</c:v>
                </c:pt>
                <c:pt idx="1104">
                  <c:v>92.083333333333329</c:v>
                </c:pt>
                <c:pt idx="1105">
                  <c:v>92.166666666666671</c:v>
                </c:pt>
                <c:pt idx="1106">
                  <c:v>92.25</c:v>
                </c:pt>
                <c:pt idx="1107">
                  <c:v>92.333333333333329</c:v>
                </c:pt>
                <c:pt idx="1108">
                  <c:v>92.416666666666671</c:v>
                </c:pt>
                <c:pt idx="1109">
                  <c:v>92.5</c:v>
                </c:pt>
                <c:pt idx="1110">
                  <c:v>92.583333333333329</c:v>
                </c:pt>
                <c:pt idx="1111">
                  <c:v>92.666666666666671</c:v>
                </c:pt>
                <c:pt idx="1112">
                  <c:v>92.75</c:v>
                </c:pt>
                <c:pt idx="1113">
                  <c:v>92.833333333333329</c:v>
                </c:pt>
                <c:pt idx="1114">
                  <c:v>92.916666666666671</c:v>
                </c:pt>
                <c:pt idx="1115">
                  <c:v>93</c:v>
                </c:pt>
                <c:pt idx="1116">
                  <c:v>93.083333333333329</c:v>
                </c:pt>
                <c:pt idx="1117">
                  <c:v>93.166666666666671</c:v>
                </c:pt>
                <c:pt idx="1118">
                  <c:v>93.25</c:v>
                </c:pt>
                <c:pt idx="1119">
                  <c:v>93.333333333333329</c:v>
                </c:pt>
                <c:pt idx="1120">
                  <c:v>93.416666666666671</c:v>
                </c:pt>
                <c:pt idx="1121">
                  <c:v>93.5</c:v>
                </c:pt>
                <c:pt idx="1122">
                  <c:v>93.583333333333329</c:v>
                </c:pt>
                <c:pt idx="1123">
                  <c:v>93.666666666666671</c:v>
                </c:pt>
                <c:pt idx="1124">
                  <c:v>93.75</c:v>
                </c:pt>
                <c:pt idx="1125">
                  <c:v>93.833333333333329</c:v>
                </c:pt>
                <c:pt idx="1126">
                  <c:v>93.916666666666671</c:v>
                </c:pt>
                <c:pt idx="1127">
                  <c:v>94</c:v>
                </c:pt>
                <c:pt idx="1128">
                  <c:v>94.083333333333329</c:v>
                </c:pt>
                <c:pt idx="1129">
                  <c:v>94.166666666666671</c:v>
                </c:pt>
                <c:pt idx="1130">
                  <c:v>94.25</c:v>
                </c:pt>
                <c:pt idx="1131">
                  <c:v>94.333333333333329</c:v>
                </c:pt>
                <c:pt idx="1132">
                  <c:v>94.416666666666671</c:v>
                </c:pt>
                <c:pt idx="1133">
                  <c:v>94.5</c:v>
                </c:pt>
                <c:pt idx="1134">
                  <c:v>94.583333333333329</c:v>
                </c:pt>
                <c:pt idx="1135">
                  <c:v>94.666666666666671</c:v>
                </c:pt>
                <c:pt idx="1136">
                  <c:v>94.75</c:v>
                </c:pt>
                <c:pt idx="1137">
                  <c:v>94.833333333333329</c:v>
                </c:pt>
                <c:pt idx="1138">
                  <c:v>94.916666666666671</c:v>
                </c:pt>
                <c:pt idx="1139">
                  <c:v>95</c:v>
                </c:pt>
                <c:pt idx="1140">
                  <c:v>95.083333333333329</c:v>
                </c:pt>
                <c:pt idx="1141">
                  <c:v>95.166666666666671</c:v>
                </c:pt>
                <c:pt idx="1142">
                  <c:v>95.25</c:v>
                </c:pt>
                <c:pt idx="1143">
                  <c:v>95.333333333333329</c:v>
                </c:pt>
                <c:pt idx="1144">
                  <c:v>95.416666666666671</c:v>
                </c:pt>
                <c:pt idx="1145">
                  <c:v>95.5</c:v>
                </c:pt>
                <c:pt idx="1146">
                  <c:v>95.583333333333329</c:v>
                </c:pt>
                <c:pt idx="1147">
                  <c:v>95.666666666666671</c:v>
                </c:pt>
                <c:pt idx="1148">
                  <c:v>95.75</c:v>
                </c:pt>
                <c:pt idx="1149">
                  <c:v>95.833333333333329</c:v>
                </c:pt>
                <c:pt idx="1150">
                  <c:v>95.916666666666671</c:v>
                </c:pt>
                <c:pt idx="1151">
                  <c:v>96</c:v>
                </c:pt>
                <c:pt idx="1152">
                  <c:v>96.083333333333329</c:v>
                </c:pt>
                <c:pt idx="1153">
                  <c:v>96.166666666666671</c:v>
                </c:pt>
                <c:pt idx="1154">
                  <c:v>96.25</c:v>
                </c:pt>
                <c:pt idx="1155">
                  <c:v>96.333333333333329</c:v>
                </c:pt>
                <c:pt idx="1156">
                  <c:v>96.416666666666671</c:v>
                </c:pt>
                <c:pt idx="1157">
                  <c:v>96.5</c:v>
                </c:pt>
                <c:pt idx="1158">
                  <c:v>96.583333333333329</c:v>
                </c:pt>
                <c:pt idx="1159">
                  <c:v>96.666666666666671</c:v>
                </c:pt>
                <c:pt idx="1160">
                  <c:v>96.75</c:v>
                </c:pt>
                <c:pt idx="1161">
                  <c:v>96.833333333333329</c:v>
                </c:pt>
                <c:pt idx="1162">
                  <c:v>96.916666666666671</c:v>
                </c:pt>
                <c:pt idx="1163">
                  <c:v>97</c:v>
                </c:pt>
                <c:pt idx="1164">
                  <c:v>97.083333333333329</c:v>
                </c:pt>
                <c:pt idx="1165">
                  <c:v>97.166666666666671</c:v>
                </c:pt>
                <c:pt idx="1166">
                  <c:v>97.25</c:v>
                </c:pt>
                <c:pt idx="1167">
                  <c:v>97.333333333333329</c:v>
                </c:pt>
                <c:pt idx="1168">
                  <c:v>97.416666666666671</c:v>
                </c:pt>
                <c:pt idx="1169">
                  <c:v>97.5</c:v>
                </c:pt>
                <c:pt idx="1170">
                  <c:v>97.583333333333329</c:v>
                </c:pt>
                <c:pt idx="1171">
                  <c:v>97.666666666666671</c:v>
                </c:pt>
                <c:pt idx="1172">
                  <c:v>97.75</c:v>
                </c:pt>
                <c:pt idx="1173">
                  <c:v>97.833333333333329</c:v>
                </c:pt>
                <c:pt idx="1174">
                  <c:v>97.916666666666671</c:v>
                </c:pt>
                <c:pt idx="1175">
                  <c:v>98</c:v>
                </c:pt>
                <c:pt idx="1176">
                  <c:v>98.083333333333329</c:v>
                </c:pt>
                <c:pt idx="1177">
                  <c:v>98.166666666666671</c:v>
                </c:pt>
                <c:pt idx="1178">
                  <c:v>98.25</c:v>
                </c:pt>
                <c:pt idx="1179">
                  <c:v>98.333333333333329</c:v>
                </c:pt>
                <c:pt idx="1180">
                  <c:v>98.416666666666671</c:v>
                </c:pt>
                <c:pt idx="1181">
                  <c:v>98.5</c:v>
                </c:pt>
                <c:pt idx="1182">
                  <c:v>98.583333333333329</c:v>
                </c:pt>
                <c:pt idx="1183">
                  <c:v>98.666666666666671</c:v>
                </c:pt>
                <c:pt idx="1184">
                  <c:v>98.75</c:v>
                </c:pt>
                <c:pt idx="1185">
                  <c:v>98.833333333333329</c:v>
                </c:pt>
                <c:pt idx="1186">
                  <c:v>98.916666666666671</c:v>
                </c:pt>
                <c:pt idx="1187">
                  <c:v>99</c:v>
                </c:pt>
                <c:pt idx="1188">
                  <c:v>99.083333333333329</c:v>
                </c:pt>
                <c:pt idx="1189">
                  <c:v>99.166666666666671</c:v>
                </c:pt>
                <c:pt idx="1190">
                  <c:v>99.25</c:v>
                </c:pt>
                <c:pt idx="1191">
                  <c:v>99.333333333333329</c:v>
                </c:pt>
                <c:pt idx="1192">
                  <c:v>99.416666666666671</c:v>
                </c:pt>
                <c:pt idx="1193">
                  <c:v>99.5</c:v>
                </c:pt>
                <c:pt idx="1194">
                  <c:v>99.583333333333329</c:v>
                </c:pt>
                <c:pt idx="1195">
                  <c:v>99.666666666666671</c:v>
                </c:pt>
                <c:pt idx="1196">
                  <c:v>99.75</c:v>
                </c:pt>
                <c:pt idx="1197">
                  <c:v>99.833333333333329</c:v>
                </c:pt>
                <c:pt idx="1198">
                  <c:v>99.916666666666671</c:v>
                </c:pt>
                <c:pt idx="1199">
                  <c:v>100</c:v>
                </c:pt>
                <c:pt idx="1200">
                  <c:v>100.08333333333333</c:v>
                </c:pt>
                <c:pt idx="1201">
                  <c:v>100.16666666666667</c:v>
                </c:pt>
                <c:pt idx="1202">
                  <c:v>100.25</c:v>
                </c:pt>
                <c:pt idx="1203">
                  <c:v>100.33333333333333</c:v>
                </c:pt>
                <c:pt idx="1204">
                  <c:v>100.41666666666667</c:v>
                </c:pt>
                <c:pt idx="1205">
                  <c:v>100.5</c:v>
                </c:pt>
                <c:pt idx="1206">
                  <c:v>100.58333333333333</c:v>
                </c:pt>
                <c:pt idx="1207">
                  <c:v>100.66666666666667</c:v>
                </c:pt>
                <c:pt idx="1208">
                  <c:v>100.75</c:v>
                </c:pt>
                <c:pt idx="1209">
                  <c:v>100.83333333333333</c:v>
                </c:pt>
                <c:pt idx="1210">
                  <c:v>100.91666666666667</c:v>
                </c:pt>
                <c:pt idx="1211">
                  <c:v>101</c:v>
                </c:pt>
                <c:pt idx="1212">
                  <c:v>101.08333333333333</c:v>
                </c:pt>
                <c:pt idx="1213">
                  <c:v>101.16666666666667</c:v>
                </c:pt>
                <c:pt idx="1214">
                  <c:v>101.25</c:v>
                </c:pt>
                <c:pt idx="1215">
                  <c:v>101.33333333333333</c:v>
                </c:pt>
                <c:pt idx="1216">
                  <c:v>101.41666666666667</c:v>
                </c:pt>
                <c:pt idx="1217">
                  <c:v>101.5</c:v>
                </c:pt>
                <c:pt idx="1218">
                  <c:v>101.58333333333333</c:v>
                </c:pt>
                <c:pt idx="1219">
                  <c:v>101.66666666666667</c:v>
                </c:pt>
                <c:pt idx="1220">
                  <c:v>101.75</c:v>
                </c:pt>
                <c:pt idx="1221">
                  <c:v>101.83333333333333</c:v>
                </c:pt>
                <c:pt idx="1222">
                  <c:v>101.91666666666667</c:v>
                </c:pt>
                <c:pt idx="1223">
                  <c:v>102</c:v>
                </c:pt>
                <c:pt idx="1224">
                  <c:v>102.08333333333333</c:v>
                </c:pt>
                <c:pt idx="1225">
                  <c:v>102.16666666666667</c:v>
                </c:pt>
                <c:pt idx="1226">
                  <c:v>102.25</c:v>
                </c:pt>
                <c:pt idx="1227">
                  <c:v>102.33333333333333</c:v>
                </c:pt>
                <c:pt idx="1228">
                  <c:v>102.41666666666667</c:v>
                </c:pt>
                <c:pt idx="1229">
                  <c:v>102.5</c:v>
                </c:pt>
                <c:pt idx="1230">
                  <c:v>102.58333333333333</c:v>
                </c:pt>
                <c:pt idx="1231">
                  <c:v>102.66666666666667</c:v>
                </c:pt>
                <c:pt idx="1232">
                  <c:v>102.75</c:v>
                </c:pt>
                <c:pt idx="1233">
                  <c:v>102.83333333333333</c:v>
                </c:pt>
                <c:pt idx="1234">
                  <c:v>102.91666666666667</c:v>
                </c:pt>
                <c:pt idx="1235">
                  <c:v>103</c:v>
                </c:pt>
                <c:pt idx="1236">
                  <c:v>103.08333333333333</c:v>
                </c:pt>
                <c:pt idx="1237">
                  <c:v>103.16666666666667</c:v>
                </c:pt>
                <c:pt idx="1238">
                  <c:v>103.25</c:v>
                </c:pt>
                <c:pt idx="1239">
                  <c:v>103.33333333333333</c:v>
                </c:pt>
                <c:pt idx="1240">
                  <c:v>103.41666666666667</c:v>
                </c:pt>
                <c:pt idx="1241">
                  <c:v>103.5</c:v>
                </c:pt>
                <c:pt idx="1242">
                  <c:v>103.58333333333333</c:v>
                </c:pt>
                <c:pt idx="1243">
                  <c:v>103.66666666666667</c:v>
                </c:pt>
                <c:pt idx="1244">
                  <c:v>103.75</c:v>
                </c:pt>
                <c:pt idx="1245">
                  <c:v>103.83333333333333</c:v>
                </c:pt>
                <c:pt idx="1246">
                  <c:v>103.91666666666667</c:v>
                </c:pt>
                <c:pt idx="1247">
                  <c:v>104</c:v>
                </c:pt>
                <c:pt idx="1248">
                  <c:v>104.08333333333333</c:v>
                </c:pt>
                <c:pt idx="1249">
                  <c:v>104.16666666666667</c:v>
                </c:pt>
                <c:pt idx="1250">
                  <c:v>104.25</c:v>
                </c:pt>
                <c:pt idx="1251">
                  <c:v>104.33333333333333</c:v>
                </c:pt>
                <c:pt idx="1252">
                  <c:v>104.41666666666667</c:v>
                </c:pt>
                <c:pt idx="1253">
                  <c:v>104.5</c:v>
                </c:pt>
                <c:pt idx="1254">
                  <c:v>104.58333333333333</c:v>
                </c:pt>
                <c:pt idx="1255">
                  <c:v>104.66666666666667</c:v>
                </c:pt>
                <c:pt idx="1256">
                  <c:v>104.75</c:v>
                </c:pt>
                <c:pt idx="1257">
                  <c:v>104.83333333333333</c:v>
                </c:pt>
                <c:pt idx="1258">
                  <c:v>104.91666666666667</c:v>
                </c:pt>
                <c:pt idx="1259">
                  <c:v>105</c:v>
                </c:pt>
                <c:pt idx="1260">
                  <c:v>105.08333333333333</c:v>
                </c:pt>
                <c:pt idx="1261">
                  <c:v>105.16666666666667</c:v>
                </c:pt>
                <c:pt idx="1262">
                  <c:v>105.25</c:v>
                </c:pt>
                <c:pt idx="1263">
                  <c:v>105.33333333333333</c:v>
                </c:pt>
                <c:pt idx="1264">
                  <c:v>105.41666666666667</c:v>
                </c:pt>
                <c:pt idx="1265">
                  <c:v>105.5</c:v>
                </c:pt>
                <c:pt idx="1266">
                  <c:v>105.58333333333333</c:v>
                </c:pt>
                <c:pt idx="1267">
                  <c:v>105.66666666666667</c:v>
                </c:pt>
                <c:pt idx="1268">
                  <c:v>105.75</c:v>
                </c:pt>
                <c:pt idx="1269">
                  <c:v>105.83333333333333</c:v>
                </c:pt>
                <c:pt idx="1270">
                  <c:v>105.91666666666667</c:v>
                </c:pt>
                <c:pt idx="1271">
                  <c:v>106</c:v>
                </c:pt>
                <c:pt idx="1272">
                  <c:v>106.08333333333333</c:v>
                </c:pt>
                <c:pt idx="1273">
                  <c:v>106.16666666666667</c:v>
                </c:pt>
                <c:pt idx="1274">
                  <c:v>106.25</c:v>
                </c:pt>
                <c:pt idx="1275">
                  <c:v>106.33333333333333</c:v>
                </c:pt>
                <c:pt idx="1276">
                  <c:v>106.41666666666667</c:v>
                </c:pt>
                <c:pt idx="1277">
                  <c:v>106.5</c:v>
                </c:pt>
                <c:pt idx="1278">
                  <c:v>106.58333333333333</c:v>
                </c:pt>
                <c:pt idx="1279">
                  <c:v>106.66666666666667</c:v>
                </c:pt>
                <c:pt idx="1280">
                  <c:v>106.75</c:v>
                </c:pt>
                <c:pt idx="1281">
                  <c:v>106.83333333333333</c:v>
                </c:pt>
                <c:pt idx="1282">
                  <c:v>106.91666666666667</c:v>
                </c:pt>
                <c:pt idx="1283">
                  <c:v>107</c:v>
                </c:pt>
                <c:pt idx="1284">
                  <c:v>107.08333333333333</c:v>
                </c:pt>
                <c:pt idx="1285">
                  <c:v>107.16666666666667</c:v>
                </c:pt>
                <c:pt idx="1286">
                  <c:v>107.25</c:v>
                </c:pt>
                <c:pt idx="1287">
                  <c:v>107.33333333333333</c:v>
                </c:pt>
                <c:pt idx="1288">
                  <c:v>107.41666666666667</c:v>
                </c:pt>
                <c:pt idx="1289">
                  <c:v>107.5</c:v>
                </c:pt>
                <c:pt idx="1290">
                  <c:v>107.58333333333333</c:v>
                </c:pt>
                <c:pt idx="1291">
                  <c:v>107.66666666666667</c:v>
                </c:pt>
                <c:pt idx="1292">
                  <c:v>107.75</c:v>
                </c:pt>
                <c:pt idx="1293">
                  <c:v>107.83333333333333</c:v>
                </c:pt>
                <c:pt idx="1294">
                  <c:v>107.91666666666667</c:v>
                </c:pt>
                <c:pt idx="1295">
                  <c:v>108</c:v>
                </c:pt>
                <c:pt idx="1296">
                  <c:v>108.08333333333333</c:v>
                </c:pt>
                <c:pt idx="1297">
                  <c:v>108.16666666666667</c:v>
                </c:pt>
                <c:pt idx="1298">
                  <c:v>108.25</c:v>
                </c:pt>
                <c:pt idx="1299">
                  <c:v>108.33333333333333</c:v>
                </c:pt>
                <c:pt idx="1300">
                  <c:v>108.41666666666667</c:v>
                </c:pt>
                <c:pt idx="1301">
                  <c:v>108.5</c:v>
                </c:pt>
                <c:pt idx="1302">
                  <c:v>108.58333333333333</c:v>
                </c:pt>
                <c:pt idx="1303">
                  <c:v>108.66666666666667</c:v>
                </c:pt>
                <c:pt idx="1304">
                  <c:v>108.75</c:v>
                </c:pt>
                <c:pt idx="1305">
                  <c:v>108.83333333333333</c:v>
                </c:pt>
                <c:pt idx="1306">
                  <c:v>108.91666666666667</c:v>
                </c:pt>
                <c:pt idx="1307">
                  <c:v>109</c:v>
                </c:pt>
                <c:pt idx="1308">
                  <c:v>109.08333333333333</c:v>
                </c:pt>
                <c:pt idx="1309">
                  <c:v>109.16666666666667</c:v>
                </c:pt>
                <c:pt idx="1310">
                  <c:v>109.25</c:v>
                </c:pt>
                <c:pt idx="1311">
                  <c:v>109.33333333333333</c:v>
                </c:pt>
                <c:pt idx="1312">
                  <c:v>109.41666666666667</c:v>
                </c:pt>
                <c:pt idx="1313">
                  <c:v>109.5</c:v>
                </c:pt>
                <c:pt idx="1314">
                  <c:v>109.58333333333333</c:v>
                </c:pt>
                <c:pt idx="1315">
                  <c:v>109.66666666666667</c:v>
                </c:pt>
                <c:pt idx="1316">
                  <c:v>109.75</c:v>
                </c:pt>
                <c:pt idx="1317">
                  <c:v>109.83333333333333</c:v>
                </c:pt>
                <c:pt idx="1318">
                  <c:v>109.91666666666667</c:v>
                </c:pt>
                <c:pt idx="1319">
                  <c:v>110</c:v>
                </c:pt>
                <c:pt idx="1320">
                  <c:v>110.08333333333333</c:v>
                </c:pt>
                <c:pt idx="1321">
                  <c:v>110.16666666666667</c:v>
                </c:pt>
                <c:pt idx="1322">
                  <c:v>110.25</c:v>
                </c:pt>
                <c:pt idx="1323">
                  <c:v>110.33333333333333</c:v>
                </c:pt>
                <c:pt idx="1324">
                  <c:v>110.41666666666667</c:v>
                </c:pt>
                <c:pt idx="1325">
                  <c:v>110.5</c:v>
                </c:pt>
                <c:pt idx="1326">
                  <c:v>110.58333333333333</c:v>
                </c:pt>
                <c:pt idx="1327">
                  <c:v>110.66666666666667</c:v>
                </c:pt>
                <c:pt idx="1328">
                  <c:v>110.75</c:v>
                </c:pt>
                <c:pt idx="1329">
                  <c:v>110.83333333333333</c:v>
                </c:pt>
                <c:pt idx="1330">
                  <c:v>110.91666666666667</c:v>
                </c:pt>
                <c:pt idx="1331">
                  <c:v>111</c:v>
                </c:pt>
                <c:pt idx="1332">
                  <c:v>111.08333333333333</c:v>
                </c:pt>
                <c:pt idx="1333">
                  <c:v>111.16666666666667</c:v>
                </c:pt>
                <c:pt idx="1334">
                  <c:v>111.25</c:v>
                </c:pt>
                <c:pt idx="1335">
                  <c:v>111.33333333333333</c:v>
                </c:pt>
                <c:pt idx="1336">
                  <c:v>111.41666666666667</c:v>
                </c:pt>
                <c:pt idx="1337">
                  <c:v>111.5</c:v>
                </c:pt>
                <c:pt idx="1338">
                  <c:v>111.58333333333333</c:v>
                </c:pt>
                <c:pt idx="1339">
                  <c:v>111.66666666666667</c:v>
                </c:pt>
                <c:pt idx="1340">
                  <c:v>111.75</c:v>
                </c:pt>
                <c:pt idx="1341">
                  <c:v>111.83333333333333</c:v>
                </c:pt>
                <c:pt idx="1342">
                  <c:v>111.91666666666667</c:v>
                </c:pt>
                <c:pt idx="1343">
                  <c:v>112</c:v>
                </c:pt>
                <c:pt idx="1344">
                  <c:v>112.08333333333333</c:v>
                </c:pt>
                <c:pt idx="1345">
                  <c:v>112.16666666666667</c:v>
                </c:pt>
                <c:pt idx="1346">
                  <c:v>112.25</c:v>
                </c:pt>
                <c:pt idx="1347">
                  <c:v>112.33333333333333</c:v>
                </c:pt>
                <c:pt idx="1348">
                  <c:v>112.41666666666667</c:v>
                </c:pt>
                <c:pt idx="1349">
                  <c:v>112.5</c:v>
                </c:pt>
                <c:pt idx="1350">
                  <c:v>112.58333333333333</c:v>
                </c:pt>
                <c:pt idx="1351">
                  <c:v>112.66666666666667</c:v>
                </c:pt>
                <c:pt idx="1352">
                  <c:v>112.75</c:v>
                </c:pt>
                <c:pt idx="1353">
                  <c:v>112.83333333333333</c:v>
                </c:pt>
                <c:pt idx="1354">
                  <c:v>112.91666666666667</c:v>
                </c:pt>
                <c:pt idx="1355">
                  <c:v>113</c:v>
                </c:pt>
                <c:pt idx="1356">
                  <c:v>113.08333333333333</c:v>
                </c:pt>
                <c:pt idx="1357">
                  <c:v>113.16666666666667</c:v>
                </c:pt>
                <c:pt idx="1358">
                  <c:v>113.25</c:v>
                </c:pt>
                <c:pt idx="1359">
                  <c:v>113.33333333333333</c:v>
                </c:pt>
                <c:pt idx="1360">
                  <c:v>113.41666666666667</c:v>
                </c:pt>
                <c:pt idx="1361">
                  <c:v>113.5</c:v>
                </c:pt>
                <c:pt idx="1362">
                  <c:v>113.58333333333333</c:v>
                </c:pt>
                <c:pt idx="1363">
                  <c:v>113.66666666666667</c:v>
                </c:pt>
                <c:pt idx="1364">
                  <c:v>113.75</c:v>
                </c:pt>
                <c:pt idx="1365">
                  <c:v>113.83333333333333</c:v>
                </c:pt>
                <c:pt idx="1366">
                  <c:v>113.91666666666667</c:v>
                </c:pt>
                <c:pt idx="1367">
                  <c:v>114</c:v>
                </c:pt>
                <c:pt idx="1368">
                  <c:v>114.08333333333333</c:v>
                </c:pt>
                <c:pt idx="1369">
                  <c:v>114.16666666666667</c:v>
                </c:pt>
                <c:pt idx="1370">
                  <c:v>114.25</c:v>
                </c:pt>
                <c:pt idx="1371">
                  <c:v>114.33333333333333</c:v>
                </c:pt>
                <c:pt idx="1372">
                  <c:v>114.41666666666667</c:v>
                </c:pt>
                <c:pt idx="1373">
                  <c:v>114.5</c:v>
                </c:pt>
                <c:pt idx="1374">
                  <c:v>114.58333333333333</c:v>
                </c:pt>
                <c:pt idx="1375">
                  <c:v>114.66666666666667</c:v>
                </c:pt>
                <c:pt idx="1376">
                  <c:v>114.75</c:v>
                </c:pt>
                <c:pt idx="1377">
                  <c:v>114.83333333333333</c:v>
                </c:pt>
                <c:pt idx="1378">
                  <c:v>114.91666666666667</c:v>
                </c:pt>
                <c:pt idx="1379">
                  <c:v>115</c:v>
                </c:pt>
                <c:pt idx="1380">
                  <c:v>115.08333333333333</c:v>
                </c:pt>
                <c:pt idx="1381">
                  <c:v>115.16666666666667</c:v>
                </c:pt>
                <c:pt idx="1382">
                  <c:v>115.25</c:v>
                </c:pt>
                <c:pt idx="1383">
                  <c:v>115.33333333333333</c:v>
                </c:pt>
                <c:pt idx="1384">
                  <c:v>115.41666666666667</c:v>
                </c:pt>
                <c:pt idx="1385">
                  <c:v>115.5</c:v>
                </c:pt>
                <c:pt idx="1386">
                  <c:v>115.58333333333333</c:v>
                </c:pt>
                <c:pt idx="1387">
                  <c:v>115.66666666666667</c:v>
                </c:pt>
                <c:pt idx="1388">
                  <c:v>115.75</c:v>
                </c:pt>
                <c:pt idx="1389">
                  <c:v>115.83333333333333</c:v>
                </c:pt>
                <c:pt idx="1390">
                  <c:v>115.91666666666667</c:v>
                </c:pt>
                <c:pt idx="1391">
                  <c:v>116</c:v>
                </c:pt>
                <c:pt idx="1392">
                  <c:v>116.08333333333333</c:v>
                </c:pt>
                <c:pt idx="1393">
                  <c:v>116.16666666666667</c:v>
                </c:pt>
                <c:pt idx="1394">
                  <c:v>116.25</c:v>
                </c:pt>
                <c:pt idx="1395">
                  <c:v>116.33333333333333</c:v>
                </c:pt>
                <c:pt idx="1396">
                  <c:v>116.41666666666667</c:v>
                </c:pt>
                <c:pt idx="1397">
                  <c:v>116.5</c:v>
                </c:pt>
                <c:pt idx="1398">
                  <c:v>116.58333333333333</c:v>
                </c:pt>
                <c:pt idx="1399">
                  <c:v>116.66666666666667</c:v>
                </c:pt>
                <c:pt idx="1400">
                  <c:v>116.75</c:v>
                </c:pt>
                <c:pt idx="1401">
                  <c:v>116.83333333333333</c:v>
                </c:pt>
                <c:pt idx="1402">
                  <c:v>116.91666666666667</c:v>
                </c:pt>
                <c:pt idx="1403">
                  <c:v>117</c:v>
                </c:pt>
                <c:pt idx="1404">
                  <c:v>117.08333333333333</c:v>
                </c:pt>
                <c:pt idx="1405">
                  <c:v>117.16666666666667</c:v>
                </c:pt>
                <c:pt idx="1406">
                  <c:v>117.25</c:v>
                </c:pt>
                <c:pt idx="1407">
                  <c:v>117.33333333333333</c:v>
                </c:pt>
                <c:pt idx="1408">
                  <c:v>117.41666666666667</c:v>
                </c:pt>
                <c:pt idx="1409">
                  <c:v>117.5</c:v>
                </c:pt>
                <c:pt idx="1410">
                  <c:v>117.58333333333333</c:v>
                </c:pt>
                <c:pt idx="1411">
                  <c:v>117.66666666666667</c:v>
                </c:pt>
                <c:pt idx="1412">
                  <c:v>117.75</c:v>
                </c:pt>
                <c:pt idx="1413">
                  <c:v>117.83333333333333</c:v>
                </c:pt>
                <c:pt idx="1414">
                  <c:v>117.91666666666667</c:v>
                </c:pt>
                <c:pt idx="1415">
                  <c:v>118</c:v>
                </c:pt>
                <c:pt idx="1416">
                  <c:v>118.08333333333333</c:v>
                </c:pt>
                <c:pt idx="1417">
                  <c:v>118.16666666666667</c:v>
                </c:pt>
                <c:pt idx="1418">
                  <c:v>118.25</c:v>
                </c:pt>
                <c:pt idx="1419">
                  <c:v>118.33333333333333</c:v>
                </c:pt>
                <c:pt idx="1420">
                  <c:v>118.41666666666667</c:v>
                </c:pt>
                <c:pt idx="1421">
                  <c:v>118.5</c:v>
                </c:pt>
                <c:pt idx="1422">
                  <c:v>118.58333333333333</c:v>
                </c:pt>
                <c:pt idx="1423">
                  <c:v>118.66666666666667</c:v>
                </c:pt>
                <c:pt idx="1424">
                  <c:v>118.75</c:v>
                </c:pt>
                <c:pt idx="1425">
                  <c:v>118.83333333333333</c:v>
                </c:pt>
                <c:pt idx="1426">
                  <c:v>118.91666666666667</c:v>
                </c:pt>
                <c:pt idx="1427">
                  <c:v>119</c:v>
                </c:pt>
                <c:pt idx="1428">
                  <c:v>119.08333333333333</c:v>
                </c:pt>
                <c:pt idx="1429">
                  <c:v>119.16666666666667</c:v>
                </c:pt>
                <c:pt idx="1430">
                  <c:v>119.25</c:v>
                </c:pt>
                <c:pt idx="1431">
                  <c:v>119.33333333333333</c:v>
                </c:pt>
                <c:pt idx="1432">
                  <c:v>119.41666666666667</c:v>
                </c:pt>
                <c:pt idx="1433">
                  <c:v>119.5</c:v>
                </c:pt>
                <c:pt idx="1434">
                  <c:v>119.58333333333333</c:v>
                </c:pt>
                <c:pt idx="1435">
                  <c:v>119.66666666666667</c:v>
                </c:pt>
                <c:pt idx="1436">
                  <c:v>119.75</c:v>
                </c:pt>
                <c:pt idx="1437">
                  <c:v>119.83333333333333</c:v>
                </c:pt>
                <c:pt idx="1438">
                  <c:v>119.91666666666667</c:v>
                </c:pt>
                <c:pt idx="1439">
                  <c:v>120</c:v>
                </c:pt>
                <c:pt idx="1440">
                  <c:v>120.08333333333333</c:v>
                </c:pt>
                <c:pt idx="1441">
                  <c:v>120.16666666666667</c:v>
                </c:pt>
                <c:pt idx="1442">
                  <c:v>120.25</c:v>
                </c:pt>
                <c:pt idx="1443">
                  <c:v>120.33333333333333</c:v>
                </c:pt>
                <c:pt idx="1444">
                  <c:v>120.41666666666667</c:v>
                </c:pt>
                <c:pt idx="1445">
                  <c:v>120.5</c:v>
                </c:pt>
                <c:pt idx="1446">
                  <c:v>120.58333333333333</c:v>
                </c:pt>
                <c:pt idx="1447">
                  <c:v>120.66666666666667</c:v>
                </c:pt>
                <c:pt idx="1448">
                  <c:v>120.75</c:v>
                </c:pt>
                <c:pt idx="1449">
                  <c:v>120.83333333333333</c:v>
                </c:pt>
                <c:pt idx="1450">
                  <c:v>120.91666666666667</c:v>
                </c:pt>
                <c:pt idx="1451">
                  <c:v>121</c:v>
                </c:pt>
                <c:pt idx="1452">
                  <c:v>121.08333333333333</c:v>
                </c:pt>
                <c:pt idx="1453">
                  <c:v>121.16666666666667</c:v>
                </c:pt>
                <c:pt idx="1454">
                  <c:v>121.25</c:v>
                </c:pt>
                <c:pt idx="1455">
                  <c:v>121.33333333333333</c:v>
                </c:pt>
                <c:pt idx="1456">
                  <c:v>121.41666666666667</c:v>
                </c:pt>
                <c:pt idx="1457">
                  <c:v>121.5</c:v>
                </c:pt>
                <c:pt idx="1458">
                  <c:v>121.58333333333333</c:v>
                </c:pt>
                <c:pt idx="1459">
                  <c:v>121.66666666666667</c:v>
                </c:pt>
                <c:pt idx="1460">
                  <c:v>121.75</c:v>
                </c:pt>
                <c:pt idx="1461">
                  <c:v>121.83333333333333</c:v>
                </c:pt>
                <c:pt idx="1462">
                  <c:v>121.91666666666667</c:v>
                </c:pt>
                <c:pt idx="1463">
                  <c:v>122</c:v>
                </c:pt>
                <c:pt idx="1464">
                  <c:v>122.08333333333333</c:v>
                </c:pt>
                <c:pt idx="1465">
                  <c:v>122.16666666666667</c:v>
                </c:pt>
                <c:pt idx="1466">
                  <c:v>122.25</c:v>
                </c:pt>
                <c:pt idx="1467">
                  <c:v>122.33333333333333</c:v>
                </c:pt>
                <c:pt idx="1468">
                  <c:v>122.41666666666667</c:v>
                </c:pt>
                <c:pt idx="1469">
                  <c:v>122.5</c:v>
                </c:pt>
                <c:pt idx="1470">
                  <c:v>122.58333333333333</c:v>
                </c:pt>
                <c:pt idx="1471">
                  <c:v>122.66666666666667</c:v>
                </c:pt>
                <c:pt idx="1472">
                  <c:v>122.75</c:v>
                </c:pt>
                <c:pt idx="1473">
                  <c:v>122.83333333333333</c:v>
                </c:pt>
                <c:pt idx="1474">
                  <c:v>122.91666666666667</c:v>
                </c:pt>
                <c:pt idx="1475">
                  <c:v>123</c:v>
                </c:pt>
                <c:pt idx="1476">
                  <c:v>123.08333333333333</c:v>
                </c:pt>
                <c:pt idx="1477">
                  <c:v>123.16666666666667</c:v>
                </c:pt>
                <c:pt idx="1478">
                  <c:v>123.25</c:v>
                </c:pt>
                <c:pt idx="1479">
                  <c:v>123.33333333333333</c:v>
                </c:pt>
                <c:pt idx="1480">
                  <c:v>123.41666666666667</c:v>
                </c:pt>
                <c:pt idx="1481">
                  <c:v>123.5</c:v>
                </c:pt>
                <c:pt idx="1482">
                  <c:v>123.58333333333333</c:v>
                </c:pt>
                <c:pt idx="1483">
                  <c:v>123.66666666666667</c:v>
                </c:pt>
                <c:pt idx="1484">
                  <c:v>123.75</c:v>
                </c:pt>
                <c:pt idx="1485">
                  <c:v>123.83333333333333</c:v>
                </c:pt>
                <c:pt idx="1486">
                  <c:v>123.91666666666667</c:v>
                </c:pt>
                <c:pt idx="1487">
                  <c:v>124</c:v>
                </c:pt>
                <c:pt idx="1488">
                  <c:v>124.08333333333333</c:v>
                </c:pt>
                <c:pt idx="1489">
                  <c:v>124.16666666666667</c:v>
                </c:pt>
                <c:pt idx="1490">
                  <c:v>124.25</c:v>
                </c:pt>
                <c:pt idx="1491">
                  <c:v>124.33333333333333</c:v>
                </c:pt>
                <c:pt idx="1492">
                  <c:v>124.41666666666667</c:v>
                </c:pt>
                <c:pt idx="1493">
                  <c:v>124.5</c:v>
                </c:pt>
                <c:pt idx="1494">
                  <c:v>124.58333333333333</c:v>
                </c:pt>
                <c:pt idx="1495">
                  <c:v>124.66666666666667</c:v>
                </c:pt>
                <c:pt idx="1496">
                  <c:v>124.75</c:v>
                </c:pt>
                <c:pt idx="1497">
                  <c:v>124.83333333333333</c:v>
                </c:pt>
                <c:pt idx="1498">
                  <c:v>124.91666666666667</c:v>
                </c:pt>
                <c:pt idx="1499">
                  <c:v>125</c:v>
                </c:pt>
                <c:pt idx="1500">
                  <c:v>125.08333333333333</c:v>
                </c:pt>
                <c:pt idx="1501">
                  <c:v>125.16666666666667</c:v>
                </c:pt>
                <c:pt idx="1502">
                  <c:v>125.25</c:v>
                </c:pt>
                <c:pt idx="1503">
                  <c:v>125.33333333333333</c:v>
                </c:pt>
                <c:pt idx="1504">
                  <c:v>125.41666666666667</c:v>
                </c:pt>
                <c:pt idx="1505">
                  <c:v>125.5</c:v>
                </c:pt>
                <c:pt idx="1506">
                  <c:v>125.58333333333333</c:v>
                </c:pt>
                <c:pt idx="1507">
                  <c:v>125.66666666666667</c:v>
                </c:pt>
                <c:pt idx="1508">
                  <c:v>125.75</c:v>
                </c:pt>
                <c:pt idx="1509">
                  <c:v>125.83333333333333</c:v>
                </c:pt>
                <c:pt idx="1510">
                  <c:v>125.91666666666667</c:v>
                </c:pt>
                <c:pt idx="1511">
                  <c:v>126</c:v>
                </c:pt>
                <c:pt idx="1512">
                  <c:v>126.08333333333333</c:v>
                </c:pt>
                <c:pt idx="1513">
                  <c:v>126.16666666666667</c:v>
                </c:pt>
                <c:pt idx="1514">
                  <c:v>126.25</c:v>
                </c:pt>
                <c:pt idx="1515">
                  <c:v>126.33333333333333</c:v>
                </c:pt>
                <c:pt idx="1516">
                  <c:v>126.41666666666667</c:v>
                </c:pt>
                <c:pt idx="1517">
                  <c:v>126.5</c:v>
                </c:pt>
                <c:pt idx="1518">
                  <c:v>126.58333333333333</c:v>
                </c:pt>
                <c:pt idx="1519">
                  <c:v>126.66666666666667</c:v>
                </c:pt>
                <c:pt idx="1520">
                  <c:v>126.75</c:v>
                </c:pt>
                <c:pt idx="1521">
                  <c:v>126.83333333333333</c:v>
                </c:pt>
                <c:pt idx="1522">
                  <c:v>126.91666666666667</c:v>
                </c:pt>
                <c:pt idx="1523">
                  <c:v>127</c:v>
                </c:pt>
                <c:pt idx="1524">
                  <c:v>127.08333333333333</c:v>
                </c:pt>
                <c:pt idx="1525">
                  <c:v>127.16666666666667</c:v>
                </c:pt>
                <c:pt idx="1526">
                  <c:v>127.25</c:v>
                </c:pt>
                <c:pt idx="1527">
                  <c:v>127.33333333333333</c:v>
                </c:pt>
                <c:pt idx="1528">
                  <c:v>127.41666666666667</c:v>
                </c:pt>
                <c:pt idx="1529">
                  <c:v>127.5</c:v>
                </c:pt>
                <c:pt idx="1530">
                  <c:v>127.58333333333333</c:v>
                </c:pt>
                <c:pt idx="1531">
                  <c:v>127.66666666666667</c:v>
                </c:pt>
                <c:pt idx="1532">
                  <c:v>127.75</c:v>
                </c:pt>
                <c:pt idx="1533">
                  <c:v>127.83333333333333</c:v>
                </c:pt>
                <c:pt idx="1534">
                  <c:v>127.91666666666667</c:v>
                </c:pt>
                <c:pt idx="1535">
                  <c:v>128</c:v>
                </c:pt>
                <c:pt idx="1536">
                  <c:v>128.08333333333334</c:v>
                </c:pt>
                <c:pt idx="1537">
                  <c:v>128.16666666666666</c:v>
                </c:pt>
                <c:pt idx="1538">
                  <c:v>128.25</c:v>
                </c:pt>
                <c:pt idx="1539">
                  <c:v>128.33333333333334</c:v>
                </c:pt>
                <c:pt idx="1540">
                  <c:v>128.41666666666666</c:v>
                </c:pt>
                <c:pt idx="1541">
                  <c:v>128.5</c:v>
                </c:pt>
                <c:pt idx="1542">
                  <c:v>128.58333333333334</c:v>
                </c:pt>
                <c:pt idx="1543">
                  <c:v>128.66666666666666</c:v>
                </c:pt>
                <c:pt idx="1544">
                  <c:v>128.75</c:v>
                </c:pt>
                <c:pt idx="1545">
                  <c:v>128.83333333333334</c:v>
                </c:pt>
                <c:pt idx="1546">
                  <c:v>128.91666666666666</c:v>
                </c:pt>
                <c:pt idx="1547">
                  <c:v>129</c:v>
                </c:pt>
                <c:pt idx="1548">
                  <c:v>129.08333333333334</c:v>
                </c:pt>
                <c:pt idx="1549">
                  <c:v>129.16666666666666</c:v>
                </c:pt>
                <c:pt idx="1550">
                  <c:v>129.25</c:v>
                </c:pt>
                <c:pt idx="1551">
                  <c:v>129.33333333333334</c:v>
                </c:pt>
                <c:pt idx="1552">
                  <c:v>129.41666666666666</c:v>
                </c:pt>
                <c:pt idx="1553">
                  <c:v>129.5</c:v>
                </c:pt>
                <c:pt idx="1554">
                  <c:v>129.58333333333334</c:v>
                </c:pt>
                <c:pt idx="1555">
                  <c:v>129.66666666666666</c:v>
                </c:pt>
                <c:pt idx="1556">
                  <c:v>129.75</c:v>
                </c:pt>
                <c:pt idx="1557">
                  <c:v>129.83333333333334</c:v>
                </c:pt>
                <c:pt idx="1558">
                  <c:v>129.91666666666666</c:v>
                </c:pt>
                <c:pt idx="1559">
                  <c:v>130</c:v>
                </c:pt>
                <c:pt idx="1560">
                  <c:v>130.08333333333334</c:v>
                </c:pt>
                <c:pt idx="1561">
                  <c:v>130.16666666666666</c:v>
                </c:pt>
                <c:pt idx="1562">
                  <c:v>130.25</c:v>
                </c:pt>
                <c:pt idx="1563">
                  <c:v>130.33333333333334</c:v>
                </c:pt>
                <c:pt idx="1564">
                  <c:v>130.41666666666666</c:v>
                </c:pt>
                <c:pt idx="1565">
                  <c:v>130.5</c:v>
                </c:pt>
                <c:pt idx="1566">
                  <c:v>130.58333333333334</c:v>
                </c:pt>
                <c:pt idx="1567">
                  <c:v>130.66666666666666</c:v>
                </c:pt>
                <c:pt idx="1568">
                  <c:v>130.75</c:v>
                </c:pt>
                <c:pt idx="1569">
                  <c:v>130.83333333333334</c:v>
                </c:pt>
                <c:pt idx="1570">
                  <c:v>130.91666666666666</c:v>
                </c:pt>
                <c:pt idx="1571">
                  <c:v>131</c:v>
                </c:pt>
                <c:pt idx="1572">
                  <c:v>131.08333333333334</c:v>
                </c:pt>
                <c:pt idx="1573">
                  <c:v>131.16666666666666</c:v>
                </c:pt>
                <c:pt idx="1574">
                  <c:v>131.25</c:v>
                </c:pt>
                <c:pt idx="1575">
                  <c:v>131.33333333333334</c:v>
                </c:pt>
                <c:pt idx="1576">
                  <c:v>131.41666666666666</c:v>
                </c:pt>
                <c:pt idx="1577">
                  <c:v>131.5</c:v>
                </c:pt>
                <c:pt idx="1578">
                  <c:v>131.58333333333334</c:v>
                </c:pt>
                <c:pt idx="1579">
                  <c:v>131.66666666666666</c:v>
                </c:pt>
                <c:pt idx="1580">
                  <c:v>131.75</c:v>
                </c:pt>
                <c:pt idx="1581">
                  <c:v>131.83333333333334</c:v>
                </c:pt>
                <c:pt idx="1582">
                  <c:v>131.91666666666666</c:v>
                </c:pt>
                <c:pt idx="1583">
                  <c:v>132</c:v>
                </c:pt>
                <c:pt idx="1584">
                  <c:v>132.08333333333334</c:v>
                </c:pt>
                <c:pt idx="1585">
                  <c:v>132.16666666666666</c:v>
                </c:pt>
                <c:pt idx="1586">
                  <c:v>132.25</c:v>
                </c:pt>
                <c:pt idx="1587">
                  <c:v>132.33333333333334</c:v>
                </c:pt>
                <c:pt idx="1588">
                  <c:v>132.41666666666666</c:v>
                </c:pt>
                <c:pt idx="1589">
                  <c:v>132.5</c:v>
                </c:pt>
                <c:pt idx="1590">
                  <c:v>132.58333333333334</c:v>
                </c:pt>
                <c:pt idx="1591">
                  <c:v>132.66666666666666</c:v>
                </c:pt>
                <c:pt idx="1592">
                  <c:v>132.75</c:v>
                </c:pt>
                <c:pt idx="1593">
                  <c:v>132.83333333333334</c:v>
                </c:pt>
                <c:pt idx="1594">
                  <c:v>132.91666666666666</c:v>
                </c:pt>
                <c:pt idx="1595">
                  <c:v>133</c:v>
                </c:pt>
                <c:pt idx="1596">
                  <c:v>133.08333333333334</c:v>
                </c:pt>
                <c:pt idx="1597">
                  <c:v>133.16666666666666</c:v>
                </c:pt>
                <c:pt idx="1598">
                  <c:v>133.25</c:v>
                </c:pt>
                <c:pt idx="1599">
                  <c:v>133.33333333333334</c:v>
                </c:pt>
                <c:pt idx="1600">
                  <c:v>133.41666666666666</c:v>
                </c:pt>
                <c:pt idx="1601">
                  <c:v>133.5</c:v>
                </c:pt>
                <c:pt idx="1602">
                  <c:v>133.58333333333334</c:v>
                </c:pt>
                <c:pt idx="1603">
                  <c:v>133.66666666666666</c:v>
                </c:pt>
                <c:pt idx="1604">
                  <c:v>133.75</c:v>
                </c:pt>
                <c:pt idx="1605">
                  <c:v>133.83333333333334</c:v>
                </c:pt>
                <c:pt idx="1606">
                  <c:v>133.91666666666666</c:v>
                </c:pt>
                <c:pt idx="1607">
                  <c:v>134</c:v>
                </c:pt>
                <c:pt idx="1608">
                  <c:v>134.08333333333334</c:v>
                </c:pt>
                <c:pt idx="1609">
                  <c:v>134.16666666666666</c:v>
                </c:pt>
                <c:pt idx="1610">
                  <c:v>134.25</c:v>
                </c:pt>
                <c:pt idx="1611">
                  <c:v>134.33333333333334</c:v>
                </c:pt>
                <c:pt idx="1612">
                  <c:v>134.41666666666666</c:v>
                </c:pt>
                <c:pt idx="1613">
                  <c:v>134.5</c:v>
                </c:pt>
                <c:pt idx="1614">
                  <c:v>134.58333333333334</c:v>
                </c:pt>
                <c:pt idx="1615">
                  <c:v>134.66666666666666</c:v>
                </c:pt>
                <c:pt idx="1616">
                  <c:v>134.75</c:v>
                </c:pt>
                <c:pt idx="1617">
                  <c:v>134.83333333333334</c:v>
                </c:pt>
                <c:pt idx="1618">
                  <c:v>134.91666666666666</c:v>
                </c:pt>
                <c:pt idx="1619">
                  <c:v>135</c:v>
                </c:pt>
                <c:pt idx="1620">
                  <c:v>135.08333333333334</c:v>
                </c:pt>
                <c:pt idx="1621">
                  <c:v>135.16666666666666</c:v>
                </c:pt>
                <c:pt idx="1622">
                  <c:v>135.25</c:v>
                </c:pt>
                <c:pt idx="1623">
                  <c:v>135.33333333333334</c:v>
                </c:pt>
                <c:pt idx="1624">
                  <c:v>135.41666666666666</c:v>
                </c:pt>
                <c:pt idx="1625">
                  <c:v>135.5</c:v>
                </c:pt>
                <c:pt idx="1626">
                  <c:v>135.58333333333334</c:v>
                </c:pt>
                <c:pt idx="1627">
                  <c:v>135.66666666666666</c:v>
                </c:pt>
                <c:pt idx="1628">
                  <c:v>135.75</c:v>
                </c:pt>
                <c:pt idx="1629">
                  <c:v>135.83333333333334</c:v>
                </c:pt>
                <c:pt idx="1630">
                  <c:v>135.91666666666666</c:v>
                </c:pt>
                <c:pt idx="1631">
                  <c:v>136</c:v>
                </c:pt>
                <c:pt idx="1632">
                  <c:v>136.08333333333334</c:v>
                </c:pt>
                <c:pt idx="1633">
                  <c:v>136.16666666666666</c:v>
                </c:pt>
                <c:pt idx="1634">
                  <c:v>136.25</c:v>
                </c:pt>
                <c:pt idx="1635">
                  <c:v>136.33333333333334</c:v>
                </c:pt>
                <c:pt idx="1636">
                  <c:v>136.41666666666666</c:v>
                </c:pt>
                <c:pt idx="1637">
                  <c:v>136.5</c:v>
                </c:pt>
                <c:pt idx="1638">
                  <c:v>136.58333333333334</c:v>
                </c:pt>
                <c:pt idx="1639">
                  <c:v>136.66666666666666</c:v>
                </c:pt>
                <c:pt idx="1640">
                  <c:v>136.75</c:v>
                </c:pt>
                <c:pt idx="1641">
                  <c:v>136.83333333333334</c:v>
                </c:pt>
                <c:pt idx="1642">
                  <c:v>136.91666666666666</c:v>
                </c:pt>
                <c:pt idx="1643">
                  <c:v>137</c:v>
                </c:pt>
                <c:pt idx="1644">
                  <c:v>137.08333333333334</c:v>
                </c:pt>
                <c:pt idx="1645">
                  <c:v>137.16666666666666</c:v>
                </c:pt>
                <c:pt idx="1646">
                  <c:v>137.25</c:v>
                </c:pt>
                <c:pt idx="1647">
                  <c:v>137.33333333333334</c:v>
                </c:pt>
                <c:pt idx="1648">
                  <c:v>137.41666666666666</c:v>
                </c:pt>
                <c:pt idx="1649">
                  <c:v>137.5</c:v>
                </c:pt>
                <c:pt idx="1650">
                  <c:v>137.58333333333334</c:v>
                </c:pt>
                <c:pt idx="1651">
                  <c:v>137.66666666666666</c:v>
                </c:pt>
                <c:pt idx="1652">
                  <c:v>137.75</c:v>
                </c:pt>
                <c:pt idx="1653">
                  <c:v>137.83333333333334</c:v>
                </c:pt>
                <c:pt idx="1654">
                  <c:v>137.91666666666666</c:v>
                </c:pt>
                <c:pt idx="1655">
                  <c:v>138</c:v>
                </c:pt>
                <c:pt idx="1656">
                  <c:v>138.08333333333334</c:v>
                </c:pt>
                <c:pt idx="1657">
                  <c:v>138.16666666666666</c:v>
                </c:pt>
                <c:pt idx="1658">
                  <c:v>138.25</c:v>
                </c:pt>
                <c:pt idx="1659">
                  <c:v>138.33333333333334</c:v>
                </c:pt>
                <c:pt idx="1660">
                  <c:v>138.41666666666666</c:v>
                </c:pt>
                <c:pt idx="1661">
                  <c:v>138.5</c:v>
                </c:pt>
                <c:pt idx="1662">
                  <c:v>138.58333333333334</c:v>
                </c:pt>
                <c:pt idx="1663">
                  <c:v>138.66666666666666</c:v>
                </c:pt>
                <c:pt idx="1664">
                  <c:v>138.75</c:v>
                </c:pt>
                <c:pt idx="1665">
                  <c:v>138.83333333333334</c:v>
                </c:pt>
                <c:pt idx="1666">
                  <c:v>138.91666666666666</c:v>
                </c:pt>
                <c:pt idx="1667">
                  <c:v>139</c:v>
                </c:pt>
                <c:pt idx="1668">
                  <c:v>139.08333333333334</c:v>
                </c:pt>
                <c:pt idx="1669">
                  <c:v>139.16666666666666</c:v>
                </c:pt>
                <c:pt idx="1670">
                  <c:v>139.25</c:v>
                </c:pt>
                <c:pt idx="1671">
                  <c:v>139.33333333333334</c:v>
                </c:pt>
                <c:pt idx="1672">
                  <c:v>139.41666666666666</c:v>
                </c:pt>
                <c:pt idx="1673">
                  <c:v>139.5</c:v>
                </c:pt>
                <c:pt idx="1674">
                  <c:v>139.58333333333334</c:v>
                </c:pt>
                <c:pt idx="1675">
                  <c:v>139.66666666666666</c:v>
                </c:pt>
                <c:pt idx="1676">
                  <c:v>139.75</c:v>
                </c:pt>
                <c:pt idx="1677">
                  <c:v>139.83333333333334</c:v>
                </c:pt>
                <c:pt idx="1678">
                  <c:v>139.91666666666666</c:v>
                </c:pt>
                <c:pt idx="1679">
                  <c:v>140</c:v>
                </c:pt>
                <c:pt idx="1680">
                  <c:v>140.08333333333334</c:v>
                </c:pt>
                <c:pt idx="1681">
                  <c:v>140.16666666666666</c:v>
                </c:pt>
                <c:pt idx="1682">
                  <c:v>140.25</c:v>
                </c:pt>
                <c:pt idx="1683">
                  <c:v>140.33333333333334</c:v>
                </c:pt>
                <c:pt idx="1684">
                  <c:v>140.41666666666666</c:v>
                </c:pt>
                <c:pt idx="1685">
                  <c:v>140.5</c:v>
                </c:pt>
                <c:pt idx="1686">
                  <c:v>140.58333333333334</c:v>
                </c:pt>
                <c:pt idx="1687">
                  <c:v>140.66666666666666</c:v>
                </c:pt>
                <c:pt idx="1688">
                  <c:v>140.75</c:v>
                </c:pt>
                <c:pt idx="1689">
                  <c:v>140.83333333333334</c:v>
                </c:pt>
                <c:pt idx="1690">
                  <c:v>140.91666666666666</c:v>
                </c:pt>
                <c:pt idx="1691">
                  <c:v>141</c:v>
                </c:pt>
                <c:pt idx="1692">
                  <c:v>141.08333333333334</c:v>
                </c:pt>
                <c:pt idx="1693">
                  <c:v>141.16666666666666</c:v>
                </c:pt>
                <c:pt idx="1694">
                  <c:v>141.25</c:v>
                </c:pt>
                <c:pt idx="1695">
                  <c:v>141.33333333333334</c:v>
                </c:pt>
                <c:pt idx="1696">
                  <c:v>141.41666666666666</c:v>
                </c:pt>
                <c:pt idx="1697">
                  <c:v>141.5</c:v>
                </c:pt>
                <c:pt idx="1698">
                  <c:v>141.58333333333334</c:v>
                </c:pt>
                <c:pt idx="1699">
                  <c:v>141.66666666666666</c:v>
                </c:pt>
                <c:pt idx="1700">
                  <c:v>141.75</c:v>
                </c:pt>
                <c:pt idx="1701">
                  <c:v>141.83333333333334</c:v>
                </c:pt>
                <c:pt idx="1702">
                  <c:v>141.91666666666666</c:v>
                </c:pt>
                <c:pt idx="1703">
                  <c:v>142</c:v>
                </c:pt>
                <c:pt idx="1704">
                  <c:v>142.08333333333334</c:v>
                </c:pt>
                <c:pt idx="1705">
                  <c:v>142.16666666666666</c:v>
                </c:pt>
                <c:pt idx="1706">
                  <c:v>142.25</c:v>
                </c:pt>
                <c:pt idx="1707">
                  <c:v>142.33333333333334</c:v>
                </c:pt>
                <c:pt idx="1708">
                  <c:v>142.41666666666666</c:v>
                </c:pt>
                <c:pt idx="1709">
                  <c:v>142.5</c:v>
                </c:pt>
                <c:pt idx="1710">
                  <c:v>142.58333333333334</c:v>
                </c:pt>
                <c:pt idx="1711">
                  <c:v>142.66666666666666</c:v>
                </c:pt>
                <c:pt idx="1712">
                  <c:v>142.75</c:v>
                </c:pt>
                <c:pt idx="1713">
                  <c:v>142.83333333333334</c:v>
                </c:pt>
                <c:pt idx="1714">
                  <c:v>142.91666666666666</c:v>
                </c:pt>
                <c:pt idx="1715">
                  <c:v>143</c:v>
                </c:pt>
                <c:pt idx="1716">
                  <c:v>143.08333333333334</c:v>
                </c:pt>
                <c:pt idx="1717">
                  <c:v>143.16666666666666</c:v>
                </c:pt>
                <c:pt idx="1718">
                  <c:v>143.25</c:v>
                </c:pt>
                <c:pt idx="1719">
                  <c:v>143.33333333333334</c:v>
                </c:pt>
                <c:pt idx="1720">
                  <c:v>143.41666666666666</c:v>
                </c:pt>
                <c:pt idx="1721">
                  <c:v>143.5</c:v>
                </c:pt>
                <c:pt idx="1722">
                  <c:v>143.58333333333334</c:v>
                </c:pt>
                <c:pt idx="1723">
                  <c:v>143.66666666666666</c:v>
                </c:pt>
                <c:pt idx="1724">
                  <c:v>143.75</c:v>
                </c:pt>
                <c:pt idx="1725">
                  <c:v>143.83333333333334</c:v>
                </c:pt>
                <c:pt idx="1726">
                  <c:v>143.91666666666666</c:v>
                </c:pt>
                <c:pt idx="1727">
                  <c:v>144</c:v>
                </c:pt>
                <c:pt idx="1728">
                  <c:v>144.08333333333334</c:v>
                </c:pt>
                <c:pt idx="1729">
                  <c:v>144.16666666666666</c:v>
                </c:pt>
                <c:pt idx="1730">
                  <c:v>144.25</c:v>
                </c:pt>
                <c:pt idx="1731">
                  <c:v>144.33333333333334</c:v>
                </c:pt>
                <c:pt idx="1732">
                  <c:v>144.41666666666666</c:v>
                </c:pt>
                <c:pt idx="1733">
                  <c:v>144.5</c:v>
                </c:pt>
                <c:pt idx="1734">
                  <c:v>144.58333333333334</c:v>
                </c:pt>
                <c:pt idx="1735">
                  <c:v>144.66666666666666</c:v>
                </c:pt>
                <c:pt idx="1736">
                  <c:v>144.75</c:v>
                </c:pt>
                <c:pt idx="1737">
                  <c:v>144.83333333333334</c:v>
                </c:pt>
                <c:pt idx="1738">
                  <c:v>144.91666666666666</c:v>
                </c:pt>
                <c:pt idx="1739">
                  <c:v>145</c:v>
                </c:pt>
                <c:pt idx="1740">
                  <c:v>145.08333333333334</c:v>
                </c:pt>
                <c:pt idx="1741">
                  <c:v>145.16666666666666</c:v>
                </c:pt>
                <c:pt idx="1742">
                  <c:v>145.25</c:v>
                </c:pt>
                <c:pt idx="1743">
                  <c:v>145.33333333333334</c:v>
                </c:pt>
                <c:pt idx="1744">
                  <c:v>145.41666666666666</c:v>
                </c:pt>
                <c:pt idx="1745">
                  <c:v>145.5</c:v>
                </c:pt>
                <c:pt idx="1746">
                  <c:v>145.58333333333334</c:v>
                </c:pt>
                <c:pt idx="1747">
                  <c:v>145.66666666666666</c:v>
                </c:pt>
                <c:pt idx="1748">
                  <c:v>145.75</c:v>
                </c:pt>
                <c:pt idx="1749">
                  <c:v>145.83333333333334</c:v>
                </c:pt>
                <c:pt idx="1750">
                  <c:v>145.91666666666666</c:v>
                </c:pt>
                <c:pt idx="1751">
                  <c:v>146</c:v>
                </c:pt>
                <c:pt idx="1752">
                  <c:v>146.08333333333334</c:v>
                </c:pt>
                <c:pt idx="1753">
                  <c:v>146.16666666666666</c:v>
                </c:pt>
                <c:pt idx="1754">
                  <c:v>146.25</c:v>
                </c:pt>
                <c:pt idx="1755">
                  <c:v>146.33333333333334</c:v>
                </c:pt>
                <c:pt idx="1756">
                  <c:v>146.41666666666666</c:v>
                </c:pt>
                <c:pt idx="1757">
                  <c:v>146.5</c:v>
                </c:pt>
                <c:pt idx="1758">
                  <c:v>146.58333333333334</c:v>
                </c:pt>
                <c:pt idx="1759">
                  <c:v>146.66666666666666</c:v>
                </c:pt>
                <c:pt idx="1760">
                  <c:v>146.75</c:v>
                </c:pt>
                <c:pt idx="1761">
                  <c:v>146.83333333333334</c:v>
                </c:pt>
                <c:pt idx="1762">
                  <c:v>146.91666666666666</c:v>
                </c:pt>
                <c:pt idx="1763">
                  <c:v>147</c:v>
                </c:pt>
                <c:pt idx="1764">
                  <c:v>147.08333333333334</c:v>
                </c:pt>
                <c:pt idx="1765">
                  <c:v>147.16666666666666</c:v>
                </c:pt>
                <c:pt idx="1766">
                  <c:v>147.25</c:v>
                </c:pt>
                <c:pt idx="1767">
                  <c:v>147.33333333333334</c:v>
                </c:pt>
                <c:pt idx="1768">
                  <c:v>147.41666666666666</c:v>
                </c:pt>
                <c:pt idx="1769">
                  <c:v>147.5</c:v>
                </c:pt>
                <c:pt idx="1770">
                  <c:v>147.58333333333334</c:v>
                </c:pt>
                <c:pt idx="1771">
                  <c:v>147.66666666666666</c:v>
                </c:pt>
                <c:pt idx="1772">
                  <c:v>147.75</c:v>
                </c:pt>
                <c:pt idx="1773">
                  <c:v>147.83333333333334</c:v>
                </c:pt>
                <c:pt idx="1774">
                  <c:v>147.91666666666666</c:v>
                </c:pt>
                <c:pt idx="1775">
                  <c:v>148</c:v>
                </c:pt>
                <c:pt idx="1776">
                  <c:v>148.08333333333334</c:v>
                </c:pt>
                <c:pt idx="1777">
                  <c:v>148.16666666666666</c:v>
                </c:pt>
                <c:pt idx="1778">
                  <c:v>148.25</c:v>
                </c:pt>
                <c:pt idx="1779">
                  <c:v>148.33333333333334</c:v>
                </c:pt>
                <c:pt idx="1780">
                  <c:v>148.41666666666666</c:v>
                </c:pt>
                <c:pt idx="1781">
                  <c:v>148.5</c:v>
                </c:pt>
                <c:pt idx="1782">
                  <c:v>148.58333333333334</c:v>
                </c:pt>
                <c:pt idx="1783">
                  <c:v>148.66666666666666</c:v>
                </c:pt>
                <c:pt idx="1784">
                  <c:v>148.75</c:v>
                </c:pt>
                <c:pt idx="1785">
                  <c:v>148.83333333333334</c:v>
                </c:pt>
                <c:pt idx="1786">
                  <c:v>148.91666666666666</c:v>
                </c:pt>
                <c:pt idx="1787">
                  <c:v>149</c:v>
                </c:pt>
                <c:pt idx="1788">
                  <c:v>149.08333333333334</c:v>
                </c:pt>
                <c:pt idx="1789">
                  <c:v>149.16666666666666</c:v>
                </c:pt>
                <c:pt idx="1790">
                  <c:v>149.25</c:v>
                </c:pt>
                <c:pt idx="1791">
                  <c:v>149.33333333333334</c:v>
                </c:pt>
                <c:pt idx="1792">
                  <c:v>149.41666666666666</c:v>
                </c:pt>
                <c:pt idx="1793">
                  <c:v>149.5</c:v>
                </c:pt>
                <c:pt idx="1794">
                  <c:v>149.58333333333334</c:v>
                </c:pt>
                <c:pt idx="1795">
                  <c:v>149.66666666666666</c:v>
                </c:pt>
                <c:pt idx="1796">
                  <c:v>149.75</c:v>
                </c:pt>
                <c:pt idx="1797">
                  <c:v>149.83333333333334</c:v>
                </c:pt>
                <c:pt idx="1798">
                  <c:v>149.91666666666666</c:v>
                </c:pt>
                <c:pt idx="1799">
                  <c:v>150</c:v>
                </c:pt>
                <c:pt idx="1800">
                  <c:v>150.08333333333334</c:v>
                </c:pt>
                <c:pt idx="1801">
                  <c:v>150.16666666666666</c:v>
                </c:pt>
                <c:pt idx="1802">
                  <c:v>150.25</c:v>
                </c:pt>
                <c:pt idx="1803">
                  <c:v>150.33333333333334</c:v>
                </c:pt>
                <c:pt idx="1804">
                  <c:v>150.41666666666666</c:v>
                </c:pt>
                <c:pt idx="1805">
                  <c:v>150.5</c:v>
                </c:pt>
                <c:pt idx="1806">
                  <c:v>150.58333333333334</c:v>
                </c:pt>
                <c:pt idx="1807">
                  <c:v>150.66666666666666</c:v>
                </c:pt>
                <c:pt idx="1808">
                  <c:v>150.75</c:v>
                </c:pt>
                <c:pt idx="1809">
                  <c:v>150.83333333333334</c:v>
                </c:pt>
                <c:pt idx="1810">
                  <c:v>150.91666666666666</c:v>
                </c:pt>
                <c:pt idx="1811">
                  <c:v>151</c:v>
                </c:pt>
                <c:pt idx="1812">
                  <c:v>151.08333333333334</c:v>
                </c:pt>
                <c:pt idx="1813">
                  <c:v>151.16666666666666</c:v>
                </c:pt>
                <c:pt idx="1814">
                  <c:v>151.25</c:v>
                </c:pt>
                <c:pt idx="1815">
                  <c:v>151.33333333333334</c:v>
                </c:pt>
                <c:pt idx="1816">
                  <c:v>151.41666666666666</c:v>
                </c:pt>
                <c:pt idx="1817">
                  <c:v>151.5</c:v>
                </c:pt>
                <c:pt idx="1818">
                  <c:v>151.58333333333334</c:v>
                </c:pt>
                <c:pt idx="1819">
                  <c:v>151.66666666666666</c:v>
                </c:pt>
                <c:pt idx="1820">
                  <c:v>151.75</c:v>
                </c:pt>
                <c:pt idx="1821">
                  <c:v>151.83333333333334</c:v>
                </c:pt>
                <c:pt idx="1822">
                  <c:v>151.91666666666666</c:v>
                </c:pt>
                <c:pt idx="1823">
                  <c:v>152</c:v>
                </c:pt>
                <c:pt idx="1824">
                  <c:v>152.08333333333334</c:v>
                </c:pt>
                <c:pt idx="1825">
                  <c:v>152.16666666666666</c:v>
                </c:pt>
                <c:pt idx="1826">
                  <c:v>152.25</c:v>
                </c:pt>
                <c:pt idx="1827">
                  <c:v>152.33333333333334</c:v>
                </c:pt>
                <c:pt idx="1828">
                  <c:v>152.41666666666666</c:v>
                </c:pt>
                <c:pt idx="1829">
                  <c:v>152.5</c:v>
                </c:pt>
                <c:pt idx="1830">
                  <c:v>152.58333333333334</c:v>
                </c:pt>
                <c:pt idx="1831">
                  <c:v>152.66666666666666</c:v>
                </c:pt>
                <c:pt idx="1832">
                  <c:v>152.75</c:v>
                </c:pt>
                <c:pt idx="1833">
                  <c:v>152.83333333333334</c:v>
                </c:pt>
                <c:pt idx="1834">
                  <c:v>152.91666666666666</c:v>
                </c:pt>
                <c:pt idx="1835">
                  <c:v>153</c:v>
                </c:pt>
                <c:pt idx="1836">
                  <c:v>153.08333333333334</c:v>
                </c:pt>
                <c:pt idx="1837">
                  <c:v>153.16666666666666</c:v>
                </c:pt>
                <c:pt idx="1838">
                  <c:v>153.25</c:v>
                </c:pt>
                <c:pt idx="1839">
                  <c:v>153.33333333333334</c:v>
                </c:pt>
                <c:pt idx="1840">
                  <c:v>153.41666666666666</c:v>
                </c:pt>
                <c:pt idx="1841">
                  <c:v>153.5</c:v>
                </c:pt>
                <c:pt idx="1842">
                  <c:v>153.58333333333334</c:v>
                </c:pt>
                <c:pt idx="1843">
                  <c:v>153.66666666666666</c:v>
                </c:pt>
                <c:pt idx="1844">
                  <c:v>153.75</c:v>
                </c:pt>
                <c:pt idx="1845">
                  <c:v>153.83333333333334</c:v>
                </c:pt>
                <c:pt idx="1846">
                  <c:v>153.91666666666666</c:v>
                </c:pt>
                <c:pt idx="1847">
                  <c:v>154</c:v>
                </c:pt>
                <c:pt idx="1848">
                  <c:v>154.08333333333334</c:v>
                </c:pt>
                <c:pt idx="1849">
                  <c:v>154.16666666666666</c:v>
                </c:pt>
                <c:pt idx="1850">
                  <c:v>154.25</c:v>
                </c:pt>
                <c:pt idx="1851">
                  <c:v>154.33333333333334</c:v>
                </c:pt>
                <c:pt idx="1852">
                  <c:v>154.41666666666666</c:v>
                </c:pt>
                <c:pt idx="1853">
                  <c:v>154.5</c:v>
                </c:pt>
                <c:pt idx="1854">
                  <c:v>154.58333333333334</c:v>
                </c:pt>
                <c:pt idx="1855">
                  <c:v>154.66666666666666</c:v>
                </c:pt>
                <c:pt idx="1856">
                  <c:v>154.75</c:v>
                </c:pt>
                <c:pt idx="1857">
                  <c:v>154.83333333333334</c:v>
                </c:pt>
                <c:pt idx="1858">
                  <c:v>154.91666666666666</c:v>
                </c:pt>
                <c:pt idx="1859">
                  <c:v>155</c:v>
                </c:pt>
                <c:pt idx="1860">
                  <c:v>155.08333333333334</c:v>
                </c:pt>
                <c:pt idx="1861">
                  <c:v>155.16666666666666</c:v>
                </c:pt>
                <c:pt idx="1862">
                  <c:v>155.25</c:v>
                </c:pt>
                <c:pt idx="1863">
                  <c:v>155.33333333333334</c:v>
                </c:pt>
                <c:pt idx="1864">
                  <c:v>155.41666666666666</c:v>
                </c:pt>
                <c:pt idx="1865">
                  <c:v>155.5</c:v>
                </c:pt>
                <c:pt idx="1866">
                  <c:v>155.58333333333334</c:v>
                </c:pt>
                <c:pt idx="1867">
                  <c:v>155.66666666666666</c:v>
                </c:pt>
                <c:pt idx="1868">
                  <c:v>155.75</c:v>
                </c:pt>
                <c:pt idx="1869">
                  <c:v>155.83333333333334</c:v>
                </c:pt>
                <c:pt idx="1870">
                  <c:v>155.91666666666666</c:v>
                </c:pt>
                <c:pt idx="1871">
                  <c:v>156</c:v>
                </c:pt>
                <c:pt idx="1872">
                  <c:v>156.08333333333334</c:v>
                </c:pt>
                <c:pt idx="1873">
                  <c:v>156.16666666666666</c:v>
                </c:pt>
                <c:pt idx="1874">
                  <c:v>156.25</c:v>
                </c:pt>
                <c:pt idx="1875">
                  <c:v>156.33333333333334</c:v>
                </c:pt>
                <c:pt idx="1876">
                  <c:v>156.41666666666666</c:v>
                </c:pt>
                <c:pt idx="1877">
                  <c:v>156.5</c:v>
                </c:pt>
                <c:pt idx="1878">
                  <c:v>156.58333333333334</c:v>
                </c:pt>
                <c:pt idx="1879">
                  <c:v>156.66666666666666</c:v>
                </c:pt>
                <c:pt idx="1880">
                  <c:v>156.75</c:v>
                </c:pt>
                <c:pt idx="1881">
                  <c:v>156.83333333333334</c:v>
                </c:pt>
                <c:pt idx="1882">
                  <c:v>156.91666666666666</c:v>
                </c:pt>
                <c:pt idx="1883">
                  <c:v>157</c:v>
                </c:pt>
                <c:pt idx="1884">
                  <c:v>157.08333333333334</c:v>
                </c:pt>
                <c:pt idx="1885">
                  <c:v>157.16666666666666</c:v>
                </c:pt>
                <c:pt idx="1886">
                  <c:v>157.25</c:v>
                </c:pt>
                <c:pt idx="1887">
                  <c:v>157.33333333333334</c:v>
                </c:pt>
                <c:pt idx="1888">
                  <c:v>157.41666666666666</c:v>
                </c:pt>
                <c:pt idx="1889">
                  <c:v>157.5</c:v>
                </c:pt>
                <c:pt idx="1890">
                  <c:v>157.58333333333334</c:v>
                </c:pt>
                <c:pt idx="1891">
                  <c:v>157.66666666666666</c:v>
                </c:pt>
                <c:pt idx="1892">
                  <c:v>157.75</c:v>
                </c:pt>
                <c:pt idx="1893">
                  <c:v>157.83333333333334</c:v>
                </c:pt>
                <c:pt idx="1894">
                  <c:v>157.91666666666666</c:v>
                </c:pt>
                <c:pt idx="1895">
                  <c:v>158</c:v>
                </c:pt>
                <c:pt idx="1896">
                  <c:v>158.08333333333334</c:v>
                </c:pt>
                <c:pt idx="1897">
                  <c:v>158.16666666666666</c:v>
                </c:pt>
                <c:pt idx="1898">
                  <c:v>158.25</c:v>
                </c:pt>
                <c:pt idx="1899">
                  <c:v>158.33333333333334</c:v>
                </c:pt>
                <c:pt idx="1900">
                  <c:v>158.41666666666666</c:v>
                </c:pt>
                <c:pt idx="1901">
                  <c:v>158.5</c:v>
                </c:pt>
                <c:pt idx="1902">
                  <c:v>158.58333333333334</c:v>
                </c:pt>
                <c:pt idx="1903">
                  <c:v>158.66666666666666</c:v>
                </c:pt>
                <c:pt idx="1904">
                  <c:v>158.75</c:v>
                </c:pt>
                <c:pt idx="1905">
                  <c:v>158.83333333333334</c:v>
                </c:pt>
                <c:pt idx="1906">
                  <c:v>158.91666666666666</c:v>
                </c:pt>
                <c:pt idx="1907">
                  <c:v>159</c:v>
                </c:pt>
                <c:pt idx="1908">
                  <c:v>159.08333333333334</c:v>
                </c:pt>
                <c:pt idx="1909">
                  <c:v>159.16666666666666</c:v>
                </c:pt>
                <c:pt idx="1910">
                  <c:v>159.25</c:v>
                </c:pt>
                <c:pt idx="1911">
                  <c:v>159.33333333333334</c:v>
                </c:pt>
                <c:pt idx="1912">
                  <c:v>159.41666666666666</c:v>
                </c:pt>
                <c:pt idx="1913">
                  <c:v>159.5</c:v>
                </c:pt>
                <c:pt idx="1914">
                  <c:v>159.58333333333334</c:v>
                </c:pt>
                <c:pt idx="1915">
                  <c:v>159.66666666666666</c:v>
                </c:pt>
                <c:pt idx="1916">
                  <c:v>159.75</c:v>
                </c:pt>
                <c:pt idx="1917">
                  <c:v>159.83333333333334</c:v>
                </c:pt>
                <c:pt idx="1918">
                  <c:v>159.91666666666666</c:v>
                </c:pt>
                <c:pt idx="1919">
                  <c:v>160</c:v>
                </c:pt>
              </c:numCache>
            </c:numRef>
          </c:xVal>
          <c:yVal>
            <c:numRef>
              <c:f>Chart!$K$16:$K$1935</c:f>
              <c:numCache>
                <c:formatCode>0</c:formatCode>
                <c:ptCount val="1920"/>
                <c:pt idx="0">
                  <c:v>20.445237320737622</c:v>
                </c:pt>
                <c:pt idx="1">
                  <c:v>21.218372677609668</c:v>
                </c:pt>
                <c:pt idx="2">
                  <c:v>22.258720011442524</c:v>
                </c:pt>
                <c:pt idx="3">
                  <c:v>23.527689742093798</c:v>
                </c:pt>
                <c:pt idx="4">
                  <c:v>24.997832934754673</c:v>
                </c:pt>
                <c:pt idx="5">
                  <c:v>26.648210343569573</c:v>
                </c:pt>
                <c:pt idx="6">
                  <c:v>28.462074411135557</c:v>
                </c:pt>
                <c:pt idx="7">
                  <c:v>30.425570092966542</c:v>
                </c:pt>
                <c:pt idx="8">
                  <c:v>32.526944812833676</c:v>
                </c:pt>
                <c:pt idx="9">
                  <c:v>34.756037319807731</c:v>
                </c:pt>
                <c:pt idx="10">
                  <c:v>37.103930422559259</c:v>
                </c:pt>
                <c:pt idx="11">
                  <c:v>39.562705497821668</c:v>
                </c:pt>
                <c:pt idx="12">
                  <c:v>42.125263109830357</c:v>
                </c:pt>
                <c:pt idx="13">
                  <c:v>44.785188205657377</c:v>
                </c:pt>
                <c:pt idx="14">
                  <c:v>47.536646328401567</c:v>
                </c:pt>
                <c:pt idx="15">
                  <c:v>50.374302006340862</c:v>
                </c:pt>
                <c:pt idx="16">
                  <c:v>53.293253375334181</c:v>
                </c:pt>
                <c:pt idx="17">
                  <c:v>56.288978934661131</c:v>
                </c:pt>
                <c:pt idx="18">
                  <c:v>59.357293542454499</c:v>
                </c:pt>
                <c:pt idx="19">
                  <c:v>62.494311566347484</c:v>
                </c:pt>
                <c:pt idx="20">
                  <c:v>65.696415660597921</c:v>
                </c:pt>
                <c:pt idx="21">
                  <c:v>68.960230030029834</c:v>
                </c:pt>
                <c:pt idx="22">
                  <c:v>72.282597318478508</c:v>
                </c:pt>
                <c:pt idx="23">
                  <c:v>75.660558460328261</c:v>
                </c:pt>
                <c:pt idx="24">
                  <c:v>79.091334981399498</c:v>
                </c:pt>
                <c:pt idx="25">
                  <c:v>82.572313345437337</c:v>
                </c:pt>
                <c:pt idx="26">
                  <c:v>86.101031025399791</c:v>
                </c:pt>
                <c:pt idx="27">
                  <c:v>89.675164042007125</c:v>
                </c:pt>
                <c:pt idx="28">
                  <c:v>93.292515760780091</c:v>
                </c:pt>
                <c:pt idx="29">
                  <c:v>96.951006776763009</c:v>
                </c:pt>
                <c:pt idx="30">
                  <c:v>100.64866574596759</c:v>
                </c:pt>
                <c:pt idx="31">
                  <c:v>104.38362104623702</c:v>
                </c:pt>
                <c:pt idx="32">
                  <c:v>108.15409316915546</c:v>
                </c:pt>
                <c:pt idx="33">
                  <c:v>111.95838775988992</c:v>
                </c:pt>
                <c:pt idx="34">
                  <c:v>115.79488923425534</c:v>
                </c:pt>
                <c:pt idx="35">
                  <c:v>119.66205491245159</c:v>
                </c:pt>
                <c:pt idx="36">
                  <c:v>123.55840961730135</c:v>
                </c:pt>
                <c:pt idx="37">
                  <c:v>127.48254069177949</c:v>
                </c:pt>
                <c:pt idx="38">
                  <c:v>131.43309339644841</c:v>
                </c:pt>
                <c:pt idx="39">
                  <c:v>135.40876665231627</c:v>
                </c:pt>
                <c:pt idx="40">
                  <c:v>139.40830909878903</c:v>
                </c:pt>
                <c:pt idx="41">
                  <c:v>143.43051543992769</c:v>
                </c:pt>
                <c:pt idx="42">
                  <c:v>147.47422305525595</c:v>
                </c:pt>
                <c:pt idx="43">
                  <c:v>151.53830885397915</c:v>
                </c:pt>
                <c:pt idx="44">
                  <c:v>155.62168635373962</c:v>
                </c:pt>
                <c:pt idx="45">
                  <c:v>159.72330296700446</c:v>
                </c:pt>
                <c:pt idx="46">
                  <c:v>163.8421374799041</c:v>
                </c:pt>
                <c:pt idx="47">
                  <c:v>167.97719770985128</c:v>
                </c:pt>
                <c:pt idx="48">
                  <c:v>172.12751832960063</c:v>
                </c:pt>
                <c:pt idx="49">
                  <c:v>176.29215884658498</c:v>
                </c:pt>
                <c:pt idx="50">
                  <c:v>180.47020172740628</c:v>
                </c:pt>
                <c:pt idx="51">
                  <c:v>184.66075065828332</c:v>
                </c:pt>
                <c:pt idx="52">
                  <c:v>188.8629289330828</c:v>
                </c:pt>
                <c:pt idx="53">
                  <c:v>193.07587796129292</c:v>
                </c:pt>
                <c:pt idx="54">
                  <c:v>197.29875588895425</c:v>
                </c:pt>
                <c:pt idx="55">
                  <c:v>201.53073632614738</c:v>
                </c:pt>
                <c:pt idx="56">
                  <c:v>205.77100717515884</c:v>
                </c:pt>
                <c:pt idx="57">
                  <c:v>210.01876955391435</c:v>
                </c:pt>
                <c:pt idx="58">
                  <c:v>214.27323680968436</c:v>
                </c:pt>
                <c:pt idx="59">
                  <c:v>218.53363361843893</c:v>
                </c:pt>
                <c:pt idx="60">
                  <c:v>222.79919516555989</c:v>
                </c:pt>
                <c:pt idx="61">
                  <c:v>227.06916640391219</c:v>
                </c:pt>
                <c:pt idx="62">
                  <c:v>231.3428013855364</c:v>
                </c:pt>
                <c:pt idx="63">
                  <c:v>235.61936266345566</c:v>
                </c:pt>
                <c:pt idx="64">
                  <c:v>239.89812076029142</c:v>
                </c:pt>
                <c:pt idx="65">
                  <c:v>244.17835370056054</c:v>
                </c:pt>
                <c:pt idx="66">
                  <c:v>248.45934660368044</c:v>
                </c:pt>
                <c:pt idx="67">
                  <c:v>252.74039133484231</c:v>
                </c:pt>
                <c:pt idx="68">
                  <c:v>257.02078621102731</c:v>
                </c:pt>
                <c:pt idx="69">
                  <c:v>261.29983575953844</c:v>
                </c:pt>
                <c:pt idx="70">
                  <c:v>265.57685052650288</c:v>
                </c:pt>
                <c:pt idx="71">
                  <c:v>269.85114693286869</c:v>
                </c:pt>
                <c:pt idx="72">
                  <c:v>274.12204717547519</c:v>
                </c:pt>
                <c:pt idx="73">
                  <c:v>278.38887917082405</c:v>
                </c:pt>
                <c:pt idx="74">
                  <c:v>282.65097653921254</c:v>
                </c:pt>
                <c:pt idx="75">
                  <c:v>286.9076786269207</c:v>
                </c:pt>
                <c:pt idx="76">
                  <c:v>291.15833056416528</c:v>
                </c:pt>
                <c:pt idx="77">
                  <c:v>295.40228335655036</c:v>
                </c:pt>
                <c:pt idx="78">
                  <c:v>299.63889400775702</c:v>
                </c:pt>
                <c:pt idx="79">
                  <c:v>303.86752567122375</c:v>
                </c:pt>
                <c:pt idx="80">
                  <c:v>308.08754782857721</c:v>
                </c:pt>
                <c:pt idx="81">
                  <c:v>312.29833649257966</c:v>
                </c:pt>
                <c:pt idx="82">
                  <c:v>316.49927443236555</c:v>
                </c:pt>
                <c:pt idx="83">
                  <c:v>320.68975141874893</c:v>
                </c:pt>
                <c:pt idx="84">
                  <c:v>324.86916448739242</c:v>
                </c:pt>
                <c:pt idx="85">
                  <c:v>329.03691821764056</c:v>
                </c:pt>
                <c:pt idx="86">
                  <c:v>333.19242502483763</c:v>
                </c:pt>
                <c:pt idx="87">
                  <c:v>337.33510546396906</c:v>
                </c:pt>
                <c:pt idx="88">
                  <c:v>341.46438854249044</c:v>
                </c:pt>
                <c:pt idx="89">
                  <c:v>345.57971204023846</c:v>
                </c:pt>
                <c:pt idx="90">
                  <c:v>349.68052283435264</c:v>
                </c:pt>
                <c:pt idx="91">
                  <c:v>353.76627722717853</c:v>
                </c:pt>
                <c:pt idx="92">
                  <c:v>357.83644127516988</c:v>
                </c:pt>
                <c:pt idx="93">
                  <c:v>361.89049111686069</c:v>
                </c:pt>
                <c:pt idx="94">
                  <c:v>365.92791329803777</c:v>
                </c:pt>
                <c:pt idx="95">
                  <c:v>369.94820509230976</c:v>
                </c:pt>
                <c:pt idx="96">
                  <c:v>373.95087481534068</c:v>
                </c:pt>
                <c:pt idx="97">
                  <c:v>377.93544213109345</c:v>
                </c:pt>
                <c:pt idx="98">
                  <c:v>381.90143834851193</c:v>
                </c:pt>
                <c:pt idx="99">
                  <c:v>385.84840670715857</c:v>
                </c:pt>
                <c:pt idx="100">
                  <c:v>389.77590265041692</c:v>
                </c:pt>
                <c:pt idx="101">
                  <c:v>393.68349408496704</c:v>
                </c:pt>
                <c:pt idx="102">
                  <c:v>397.57076162534099</c:v>
                </c:pt>
                <c:pt idx="103">
                  <c:v>401.43729882247175</c:v>
                </c:pt>
                <c:pt idx="104">
                  <c:v>405.28271237525388</c:v>
                </c:pt>
                <c:pt idx="105">
                  <c:v>409.10662232424454</c:v>
                </c:pt>
                <c:pt idx="106">
                  <c:v>412.90866222674163</c:v>
                </c:pt>
                <c:pt idx="107">
                  <c:v>416.68847931258841</c:v>
                </c:pt>
                <c:pt idx="108">
                  <c:v>420.4457346201624</c:v>
                </c:pt>
                <c:pt idx="109">
                  <c:v>424.18010311211754</c:v>
                </c:pt>
                <c:pt idx="110">
                  <c:v>427.89127377055615</c:v>
                </c:pt>
                <c:pt idx="111">
                  <c:v>431.57894967141414</c:v>
                </c:pt>
                <c:pt idx="112">
                  <c:v>435.24284803794586</c:v>
                </c:pt>
                <c:pt idx="113">
                  <c:v>438.88270027329645</c:v>
                </c:pt>
                <c:pt idx="114">
                  <c:v>442.49825197224612</c:v>
                </c:pt>
                <c:pt idx="115">
                  <c:v>446.08926291230313</c:v>
                </c:pt>
                <c:pt idx="116">
                  <c:v>449.65550702441112</c:v>
                </c:pt>
                <c:pt idx="117">
                  <c:v>453.19677234361905</c:v>
                </c:pt>
                <c:pt idx="118">
                  <c:v>456.71286094014033</c:v>
                </c:pt>
                <c:pt idx="119">
                  <c:v>460.20358883129995</c:v>
                </c:pt>
                <c:pt idx="120">
                  <c:v>463.66878587493443</c:v>
                </c:pt>
                <c:pt idx="121">
                  <c:v>467.10829564487119</c:v>
                </c:pt>
                <c:pt idx="122">
                  <c:v>470.52197528916747</c:v>
                </c:pt>
                <c:pt idx="123">
                  <c:v>473.90969537183776</c:v>
                </c:pt>
                <c:pt idx="124">
                  <c:v>477.27133969884136</c:v>
                </c:pt>
                <c:pt idx="125">
                  <c:v>480.60680512913768</c:v>
                </c:pt>
                <c:pt idx="126">
                  <c:v>483.91600137164716</c:v>
                </c:pt>
                <c:pt idx="127">
                  <c:v>487.19885076898044</c:v>
                </c:pt>
                <c:pt idx="128">
                  <c:v>490.45528806881725</c:v>
                </c:pt>
                <c:pt idx="129">
                  <c:v>493.68526018382971</c:v>
                </c:pt>
                <c:pt idx="130">
                  <c:v>496.88872594105254</c:v>
                </c:pt>
                <c:pt idx="131">
                  <c:v>500.06565582160675</c:v>
                </c:pt>
                <c:pt idx="132">
                  <c:v>503.21603169168066</c:v>
                </c:pt>
                <c:pt idx="133">
                  <c:v>506.3398465256667</c:v>
                </c:pt>
                <c:pt idx="134">
                  <c:v>509.43710412234282</c:v>
                </c:pt>
                <c:pt idx="135">
                  <c:v>512.50781881497221</c:v>
                </c:pt>
                <c:pt idx="136">
                  <c:v>515.55201517617888</c:v>
                </c:pt>
                <c:pt idx="137">
                  <c:v>518.56972771843596</c:v>
                </c:pt>
                <c:pt idx="138">
                  <c:v>521.56100059097946</c:v>
                </c:pt>
                <c:pt idx="139">
                  <c:v>524.52588727393584</c:v>
                </c:pt>
                <c:pt idx="140">
                  <c:v>527.46445027042307</c:v>
                </c:pt>
                <c:pt idx="141">
                  <c:v>530.37676079735513</c:v>
                </c:pt>
                <c:pt idx="142">
                  <c:v>533.26289847564897</c:v>
                </c:pt>
                <c:pt idx="143">
                  <c:v>536.12295102050018</c:v>
                </c:pt>
                <c:pt idx="144">
                  <c:v>538.95701393236004</c:v>
                </c:pt>
                <c:pt idx="145">
                  <c:v>541.7651901892134</c:v>
                </c:pt>
                <c:pt idx="146">
                  <c:v>544.54758994072029</c:v>
                </c:pt>
                <c:pt idx="147">
                  <c:v>547.30433020475073</c:v>
                </c:pt>
                <c:pt idx="148">
                  <c:v>550.03553456680709</c:v>
                </c:pt>
                <c:pt idx="149">
                  <c:v>552.74133288279234</c:v>
                </c:pt>
                <c:pt idx="150">
                  <c:v>555.42186098555032</c:v>
                </c:pt>
                <c:pt idx="151">
                  <c:v>558.0772603955669</c:v>
                </c:pt>
                <c:pt idx="152">
                  <c:v>560.7076780361914</c:v>
                </c:pt>
                <c:pt idx="153">
                  <c:v>563.3132659537016</c:v>
                </c:pt>
                <c:pt idx="154">
                  <c:v>565.89418104250558</c:v>
                </c:pt>
                <c:pt idx="155">
                  <c:v>568.45058477574401</c:v>
                </c:pt>
                <c:pt idx="156">
                  <c:v>570.98264294152375</c:v>
                </c:pt>
                <c:pt idx="157">
                  <c:v>573.49052538498802</c:v>
                </c:pt>
                <c:pt idx="158">
                  <c:v>575.97440575639916</c:v>
                </c:pt>
                <c:pt idx="159">
                  <c:v>578.43446126538515</c:v>
                </c:pt>
                <c:pt idx="160">
                  <c:v>580.8708724414746</c:v>
                </c:pt>
                <c:pt idx="161">
                  <c:v>583.28382290102275</c:v>
                </c:pt>
                <c:pt idx="162">
                  <c:v>585.67349912060752</c:v>
                </c:pt>
                <c:pt idx="163">
                  <c:v>588.04009021695424</c:v>
                </c:pt>
                <c:pt idx="164">
                  <c:v>590.38378773342743</c:v>
                </c:pt>
                <c:pt idx="165">
                  <c:v>592.70478543310969</c:v>
                </c:pt>
                <c:pt idx="166">
                  <c:v>595.00327909847067</c:v>
                </c:pt>
                <c:pt idx="167">
                  <c:v>597.27946633761178</c:v>
                </c:pt>
                <c:pt idx="168">
                  <c:v>599.53354639705901</c:v>
                </c:pt>
                <c:pt idx="169">
                  <c:v>601.76571998106215</c:v>
                </c:pt>
                <c:pt idx="170">
                  <c:v>603.97765852419491</c:v>
                </c:pt>
                <c:pt idx="171">
                  <c:v>606.17086857436209</c:v>
                </c:pt>
                <c:pt idx="172">
                  <c:v>608.34533080909432</c:v>
                </c:pt>
                <c:pt idx="173">
                  <c:v>610.50103011179021</c:v>
                </c:pt>
                <c:pt idx="174">
                  <c:v>612.63795545765515</c:v>
                </c:pt>
                <c:pt idx="175">
                  <c:v>614.75609979685692</c:v>
                </c:pt>
                <c:pt idx="176">
                  <c:v>616.8554599349535</c:v>
                </c:pt>
                <c:pt idx="177">
                  <c:v>618.93603641064703</c:v>
                </c:pt>
                <c:pt idx="178">
                  <c:v>620.99783337091606</c:v>
                </c:pt>
                <c:pt idx="179">
                  <c:v>623.04085844357587</c:v>
                </c:pt>
                <c:pt idx="180">
                  <c:v>625.06512260731427</c:v>
                </c:pt>
                <c:pt idx="181">
                  <c:v>627.07064005924781</c:v>
                </c:pt>
                <c:pt idx="182">
                  <c:v>629.0574280800389</c:v>
                </c:pt>
                <c:pt idx="183">
                  <c:v>631.02550689661268</c:v>
                </c:pt>
                <c:pt idx="184">
                  <c:v>632.97489954250841</c:v>
                </c:pt>
                <c:pt idx="185">
                  <c:v>634.90563171589474</c:v>
                </c:pt>
                <c:pt idx="186">
                  <c:v>636.81773163527771</c:v>
                </c:pt>
                <c:pt idx="187">
                  <c:v>638.71122989292166</c:v>
                </c:pt>
                <c:pt idx="188">
                  <c:v>640.5861593060032</c:v>
                </c:pt>
                <c:pt idx="189">
                  <c:v>642.44255476551064</c:v>
                </c:pt>
                <c:pt idx="190">
                  <c:v>644.2804530828987</c:v>
                </c:pt>
                <c:pt idx="191">
                  <c:v>646.09989283450318</c:v>
                </c:pt>
                <c:pt idx="192">
                  <c:v>647.90091420371471</c:v>
                </c:pt>
                <c:pt idx="193">
                  <c:v>649.68355882090816</c:v>
                </c:pt>
                <c:pt idx="194">
                  <c:v>651.44786960111821</c:v>
                </c:pt>
                <c:pt idx="195">
                  <c:v>653.19389057944784</c:v>
                </c:pt>
                <c:pt idx="196">
                  <c:v>654.92166674419275</c:v>
                </c:pt>
                <c:pt idx="197">
                  <c:v>656.63124386766128</c:v>
                </c:pt>
                <c:pt idx="198">
                  <c:v>658.3226683346652</c:v>
                </c:pt>
                <c:pt idx="199">
                  <c:v>659.99598696865587</c:v>
                </c:pt>
                <c:pt idx="200">
                  <c:v>661.65124685547687</c:v>
                </c:pt>
                <c:pt idx="201">
                  <c:v>663.28849516470393</c:v>
                </c:pt>
                <c:pt idx="202">
                  <c:v>664.90777896854331</c:v>
                </c:pt>
                <c:pt idx="203">
                  <c:v>666.50914505825972</c:v>
                </c:pt>
                <c:pt idx="204">
                  <c:v>668.09263975810904</c:v>
                </c:pt>
                <c:pt idx="205">
                  <c:v>669.65830873675498</c:v>
                </c:pt>
                <c:pt idx="206">
                  <c:v>671.2061968161546</c:v>
                </c:pt>
                <c:pt idx="207">
                  <c:v>672.73634777790642</c:v>
                </c:pt>
                <c:pt idx="208">
                  <c:v>674.24880416706674</c:v>
                </c:pt>
                <c:pt idx="209">
                  <c:v>675.74360709345285</c:v>
                </c:pt>
                <c:pt idx="210">
                  <c:v>677.22079603047064</c:v>
                </c:pt>
                <c:pt idx="211">
                  <c:v>678.68040861152519</c:v>
                </c:pt>
                <c:pt idx="212">
                  <c:v>680.12248042409885</c:v>
                </c:pt>
                <c:pt idx="213">
                  <c:v>681.54704480161308</c:v>
                </c:pt>
                <c:pt idx="214">
                  <c:v>682.95413261322767</c:v>
                </c:pt>
                <c:pt idx="215">
                  <c:v>684.34377205177418</c:v>
                </c:pt>
                <c:pt idx="216">
                  <c:v>685.71598842007234</c:v>
                </c:pt>
                <c:pt idx="217">
                  <c:v>687.07080391593638</c:v>
                </c:pt>
                <c:pt idx="218">
                  <c:v>688.40823741624956</c:v>
                </c:pt>
                <c:pt idx="219">
                  <c:v>689.72830426056237</c:v>
                </c:pt>
                <c:pt idx="220">
                  <c:v>691.03101603476273</c:v>
                </c:pt>
                <c:pt idx="221">
                  <c:v>692.3163803554703</c:v>
                </c:pt>
                <c:pt idx="222">
                  <c:v>693.58440065592515</c:v>
                </c:pt>
                <c:pt idx="223">
                  <c:v>694.83507597427661</c:v>
                </c:pt>
                <c:pt idx="224">
                  <c:v>696.06840074532965</c:v>
                </c:pt>
                <c:pt idx="225">
                  <c:v>697.28436459697707</c:v>
                </c:pt>
                <c:pt idx="226">
                  <c:v>698.4829521527372</c:v>
                </c:pt>
                <c:pt idx="227">
                  <c:v>699.66414284203086</c:v>
                </c:pt>
                <c:pt idx="228">
                  <c:v>700.82791072006944</c:v>
                </c:pt>
                <c:pt idx="229">
                  <c:v>701.97422429948608</c:v>
                </c:pt>
                <c:pt idx="230">
                  <c:v>703.10304639613446</c:v>
                </c:pt>
                <c:pt idx="231">
                  <c:v>704.21433399179136</c:v>
                </c:pt>
                <c:pt idx="232">
                  <c:v>705.30803811684541</c:v>
                </c:pt>
                <c:pt idx="233">
                  <c:v>706.38410375642422</c:v>
                </c:pt>
                <c:pt idx="234">
                  <c:v>707.44246978380795</c:v>
                </c:pt>
                <c:pt idx="235">
                  <c:v>708.48306892539983</c:v>
                </c:pt>
                <c:pt idx="236">
                  <c:v>709.50582776196529</c:v>
                </c:pt>
                <c:pt idx="237">
                  <c:v>710.51066677131064</c:v>
                </c:pt>
                <c:pt idx="238">
                  <c:v>711.49750041803952</c:v>
                </c:pt>
                <c:pt idx="239">
                  <c:v>712.46623729649446</c:v>
                </c:pt>
                <c:pt idx="240">
                  <c:v>713.41678033344851</c:v>
                </c:pt>
                <c:pt idx="241">
                  <c:v>714.34902705754519</c:v>
                </c:pt>
                <c:pt idx="242">
                  <c:v>715.26286994287216</c:v>
                </c:pt>
                <c:pt idx="243">
                  <c:v>716.15819683437996</c:v>
                </c:pt>
                <c:pt idx="244">
                  <c:v>717.03489146309028</c:v>
                </c:pt>
                <c:pt idx="245">
                  <c:v>717.89283405914716</c:v>
                </c:pt>
                <c:pt idx="246">
                  <c:v>718.73190207072514</c:v>
                </c:pt>
                <c:pt idx="247">
                  <c:v>719.55197099656732</c:v>
                </c:pt>
                <c:pt idx="248">
                  <c:v>720.35291533945303</c:v>
                </c:pt>
                <c:pt idx="249">
                  <c:v>721.13460968714048</c:v>
                </c:pt>
                <c:pt idx="250">
                  <c:v>721.8969299262435</c:v>
                </c:pt>
                <c:pt idx="251">
                  <c:v>722.63975459304868</c:v>
                </c:pt>
                <c:pt idx="252">
                  <c:v>723.36296636340387</c:v>
                </c:pt>
                <c:pt idx="253">
                  <c:v>724.06645368148554</c:v>
                </c:pt>
                <c:pt idx="254">
                  <c:v>724.75011252445108</c:v>
                </c:pt>
                <c:pt idx="255">
                  <c:v>725.41384829669153</c:v>
                </c:pt>
                <c:pt idx="256">
                  <c:v>726.05757784363243</c:v>
                </c:pt>
                <c:pt idx="257">
                  <c:v>726.68123157081857</c:v>
                </c:pt>
                <c:pt idx="258">
                  <c:v>727.28475564942926</c:v>
                </c:pt>
                <c:pt idx="259">
                  <c:v>727.86811428450301</c:v>
                </c:pt>
                <c:pt idx="260">
                  <c:v>728.43129201714441</c:v>
                </c:pt>
                <c:pt idx="261">
                  <c:v>728.97429602701902</c:v>
                </c:pt>
                <c:pt idx="262">
                  <c:v>729.4971583967266</c:v>
                </c:pt>
                <c:pt idx="263">
                  <c:v>729.99993829542905</c:v>
                </c:pt>
                <c:pt idx="264">
                  <c:v>730.48272403566875</c:v>
                </c:pt>
                <c:pt idx="265">
                  <c:v>730.94563495491866</c:v>
                </c:pt>
                <c:pt idx="266">
                  <c:v>731.38882307234269</c:v>
                </c:pt>
                <c:pt idx="267">
                  <c:v>731.81247447174576</c:v>
                </c:pt>
                <c:pt idx="268">
                  <c:v>732.21681036396501</c:v>
                </c:pt>
                <c:pt idx="269">
                  <c:v>732.602087786109</c:v>
                </c:pt>
                <c:pt idx="270">
                  <c:v>732.96859990112546</c:v>
                </c:pt>
                <c:pt idx="271">
                  <c:v>733.31667586909248</c:v>
                </c:pt>
                <c:pt idx="272">
                  <c:v>733.64668027117625</c:v>
                </c:pt>
                <c:pt idx="273">
                  <c:v>733.95901207808049</c:v>
                </c:pt>
                <c:pt idx="274">
                  <c:v>734.25410316660043</c:v>
                </c:pt>
                <c:pt idx="275">
                  <c:v>734.53241640008832</c:v>
                </c:pt>
                <c:pt idx="276">
                  <c:v>734.79444330068452</c:v>
                </c:pt>
                <c:pt idx="277">
                  <c:v>735.04070135249606</c:v>
                </c:pt>
                <c:pt idx="278">
                  <c:v>735.27660244531944</c:v>
                </c:pt>
                <c:pt idx="279">
                  <c:v>735.52599976083934</c:v>
                </c:pt>
                <c:pt idx="280">
                  <c:v>735.78950481567119</c:v>
                </c:pt>
                <c:pt idx="281">
                  <c:v>736.06773361084709</c:v>
                </c:pt>
                <c:pt idx="282">
                  <c:v>736.36130359078038</c:v>
                </c:pt>
                <c:pt idx="283">
                  <c:v>736.67083030958747</c:v>
                </c:pt>
                <c:pt idx="284">
                  <c:v>736.99692382172714</c:v>
                </c:pt>
                <c:pt idx="285">
                  <c:v>737.34018482135946</c:v>
                </c:pt>
                <c:pt idx="286">
                  <c:v>737.70120056251812</c:v>
                </c:pt>
                <c:pt idx="287">
                  <c:v>738.0805405998957</c:v>
                </c:pt>
                <c:pt idx="288">
                  <c:v>738.47875239748259</c:v>
                </c:pt>
                <c:pt idx="289">
                  <c:v>738.89635685918097</c:v>
                </c:pt>
                <c:pt idx="290">
                  <c:v>739.33384384151827</c:v>
                </c:pt>
                <c:pt idx="291">
                  <c:v>739.79166771341227</c:v>
                </c:pt>
                <c:pt idx="292">
                  <c:v>740.27024303130145</c:v>
                </c:pt>
                <c:pt idx="293">
                  <c:v>740.76994039961255</c:v>
                </c:pt>
                <c:pt idx="294">
                  <c:v>741.29108258631402</c:v>
                </c:pt>
                <c:pt idx="295">
                  <c:v>741.83394096108384</c:v>
                </c:pt>
                <c:pt idx="296">
                  <c:v>742.39873231939566</c:v>
                </c:pt>
                <c:pt idx="297">
                  <c:v>742.98561614965899</c:v>
                </c:pt>
                <c:pt idx="298">
                  <c:v>743.59469239261375</c:v>
                </c:pt>
                <c:pt idx="299">
                  <c:v>744.22599973272111</c:v>
                </c:pt>
                <c:pt idx="300">
                  <c:v>744.87951445064493</c:v>
                </c:pt>
                <c:pt idx="301">
                  <c:v>745.55514985445586</c:v>
                </c:pt>
                <c:pt idx="302">
                  <c:v>746.25275629534337</c:v>
                </c:pt>
                <c:pt idx="303">
                  <c:v>746.97212176180483</c:v>
                </c:pt>
                <c:pt idx="304">
                  <c:v>747.71297303492315</c:v>
                </c:pt>
                <c:pt idx="305">
                  <c:v>748.47497737682022</c:v>
                </c:pt>
                <c:pt idx="306">
                  <c:v>749.25774471500858</c:v>
                </c:pt>
                <c:pt idx="307">
                  <c:v>750.06083027742261</c:v>
                </c:pt>
                <c:pt idx="308">
                  <c:v>750.88373762656545</c:v>
                </c:pt>
                <c:pt idx="309">
                  <c:v>751.72592203656484</c:v>
                </c:pt>
                <c:pt idx="310">
                  <c:v>752.586794154009</c:v>
                </c:pt>
                <c:pt idx="311">
                  <c:v>753.46572388217805</c:v>
                </c:pt>
                <c:pt idx="312">
                  <c:v>754.36204442859218</c:v>
                </c:pt>
                <c:pt idx="313">
                  <c:v>755.27505645748931</c:v>
                </c:pt>
                <c:pt idx="314">
                  <c:v>756.20403229174019</c:v>
                </c:pt>
                <c:pt idx="315">
                  <c:v>757.14822011257286</c:v>
                </c:pt>
                <c:pt idx="316">
                  <c:v>758.10684811009526</c:v>
                </c:pt>
                <c:pt idx="317">
                  <c:v>759.07912854274423</c:v>
                </c:pt>
                <c:pt idx="318">
                  <c:v>760.06426166924064</c:v>
                </c:pt>
                <c:pt idx="319">
                  <c:v>761.06143952220384</c:v>
                </c:pt>
                <c:pt idx="320">
                  <c:v>762.06984949810635</c:v>
                </c:pt>
                <c:pt idx="321">
                  <c:v>763.08867774359169</c:v>
                </c:pt>
                <c:pt idx="322">
                  <c:v>764.11711232322546</c:v>
                </c:pt>
                <c:pt idx="323">
                  <c:v>765.15434615841912</c:v>
                </c:pt>
                <c:pt idx="324">
                  <c:v>766.19957973150008</c:v>
                </c:pt>
                <c:pt idx="325">
                  <c:v>767.25202355266413</c:v>
                </c:pt>
                <c:pt idx="326">
                  <c:v>768.31090039083006</c:v>
                </c:pt>
                <c:pt idx="327">
                  <c:v>769.37544727221689</c:v>
                </c:pt>
                <c:pt idx="328">
                  <c:v>770.44491725280079</c:v>
                </c:pt>
                <c:pt idx="329">
                  <c:v>771.51858097270758</c:v>
                </c:pt>
                <c:pt idx="330">
                  <c:v>772.59572800209151</c:v>
                </c:pt>
                <c:pt idx="331">
                  <c:v>773.67566798917551</c:v>
                </c:pt>
                <c:pt idx="332">
                  <c:v>774.75773162192729</c:v>
                </c:pt>
                <c:pt idx="333">
                  <c:v>775.84127141535475</c:v>
                </c:pt>
                <c:pt idx="334">
                  <c:v>776.92566233667037</c:v>
                </c:pt>
                <c:pt idx="335">
                  <c:v>778.01030228062461</c:v>
                </c:pt>
                <c:pt idx="336">
                  <c:v>779.09461240719168</c:v>
                </c:pt>
                <c:pt idx="337">
                  <c:v>780.17803735352618</c:v>
                </c:pt>
                <c:pt idx="338">
                  <c:v>781.26004533173796</c:v>
                </c:pt>
                <c:pt idx="339">
                  <c:v>782.34012812357014</c:v>
                </c:pt>
                <c:pt idx="340">
                  <c:v>783.4178009825431</c:v>
                </c:pt>
                <c:pt idx="341">
                  <c:v>784.49260245355754</c:v>
                </c:pt>
                <c:pt idx="342">
                  <c:v>785.56409411935488</c:v>
                </c:pt>
                <c:pt idx="343">
                  <c:v>786.6318602826243</c:v>
                </c:pt>
                <c:pt idx="344">
                  <c:v>787.695507591931</c:v>
                </c:pt>
                <c:pt idx="345">
                  <c:v>788.75466461903682</c:v>
                </c:pt>
                <c:pt idx="346">
                  <c:v>789.80898139459225</c:v>
                </c:pt>
                <c:pt idx="347">
                  <c:v>790.85812890860518</c:v>
                </c:pt>
                <c:pt idx="348">
                  <c:v>791.90179858154352</c:v>
                </c:pt>
                <c:pt idx="349">
                  <c:v>792.93970171140631</c:v>
                </c:pt>
                <c:pt idx="350">
                  <c:v>793.97156890160386</c:v>
                </c:pt>
                <c:pt idx="351">
                  <c:v>794.99714947402288</c:v>
                </c:pt>
                <c:pt idx="352">
                  <c:v>796.01621087121657</c:v>
                </c:pt>
                <c:pt idx="353">
                  <c:v>797.02853805125756</c:v>
                </c:pt>
                <c:pt idx="354">
                  <c:v>798.03393287841254</c:v>
                </c:pt>
                <c:pt idx="355">
                  <c:v>799.03221351245418</c:v>
                </c:pt>
                <c:pt idx="356">
                  <c:v>800.02321379910211</c:v>
                </c:pt>
                <c:pt idx="357">
                  <c:v>801.00678266379532</c:v>
                </c:pt>
                <c:pt idx="358">
                  <c:v>801.9827835107269</c:v>
                </c:pt>
                <c:pt idx="359">
                  <c:v>802.95109362882704</c:v>
                </c:pt>
                <c:pt idx="360">
                  <c:v>803.91160360615811</c:v>
                </c:pt>
                <c:pt idx="361">
                  <c:v>804.86421675398117</c:v>
                </c:pt>
                <c:pt idx="362">
                  <c:v>805.80884854157023</c:v>
                </c:pt>
                <c:pt idx="363">
                  <c:v>806.74542604268356</c:v>
                </c:pt>
                <c:pt idx="364">
                  <c:v>807.6738873944513</c:v>
                </c:pt>
                <c:pt idx="365">
                  <c:v>808.59418126930404</c:v>
                </c:pt>
                <c:pt idx="366">
                  <c:v>809.50626636044535</c:v>
                </c:pt>
                <c:pt idx="367">
                  <c:v>810.41011088126186</c:v>
                </c:pt>
                <c:pt idx="368">
                  <c:v>811.3056920789686</c:v>
                </c:pt>
                <c:pt idx="369">
                  <c:v>812.19299576269918</c:v>
                </c:pt>
                <c:pt idx="370">
                  <c:v>813.07201584617439</c:v>
                </c:pt>
                <c:pt idx="371">
                  <c:v>813.94275390501389</c:v>
                </c:pt>
                <c:pt idx="372">
                  <c:v>814.80521874869578</c:v>
                </c:pt>
                <c:pt idx="373">
                  <c:v>815.65942600711469</c:v>
                </c:pt>
                <c:pt idx="374">
                  <c:v>816.50539773164337</c:v>
                </c:pt>
                <c:pt idx="375">
                  <c:v>817.34316201056151</c:v>
                </c:pt>
                <c:pt idx="376">
                  <c:v>818.17275259868006</c:v>
                </c:pt>
                <c:pt idx="377">
                  <c:v>818.99420856095855</c:v>
                </c:pt>
                <c:pt idx="378">
                  <c:v>819.80757392988733</c:v>
                </c:pt>
                <c:pt idx="379">
                  <c:v>820.61289737638322</c:v>
                </c:pt>
                <c:pt idx="380">
                  <c:v>821.41023189392854</c:v>
                </c:pt>
                <c:pt idx="381">
                  <c:v>822.19963449566922</c:v>
                </c:pt>
                <c:pt idx="382">
                  <c:v>822.98116592417136</c:v>
                </c:pt>
                <c:pt idx="383">
                  <c:v>823.75489037352975</c:v>
                </c:pt>
                <c:pt idx="384">
                  <c:v>824.52087522350928</c:v>
                </c:pt>
                <c:pt idx="385">
                  <c:v>825.27919078539765</c:v>
                </c:pt>
                <c:pt idx="386">
                  <c:v>826.02991005924173</c:v>
                </c:pt>
                <c:pt idx="387">
                  <c:v>826.77310850213678</c:v>
                </c:pt>
                <c:pt idx="388">
                  <c:v>827.50886380723819</c:v>
                </c:pt>
                <c:pt idx="389">
                  <c:v>828.23725569316423</c:v>
                </c:pt>
                <c:pt idx="390">
                  <c:v>828.95836570345921</c:v>
                </c:pt>
                <c:pt idx="391">
                  <c:v>829.67227701578929</c:v>
                </c:pt>
                <c:pt idx="392">
                  <c:v>830.37907426054551</c:v>
                </c:pt>
                <c:pt idx="393">
                  <c:v>831.0788433485327</c:v>
                </c:pt>
                <c:pt idx="394">
                  <c:v>831.77167130742691</c:v>
                </c:pt>
                <c:pt idx="395">
                  <c:v>832.45764612668836</c:v>
                </c:pt>
                <c:pt idx="396">
                  <c:v>833.13685661062448</c:v>
                </c:pt>
                <c:pt idx="397">
                  <c:v>833.80939223929965</c:v>
                </c:pt>
                <c:pt idx="398">
                  <c:v>834.47534303699808</c:v>
                </c:pt>
                <c:pt idx="399">
                  <c:v>835.13479944795006</c:v>
                </c:pt>
                <c:pt idx="400">
                  <c:v>835.78785221903968</c:v>
                </c:pt>
                <c:pt idx="401">
                  <c:v>836.43459228921847</c:v>
                </c:pt>
                <c:pt idx="402">
                  <c:v>837.07511068535644</c:v>
                </c:pt>
                <c:pt idx="403">
                  <c:v>837.70949842426876</c:v>
                </c:pt>
                <c:pt idx="404">
                  <c:v>838.33784642066405</c:v>
                </c:pt>
                <c:pt idx="405">
                  <c:v>838.96024540076678</c:v>
                </c:pt>
                <c:pt idx="406">
                  <c:v>839.57678582137305</c:v>
                </c:pt>
                <c:pt idx="407">
                  <c:v>840.18755779410833</c:v>
                </c:pt>
                <c:pt idx="408">
                  <c:v>840.79265101465921</c:v>
                </c:pt>
                <c:pt idx="409">
                  <c:v>841.39215469676208</c:v>
                </c:pt>
                <c:pt idx="410">
                  <c:v>841.98615751073555</c:v>
                </c:pt>
                <c:pt idx="411">
                  <c:v>842.57474752635289</c:v>
                </c:pt>
                <c:pt idx="412">
                  <c:v>843.1580121598555</c:v>
                </c:pt>
                <c:pt idx="413">
                  <c:v>843.73603812491604</c:v>
                </c:pt>
                <c:pt idx="414">
                  <c:v>844.3089113873674</c:v>
                </c:pt>
                <c:pt idx="415">
                  <c:v>844.87671712351778</c:v>
                </c:pt>
                <c:pt idx="416">
                  <c:v>845.43953968188146</c:v>
                </c:pt>
                <c:pt idx="417">
                  <c:v>845.99746254815796</c:v>
                </c:pt>
                <c:pt idx="418">
                  <c:v>846.55056831330148</c:v>
                </c:pt>
                <c:pt idx="419">
                  <c:v>847.09893864452636</c:v>
                </c:pt>
                <c:pt idx="420">
                  <c:v>847.64265425909991</c:v>
                </c:pt>
                <c:pt idx="421">
                  <c:v>848.18179490078194</c:v>
                </c:pt>
                <c:pt idx="422">
                  <c:v>848.71643931877315</c:v>
                </c:pt>
                <c:pt idx="423">
                  <c:v>849.24666524904148</c:v>
                </c:pt>
                <c:pt idx="424">
                  <c:v>849.77254939790043</c:v>
                </c:pt>
                <c:pt idx="425">
                  <c:v>850.29416742771809</c:v>
                </c:pt>
                <c:pt idx="426">
                  <c:v>850.81159394464055</c:v>
                </c:pt>
                <c:pt idx="427">
                  <c:v>851.32490248821932</c:v>
                </c:pt>
                <c:pt idx="428">
                  <c:v>851.83416552283472</c:v>
                </c:pt>
                <c:pt idx="429">
                  <c:v>852.33945443081404</c:v>
                </c:pt>
                <c:pt idx="430">
                  <c:v>852.84083950714614</c:v>
                </c:pt>
                <c:pt idx="431">
                  <c:v>853.33838995569886</c:v>
                </c:pt>
                <c:pt idx="432">
                  <c:v>853.83217388684955</c:v>
                </c:pt>
                <c:pt idx="433">
                  <c:v>854.32225831644303</c:v>
                </c:pt>
                <c:pt idx="434">
                  <c:v>854.80870916599531</c:v>
                </c:pt>
                <c:pt idx="435">
                  <c:v>855.29159126406421</c:v>
                </c:pt>
                <c:pt idx="436">
                  <c:v>855.77096834871281</c:v>
                </c:pt>
                <c:pt idx="437">
                  <c:v>856.24690307099422</c:v>
                </c:pt>
                <c:pt idx="438">
                  <c:v>856.71945699938897</c:v>
                </c:pt>
                <c:pt idx="439">
                  <c:v>857.18869062513124</c:v>
                </c:pt>
                <c:pt idx="440">
                  <c:v>857.65466336836118</c:v>
                </c:pt>
                <c:pt idx="441">
                  <c:v>858.11743358504475</c:v>
                </c:pt>
                <c:pt idx="442">
                  <c:v>858.57705857460496</c:v>
                </c:pt>
                <c:pt idx="443">
                  <c:v>859.03359458821149</c:v>
                </c:pt>
                <c:pt idx="444">
                  <c:v>859.48709683767675</c:v>
                </c:pt>
                <c:pt idx="445">
                  <c:v>859.93761950491159</c:v>
                </c:pt>
                <c:pt idx="446">
                  <c:v>860.38521575189395</c:v>
                </c:pt>
                <c:pt idx="447">
                  <c:v>860.82993773110672</c:v>
                </c:pt>
                <c:pt idx="448">
                  <c:v>861.27183659640423</c:v>
                </c:pt>
                <c:pt idx="449">
                  <c:v>861.71096251426729</c:v>
                </c:pt>
                <c:pt idx="450">
                  <c:v>862.14736467541047</c:v>
                </c:pt>
                <c:pt idx="451">
                  <c:v>862.58109130670539</c:v>
                </c:pt>
                <c:pt idx="452">
                  <c:v>863.01218968338787</c:v>
                </c:pt>
                <c:pt idx="453">
                  <c:v>863.4407061415161</c:v>
                </c:pt>
                <c:pt idx="454">
                  <c:v>863.86668609065134</c:v>
                </c:pt>
                <c:pt idx="455">
                  <c:v>864.29017402673151</c:v>
                </c:pt>
                <c:pt idx="456">
                  <c:v>864.71121354511251</c:v>
                </c:pt>
                <c:pt idx="457">
                  <c:v>865.12984735375119</c:v>
                </c:pt>
                <c:pt idx="458">
                  <c:v>865.54611728650616</c:v>
                </c:pt>
                <c:pt idx="459">
                  <c:v>865.96006431653529</c:v>
                </c:pt>
                <c:pt idx="460">
                  <c:v>866.3717285697677</c:v>
                </c:pt>
                <c:pt idx="461">
                  <c:v>866.78114933843119</c:v>
                </c:pt>
                <c:pt idx="462">
                  <c:v>867.1883650946163</c:v>
                </c:pt>
                <c:pt idx="463">
                  <c:v>867.59341350385955</c:v>
                </c:pt>
                <c:pt idx="464">
                  <c:v>867.99633143873029</c:v>
                </c:pt>
                <c:pt idx="465">
                  <c:v>868.39715499240458</c:v>
                </c:pt>
                <c:pt idx="466">
                  <c:v>868.79591949221322</c:v>
                </c:pt>
                <c:pt idx="467">
                  <c:v>869.19265951314924</c:v>
                </c:pt>
                <c:pt idx="468">
                  <c:v>869.58740889132412</c:v>
                </c:pt>
                <c:pt idx="469">
                  <c:v>869.98020073735938</c:v>
                </c:pt>
                <c:pt idx="470">
                  <c:v>870.37106744970424</c:v>
                </c:pt>
                <c:pt idx="471">
                  <c:v>870.76004072786804</c:v>
                </c:pt>
                <c:pt idx="472">
                  <c:v>871.14715158555964</c:v>
                </c:pt>
                <c:pt idx="473">
                  <c:v>871.53243036372396</c:v>
                </c:pt>
                <c:pt idx="474">
                  <c:v>871.91590674346878</c:v>
                </c:pt>
                <c:pt idx="475">
                  <c:v>872.29760975887359</c:v>
                </c:pt>
                <c:pt idx="476">
                  <c:v>872.67756780967477</c:v>
                </c:pt>
                <c:pt idx="477">
                  <c:v>873.05580867382037</c:v>
                </c:pt>
                <c:pt idx="478">
                  <c:v>873.43235951988936</c:v>
                </c:pt>
                <c:pt idx="479">
                  <c:v>873.80724691936985</c:v>
                </c:pt>
                <c:pt idx="480">
                  <c:v>874.18049685879248</c:v>
                </c:pt>
                <c:pt idx="481">
                  <c:v>874.55213475171365</c:v>
                </c:pt>
                <c:pt idx="482">
                  <c:v>874.92218545054664</c:v>
                </c:pt>
                <c:pt idx="483">
                  <c:v>875.29067325823576</c:v>
                </c:pt>
                <c:pt idx="484">
                  <c:v>875.65762193977139</c:v>
                </c:pt>
                <c:pt idx="485">
                  <c:v>876.02305473354363</c:v>
                </c:pt>
                <c:pt idx="486">
                  <c:v>876.38699436253182</c:v>
                </c:pt>
                <c:pt idx="487">
                  <c:v>876.74946304532875</c:v>
                </c:pt>
                <c:pt idx="488">
                  <c:v>877.11048250699696</c:v>
                </c:pt>
                <c:pt idx="489">
                  <c:v>877.47007398975745</c:v>
                </c:pt>
                <c:pt idx="490">
                  <c:v>877.82825826350825</c:v>
                </c:pt>
                <c:pt idx="491">
                  <c:v>878.18505563617327</c:v>
                </c:pt>
                <c:pt idx="492">
                  <c:v>878.5404859638802</c:v>
                </c:pt>
                <c:pt idx="493">
                  <c:v>878.89456866096782</c:v>
                </c:pt>
                <c:pt idx="494">
                  <c:v>879.24732270982201</c:v>
                </c:pt>
                <c:pt idx="495">
                  <c:v>879.59876667054141</c:v>
                </c:pt>
                <c:pt idx="496">
                  <c:v>879.94891869043192</c:v>
                </c:pt>
                <c:pt idx="497">
                  <c:v>880.29779651333183</c:v>
                </c:pt>
                <c:pt idx="498">
                  <c:v>880.64541748876741</c:v>
                </c:pt>
                <c:pt idx="499">
                  <c:v>880.99179858093976</c:v>
                </c:pt>
                <c:pt idx="500">
                  <c:v>881.3369563775442</c:v>
                </c:pt>
                <c:pt idx="501">
                  <c:v>881.6809070984234</c:v>
                </c:pt>
                <c:pt idx="502">
                  <c:v>882.02366660405471</c:v>
                </c:pt>
                <c:pt idx="503">
                  <c:v>882.36525040387335</c:v>
                </c:pt>
                <c:pt idx="504">
                  <c:v>882.7056736644339</c:v>
                </c:pt>
                <c:pt idx="505">
                  <c:v>883.04495121740922</c:v>
                </c:pt>
                <c:pt idx="506">
                  <c:v>883.38309756743092</c:v>
                </c:pt>
                <c:pt idx="507">
                  <c:v>883.72012689977112</c:v>
                </c:pt>
                <c:pt idx="508">
                  <c:v>884.05605308786846</c:v>
                </c:pt>
                <c:pt idx="509">
                  <c:v>884.3908897006994</c:v>
                </c:pt>
                <c:pt idx="510">
                  <c:v>884.72465000999694</c:v>
                </c:pt>
                <c:pt idx="511">
                  <c:v>885.0573469973184</c:v>
                </c:pt>
                <c:pt idx="512">
                  <c:v>885.38899336096495</c:v>
                </c:pt>
                <c:pt idx="513">
                  <c:v>885.71960152275369</c:v>
                </c:pt>
                <c:pt idx="514">
                  <c:v>886.04918363464549</c:v>
                </c:pt>
                <c:pt idx="515">
                  <c:v>886.37775158522959</c:v>
                </c:pt>
                <c:pt idx="516">
                  <c:v>886.70531700606796</c:v>
                </c:pt>
                <c:pt idx="517">
                  <c:v>887.03189127790074</c:v>
                </c:pt>
                <c:pt idx="518">
                  <c:v>887.35748553671522</c:v>
                </c:pt>
                <c:pt idx="519">
                  <c:v>887.68211067968093</c:v>
                </c:pt>
                <c:pt idx="520">
                  <c:v>888.00577737095193</c:v>
                </c:pt>
                <c:pt idx="521">
                  <c:v>888.32849604733951</c:v>
                </c:pt>
                <c:pt idx="522">
                  <c:v>888.65027692385684</c:v>
                </c:pt>
                <c:pt idx="523">
                  <c:v>888.97112999913793</c:v>
                </c:pt>
                <c:pt idx="524">
                  <c:v>889.29106506073322</c:v>
                </c:pt>
                <c:pt idx="525">
                  <c:v>889.61009169028341</c:v>
                </c:pt>
                <c:pt idx="526">
                  <c:v>889.92821926857425</c:v>
                </c:pt>
                <c:pt idx="527">
                  <c:v>890.2454569804745</c:v>
                </c:pt>
                <c:pt idx="528">
                  <c:v>890.56181381975853</c:v>
                </c:pt>
                <c:pt idx="529">
                  <c:v>890.87729859381648</c:v>
                </c:pt>
                <c:pt idx="530">
                  <c:v>891.19191992825358</c:v>
                </c:pt>
                <c:pt idx="531">
                  <c:v>891.5056862713808</c:v>
                </c:pt>
                <c:pt idx="532">
                  <c:v>891.81860589859934</c:v>
                </c:pt>
                <c:pt idx="533">
                  <c:v>892.13068691668025</c:v>
                </c:pt>
                <c:pt idx="534">
                  <c:v>892.44193726794219</c:v>
                </c:pt>
                <c:pt idx="535">
                  <c:v>892.75236473432858</c:v>
                </c:pt>
                <c:pt idx="536">
                  <c:v>893.06197694138655</c:v>
                </c:pt>
                <c:pt idx="537">
                  <c:v>893.37078136214961</c:v>
                </c:pt>
                <c:pt idx="538">
                  <c:v>893.67878532092584</c:v>
                </c:pt>
                <c:pt idx="539">
                  <c:v>893.98599599699412</c:v>
                </c:pt>
                <c:pt idx="540">
                  <c:v>894.29242042820954</c:v>
                </c:pt>
                <c:pt idx="541">
                  <c:v>894.5980655145205</c:v>
                </c:pt>
                <c:pt idx="542">
                  <c:v>894.902938021399</c:v>
                </c:pt>
                <c:pt idx="543">
                  <c:v>895.20704458318619</c:v>
                </c:pt>
                <c:pt idx="544">
                  <c:v>895.51039170635522</c:v>
                </c:pt>
                <c:pt idx="545">
                  <c:v>895.81298577269274</c:v>
                </c:pt>
                <c:pt idx="546">
                  <c:v>896.11483304240085</c:v>
                </c:pt>
                <c:pt idx="547">
                  <c:v>896.41593965712173</c:v>
                </c:pt>
                <c:pt idx="548">
                  <c:v>896.71631164288613</c:v>
                </c:pt>
                <c:pt idx="549">
                  <c:v>897.01595491298804</c:v>
                </c:pt>
                <c:pt idx="550">
                  <c:v>897.31487527078639</c:v>
                </c:pt>
                <c:pt idx="551">
                  <c:v>897.61307841243604</c:v>
                </c:pt>
                <c:pt idx="552">
                  <c:v>897.91056992954975</c:v>
                </c:pt>
                <c:pt idx="553">
                  <c:v>898.20735531179207</c:v>
                </c:pt>
                <c:pt idx="554">
                  <c:v>898.50343994940738</c:v>
                </c:pt>
                <c:pt idx="555">
                  <c:v>898.79882913568338</c:v>
                </c:pt>
                <c:pt idx="556">
                  <c:v>899.09352806935101</c:v>
                </c:pt>
                <c:pt idx="557">
                  <c:v>899.3875418569238</c:v>
                </c:pt>
                <c:pt idx="558">
                  <c:v>899.68087551497581</c:v>
                </c:pt>
                <c:pt idx="559">
                  <c:v>899.97353397236202</c:v>
                </c:pt>
                <c:pt idx="560">
                  <c:v>900.26552207238046</c:v>
                </c:pt>
                <c:pt idx="561">
                  <c:v>900.5569693417068</c:v>
                </c:pt>
                <c:pt idx="562">
                  <c:v>900.8476700402706</c:v>
                </c:pt>
                <c:pt idx="563">
                  <c:v>901.13763266683407</c:v>
                </c:pt>
                <c:pt idx="564">
                  <c:v>901.42686549721554</c:v>
                </c:pt>
                <c:pt idx="565">
                  <c:v>901.71537659126091</c:v>
                </c:pt>
                <c:pt idx="566">
                  <c:v>902.00317379959483</c:v>
                </c:pt>
                <c:pt idx="567">
                  <c:v>902.29026477015952</c:v>
                </c:pt>
                <c:pt idx="568">
                  <c:v>902.57665695454762</c:v>
                </c:pt>
                <c:pt idx="569">
                  <c:v>902.86235761413457</c:v>
                </c:pt>
                <c:pt idx="570">
                  <c:v>903.147373826018</c:v>
                </c:pt>
                <c:pt idx="571">
                  <c:v>903.43171248876854</c:v>
                </c:pt>
                <c:pt idx="572">
                  <c:v>903.71538032799901</c:v>
                </c:pt>
                <c:pt idx="573">
                  <c:v>903.99838390175705</c:v>
                </c:pt>
                <c:pt idx="574">
                  <c:v>904.28072960574696</c:v>
                </c:pt>
                <c:pt idx="575">
                  <c:v>904.56242367838524</c:v>
                </c:pt>
                <c:pt idx="576">
                  <c:v>904.84347220569612</c:v>
                </c:pt>
                <c:pt idx="577">
                  <c:v>905.12388112605129</c:v>
                </c:pt>
                <c:pt idx="578">
                  <c:v>905.4036562347585</c:v>
                </c:pt>
                <c:pt idx="579">
                  <c:v>905.68280318850452</c:v>
                </c:pt>
                <c:pt idx="580">
                  <c:v>905.96132750965626</c:v>
                </c:pt>
                <c:pt idx="581">
                  <c:v>906.23923459042453</c:v>
                </c:pt>
                <c:pt idx="582">
                  <c:v>906.5165296968953</c:v>
                </c:pt>
                <c:pt idx="583">
                  <c:v>906.79321797293221</c:v>
                </c:pt>
                <c:pt idx="584">
                  <c:v>907.06930444395368</c:v>
                </c:pt>
                <c:pt idx="585">
                  <c:v>907.34479402059026</c:v>
                </c:pt>
                <c:pt idx="586">
                  <c:v>907.61969150222399</c:v>
                </c:pt>
                <c:pt idx="587">
                  <c:v>907.89400158041508</c:v>
                </c:pt>
                <c:pt idx="588">
                  <c:v>908.16772884221837</c:v>
                </c:pt>
                <c:pt idx="589">
                  <c:v>908.44087777339359</c:v>
                </c:pt>
                <c:pt idx="590">
                  <c:v>908.71345276151271</c:v>
                </c:pt>
                <c:pt idx="591">
                  <c:v>908.98545809896746</c:v>
                </c:pt>
                <c:pt idx="592">
                  <c:v>909.2568979858803</c:v>
                </c:pt>
                <c:pt idx="593">
                  <c:v>909.52777653292173</c:v>
                </c:pt>
                <c:pt idx="594">
                  <c:v>909.79809776403738</c:v>
                </c:pt>
                <c:pt idx="595">
                  <c:v>910.06786561908677</c:v>
                </c:pt>
                <c:pt idx="596">
                  <c:v>910.33708395639781</c:v>
                </c:pt>
                <c:pt idx="597">
                  <c:v>910.60575655523871</c:v>
                </c:pt>
                <c:pt idx="598">
                  <c:v>910.87388711821018</c:v>
                </c:pt>
                <c:pt idx="599">
                  <c:v>911.14147927356078</c:v>
                </c:pt>
                <c:pt idx="600">
                  <c:v>911.40853657742775</c:v>
                </c:pt>
                <c:pt idx="601">
                  <c:v>911.67506251600526</c:v>
                </c:pt>
                <c:pt idx="602">
                  <c:v>911.94106050764276</c:v>
                </c:pt>
                <c:pt idx="603">
                  <c:v>912.2065339048761</c:v>
                </c:pt>
                <c:pt idx="604">
                  <c:v>912.47148599639252</c:v>
                </c:pt>
                <c:pt idx="605">
                  <c:v>912.73592000893245</c:v>
                </c:pt>
                <c:pt idx="606">
                  <c:v>912.99983910912999</c:v>
                </c:pt>
                <c:pt idx="607">
                  <c:v>913.2632464052939</c:v>
                </c:pt>
                <c:pt idx="608">
                  <c:v>913.52614494913087</c:v>
                </c:pt>
                <c:pt idx="609">
                  <c:v>913.78853773741355</c:v>
                </c:pt>
                <c:pt idx="610">
                  <c:v>914.05042771359433</c:v>
                </c:pt>
                <c:pt idx="611">
                  <c:v>914.31181776936694</c:v>
                </c:pt>
                <c:pt idx="612">
                  <c:v>914.5727107461779</c:v>
                </c:pt>
                <c:pt idx="613">
                  <c:v>914.8331094366888</c:v>
                </c:pt>
                <c:pt idx="614">
                  <c:v>915.09301658619188</c:v>
                </c:pt>
                <c:pt idx="615">
                  <c:v>915.35243489397885</c:v>
                </c:pt>
                <c:pt idx="616">
                  <c:v>915.61136701466671</c:v>
                </c:pt>
                <c:pt idx="617">
                  <c:v>915.86981555947978</c:v>
                </c:pt>
                <c:pt idx="618">
                  <c:v>916.12778309749058</c:v>
                </c:pt>
                <c:pt idx="619">
                  <c:v>916.38527215682097</c:v>
                </c:pt>
                <c:pt idx="620">
                  <c:v>916.64228522580402</c:v>
                </c:pt>
                <c:pt idx="621">
                  <c:v>916.89882475410866</c:v>
                </c:pt>
                <c:pt idx="622">
                  <c:v>917.15489315382797</c:v>
                </c:pt>
                <c:pt idx="623">
                  <c:v>917.41049280053221</c:v>
                </c:pt>
                <c:pt idx="624">
                  <c:v>917.66562603428792</c:v>
                </c:pt>
                <c:pt idx="625">
                  <c:v>917.92029516064417</c:v>
                </c:pt>
                <c:pt idx="626">
                  <c:v>918.17450245158727</c:v>
                </c:pt>
                <c:pt idx="627">
                  <c:v>918.42825014646428</c:v>
                </c:pt>
                <c:pt idx="628">
                  <c:v>918.68154045287679</c:v>
                </c:pt>
                <c:pt idx="629">
                  <c:v>918.93437554754655</c:v>
                </c:pt>
                <c:pt idx="630">
                  <c:v>919.18675757715221</c:v>
                </c:pt>
                <c:pt idx="631">
                  <c:v>919.43868865914021</c:v>
                </c:pt>
                <c:pt idx="632">
                  <c:v>919.69017088250882</c:v>
                </c:pt>
                <c:pt idx="633">
                  <c:v>919.9412063085673</c:v>
                </c:pt>
                <c:pt idx="634">
                  <c:v>920.19179697167067</c:v>
                </c:pt>
                <c:pt idx="635">
                  <c:v>920.44194487993093</c:v>
                </c:pt>
                <c:pt idx="636">
                  <c:v>920.69165201590545</c:v>
                </c:pt>
                <c:pt idx="637">
                  <c:v>920.94092033726326</c:v>
                </c:pt>
                <c:pt idx="638">
                  <c:v>921.18975177743005</c:v>
                </c:pt>
                <c:pt idx="639">
                  <c:v>921.43814824621268</c:v>
                </c:pt>
                <c:pt idx="640">
                  <c:v>921.6861116304035</c:v>
                </c:pt>
                <c:pt idx="641">
                  <c:v>921.93364379436548</c:v>
                </c:pt>
                <c:pt idx="642">
                  <c:v>922.18074658059891</c:v>
                </c:pt>
                <c:pt idx="643">
                  <c:v>922.42742181028939</c:v>
                </c:pt>
                <c:pt idx="644">
                  <c:v>922.67367128383944</c:v>
                </c:pt>
                <c:pt idx="645">
                  <c:v>922.91949678138224</c:v>
                </c:pt>
                <c:pt idx="646">
                  <c:v>923.16490006327967</c:v>
                </c:pt>
                <c:pt idx="647">
                  <c:v>923.40988287060418</c:v>
                </c:pt>
                <c:pt idx="648">
                  <c:v>923.65444692560573</c:v>
                </c:pt>
                <c:pt idx="649">
                  <c:v>923.89859393216375</c:v>
                </c:pt>
                <c:pt idx="650">
                  <c:v>924.14232557622506</c:v>
                </c:pt>
                <c:pt idx="651">
                  <c:v>924.3856435262278</c:v>
                </c:pt>
                <c:pt idx="652">
                  <c:v>924.62854943351192</c:v>
                </c:pt>
                <c:pt idx="653">
                  <c:v>924.87104493271727</c:v>
                </c:pt>
                <c:pt idx="654">
                  <c:v>925.1131316421687</c:v>
                </c:pt>
                <c:pt idx="655">
                  <c:v>925.35481116424944</c:v>
                </c:pt>
                <c:pt idx="656">
                  <c:v>925.59608508576241</c:v>
                </c:pt>
                <c:pt idx="657">
                  <c:v>925.83695497828091</c:v>
                </c:pt>
                <c:pt idx="658">
                  <c:v>926.07742239848778</c:v>
                </c:pt>
                <c:pt idx="659">
                  <c:v>926.31748888850439</c:v>
                </c:pt>
                <c:pt idx="660">
                  <c:v>926.55715597620929</c:v>
                </c:pt>
                <c:pt idx="661">
                  <c:v>926.79642517554726</c:v>
                </c:pt>
                <c:pt idx="662">
                  <c:v>927.03529798682825</c:v>
                </c:pt>
                <c:pt idx="663">
                  <c:v>927.27377589701791</c:v>
                </c:pt>
                <c:pt idx="664">
                  <c:v>927.51186038001856</c:v>
                </c:pt>
                <c:pt idx="665">
                  <c:v>927.74955289694185</c:v>
                </c:pt>
                <c:pt idx="666">
                  <c:v>927.9868548963733</c:v>
                </c:pt>
                <c:pt idx="667">
                  <c:v>928.22376781462799</c:v>
                </c:pt>
                <c:pt idx="668">
                  <c:v>928.46029307599963</c:v>
                </c:pt>
                <c:pt idx="669">
                  <c:v>928.69643209300114</c:v>
                </c:pt>
                <c:pt idx="670">
                  <c:v>928.93218626659836</c:v>
                </c:pt>
                <c:pt idx="671">
                  <c:v>929.16755698643692</c:v>
                </c:pt>
                <c:pt idx="672">
                  <c:v>929.4025456310618</c:v>
                </c:pt>
                <c:pt idx="673">
                  <c:v>929.63715356813066</c:v>
                </c:pt>
                <c:pt idx="674">
                  <c:v>929.87138215462096</c:v>
                </c:pt>
                <c:pt idx="675">
                  <c:v>930.10523273703041</c:v>
                </c:pt>
                <c:pt idx="676">
                  <c:v>930.33870665157212</c:v>
                </c:pt>
                <c:pt idx="677">
                  <c:v>930.57180522436352</c:v>
                </c:pt>
                <c:pt idx="678">
                  <c:v>930.80452977160974</c:v>
                </c:pt>
                <c:pt idx="679">
                  <c:v>931.03688159978208</c:v>
                </c:pt>
                <c:pt idx="680">
                  <c:v>931.26886200579088</c:v>
                </c:pt>
                <c:pt idx="681">
                  <c:v>931.50047227715322</c:v>
                </c:pt>
                <c:pt idx="682">
                  <c:v>931.73171369215629</c:v>
                </c:pt>
                <c:pt idx="683">
                  <c:v>931.96258752001563</c:v>
                </c:pt>
                <c:pt idx="684">
                  <c:v>932.19309502102908</c:v>
                </c:pt>
                <c:pt idx="685">
                  <c:v>932.42323744672603</c:v>
                </c:pt>
                <c:pt idx="686">
                  <c:v>932.65301604001309</c:v>
                </c:pt>
                <c:pt idx="687">
                  <c:v>932.88243203531465</c:v>
                </c:pt>
                <c:pt idx="688">
                  <c:v>933.11148665871031</c:v>
                </c:pt>
                <c:pt idx="689">
                  <c:v>933.34018112806814</c:v>
                </c:pt>
                <c:pt idx="690">
                  <c:v>933.56851665317424</c:v>
                </c:pt>
                <c:pt idx="691">
                  <c:v>933.79649443585868</c:v>
                </c:pt>
                <c:pt idx="692">
                  <c:v>934.02411567011814</c:v>
                </c:pt>
                <c:pt idx="693">
                  <c:v>934.25138154223487</c:v>
                </c:pt>
                <c:pt idx="694">
                  <c:v>934.47829323089286</c:v>
                </c:pt>
                <c:pt idx="695">
                  <c:v>934.70485190729028</c:v>
                </c:pt>
                <c:pt idx="696">
                  <c:v>934.93105873524939</c:v>
                </c:pt>
                <c:pt idx="697">
                  <c:v>935.15691487132335</c:v>
                </c:pt>
                <c:pt idx="698">
                  <c:v>935.38242146490006</c:v>
                </c:pt>
                <c:pt idx="699">
                  <c:v>935.60757965830339</c:v>
                </c:pt>
                <c:pt idx="700">
                  <c:v>935.83239058689162</c:v>
                </c:pt>
                <c:pt idx="701">
                  <c:v>936.05685537915338</c:v>
                </c:pt>
                <c:pt idx="702">
                  <c:v>936.28097515680111</c:v>
                </c:pt>
                <c:pt idx="703">
                  <c:v>936.50475103486212</c:v>
                </c:pt>
                <c:pt idx="704">
                  <c:v>936.7281841217673</c:v>
                </c:pt>
                <c:pt idx="705">
                  <c:v>936.95127551943756</c:v>
                </c:pt>
                <c:pt idx="706">
                  <c:v>937.17402632336803</c:v>
                </c:pt>
                <c:pt idx="707">
                  <c:v>937.3964376227101</c:v>
                </c:pt>
                <c:pt idx="708">
                  <c:v>937.6185105003517</c:v>
                </c:pt>
                <c:pt idx="709">
                  <c:v>937.84024603299531</c:v>
                </c:pt>
                <c:pt idx="710">
                  <c:v>938.06164529123419</c:v>
                </c:pt>
                <c:pt idx="711">
                  <c:v>938.28270933962654</c:v>
                </c:pt>
                <c:pt idx="712">
                  <c:v>938.50343923676837</c:v>
                </c:pt>
                <c:pt idx="713">
                  <c:v>938.72383603536389</c:v>
                </c:pt>
                <c:pt idx="714">
                  <c:v>938.94390078229492</c:v>
                </c:pt>
                <c:pt idx="715">
                  <c:v>939.16363451868835</c:v>
                </c:pt>
                <c:pt idx="716">
                  <c:v>939.38303827998163</c:v>
                </c:pt>
                <c:pt idx="717">
                  <c:v>939.60211309598787</c:v>
                </c:pt>
                <c:pt idx="718">
                  <c:v>939.82085999095796</c:v>
                </c:pt>
                <c:pt idx="719">
                  <c:v>940.03927998364247</c:v>
                </c:pt>
                <c:pt idx="720">
                  <c:v>940.25737408735165</c:v>
                </c:pt>
                <c:pt idx="721">
                  <c:v>940.47514331001412</c:v>
                </c:pt>
                <c:pt idx="722">
                  <c:v>940.69258865423421</c:v>
                </c:pt>
                <c:pt idx="723">
                  <c:v>940.90971111734802</c:v>
                </c:pt>
                <c:pt idx="724">
                  <c:v>941.12651169147864</c:v>
                </c:pt>
                <c:pt idx="725">
                  <c:v>941.3429913635897</c:v>
                </c:pt>
                <c:pt idx="726">
                  <c:v>941.55915111553793</c:v>
                </c:pt>
                <c:pt idx="727">
                  <c:v>941.77499192412449</c:v>
                </c:pt>
                <c:pt idx="728">
                  <c:v>941.99051476114585</c:v>
                </c:pt>
                <c:pt idx="729">
                  <c:v>942.20572059344249</c:v>
                </c:pt>
                <c:pt idx="730">
                  <c:v>942.42061038294776</c:v>
                </c:pt>
                <c:pt idx="731">
                  <c:v>942.63518508673485</c:v>
                </c:pt>
                <c:pt idx="732">
                  <c:v>942.84944565706337</c:v>
                </c:pt>
                <c:pt idx="733">
                  <c:v>943.06339304142489</c:v>
                </c:pt>
                <c:pt idx="734">
                  <c:v>943.27702818258717</c:v>
                </c:pt>
                <c:pt idx="735">
                  <c:v>943.49035201863819</c:v>
                </c:pt>
                <c:pt idx="736">
                  <c:v>943.70336548302873</c:v>
                </c:pt>
                <c:pt idx="737">
                  <c:v>943.9160695046146</c:v>
                </c:pt>
                <c:pt idx="738">
                  <c:v>944.12846500769774</c:v>
                </c:pt>
                <c:pt idx="739">
                  <c:v>944.34055291206687</c:v>
                </c:pt>
                <c:pt idx="740">
                  <c:v>944.55233413303677</c:v>
                </c:pt>
                <c:pt idx="741">
                  <c:v>944.76380958148764</c:v>
                </c:pt>
                <c:pt idx="742">
                  <c:v>944.9749801639033</c:v>
                </c:pt>
                <c:pt idx="743">
                  <c:v>945.1858467824087</c:v>
                </c:pt>
                <c:pt idx="744">
                  <c:v>945.39641033480677</c:v>
                </c:pt>
                <c:pt idx="745">
                  <c:v>945.60667171461489</c:v>
                </c:pt>
                <c:pt idx="746">
                  <c:v>945.81663181110036</c:v>
                </c:pt>
                <c:pt idx="747">
                  <c:v>946.02629150931557</c:v>
                </c:pt>
                <c:pt idx="748">
                  <c:v>946.23565169013216</c:v>
                </c:pt>
                <c:pt idx="749">
                  <c:v>946.44471323027506</c:v>
                </c:pt>
                <c:pt idx="750">
                  <c:v>946.653477002356</c:v>
                </c:pt>
                <c:pt idx="751">
                  <c:v>946.86194387490582</c:v>
                </c:pt>
                <c:pt idx="752">
                  <c:v>947.07011471240708</c:v>
                </c:pt>
                <c:pt idx="753">
                  <c:v>947.27799037532543</c:v>
                </c:pt>
                <c:pt idx="754">
                  <c:v>947.48557172014102</c:v>
                </c:pt>
                <c:pt idx="755">
                  <c:v>947.69285959937918</c:v>
                </c:pt>
                <c:pt idx="756">
                  <c:v>947.89985486164062</c:v>
                </c:pt>
                <c:pt idx="757">
                  <c:v>948.10655835163118</c:v>
                </c:pt>
                <c:pt idx="758">
                  <c:v>948.31297091019121</c:v>
                </c:pt>
                <c:pt idx="759">
                  <c:v>948.51909337432448</c:v>
                </c:pt>
                <c:pt idx="760">
                  <c:v>948.72492657722648</c:v>
                </c:pt>
                <c:pt idx="761">
                  <c:v>948.93047134831261</c:v>
                </c:pt>
                <c:pt idx="762">
                  <c:v>949.13572851324591</c:v>
                </c:pt>
                <c:pt idx="763">
                  <c:v>949.34069889396392</c:v>
                </c:pt>
                <c:pt idx="764">
                  <c:v>949.54538330870605</c:v>
                </c:pt>
                <c:pt idx="765">
                  <c:v>949.74978257203952</c:v>
                </c:pt>
                <c:pt idx="766">
                  <c:v>949.95389749488606</c:v>
                </c:pt>
                <c:pt idx="767">
                  <c:v>950.15772888454717</c:v>
                </c:pt>
                <c:pt idx="768">
                  <c:v>950.36127754472977</c:v>
                </c:pt>
                <c:pt idx="769">
                  <c:v>950.56454427557128</c:v>
                </c:pt>
                <c:pt idx="770">
                  <c:v>950.76752987366433</c:v>
                </c:pt>
                <c:pt idx="771">
                  <c:v>950.97023513208126</c:v>
                </c:pt>
                <c:pt idx="772">
                  <c:v>951.17266084039795</c:v>
                </c:pt>
                <c:pt idx="773">
                  <c:v>951.37480778471797</c:v>
                </c:pt>
                <c:pt idx="774">
                  <c:v>951.57667674769596</c:v>
                </c:pt>
                <c:pt idx="775">
                  <c:v>951.77826850856081</c:v>
                </c:pt>
                <c:pt idx="776">
                  <c:v>951.97958384313847</c:v>
                </c:pt>
                <c:pt idx="777">
                  <c:v>952.18062352387483</c:v>
                </c:pt>
                <c:pt idx="778">
                  <c:v>952.38138831985793</c:v>
                </c:pt>
                <c:pt idx="779">
                  <c:v>952.58187899684026</c:v>
                </c:pt>
                <c:pt idx="780">
                  <c:v>952.7820963172602</c:v>
                </c:pt>
                <c:pt idx="781">
                  <c:v>952.98204104026399</c:v>
                </c:pt>
                <c:pt idx="782">
                  <c:v>953.18171392172701</c:v>
                </c:pt>
                <c:pt idx="783">
                  <c:v>953.38111571427476</c:v>
                </c:pt>
                <c:pt idx="784">
                  <c:v>953.5802471673037</c:v>
                </c:pt>
                <c:pt idx="785">
                  <c:v>953.77910902700205</c:v>
                </c:pt>
                <c:pt idx="786">
                  <c:v>953.97770203637003</c:v>
                </c:pt>
                <c:pt idx="787">
                  <c:v>954.17602693523997</c:v>
                </c:pt>
                <c:pt idx="788">
                  <c:v>954.37408446029656</c:v>
                </c:pt>
                <c:pt idx="789">
                  <c:v>954.57187534509615</c:v>
                </c:pt>
                <c:pt idx="790">
                  <c:v>954.76940032008679</c:v>
                </c:pt>
                <c:pt idx="791">
                  <c:v>954.9666601126271</c:v>
                </c:pt>
                <c:pt idx="792">
                  <c:v>955.16365544700557</c:v>
                </c:pt>
                <c:pt idx="793">
                  <c:v>955.36038704445957</c:v>
                </c:pt>
                <c:pt idx="794">
                  <c:v>955.556855623194</c:v>
                </c:pt>
                <c:pt idx="795">
                  <c:v>955.75306189839966</c:v>
                </c:pt>
                <c:pt idx="796">
                  <c:v>955.94900658227198</c:v>
                </c:pt>
                <c:pt idx="797">
                  <c:v>956.14469038402876</c:v>
                </c:pt>
                <c:pt idx="798">
                  <c:v>956.34011400992847</c:v>
                </c:pt>
                <c:pt idx="799">
                  <c:v>956.5352781632879</c:v>
                </c:pt>
                <c:pt idx="800">
                  <c:v>956.73018354449994</c:v>
                </c:pt>
                <c:pt idx="801">
                  <c:v>956.92483085105084</c:v>
                </c:pt>
                <c:pt idx="802">
                  <c:v>957.11922077753775</c:v>
                </c:pt>
                <c:pt idx="803">
                  <c:v>957.3133540156856</c:v>
                </c:pt>
                <c:pt idx="804">
                  <c:v>957.50723125436446</c:v>
                </c:pt>
                <c:pt idx="805">
                  <c:v>957.70085317960593</c:v>
                </c:pt>
                <c:pt idx="806">
                  <c:v>957.89422047461994</c:v>
                </c:pt>
                <c:pt idx="807">
                  <c:v>958.08733381981153</c:v>
                </c:pt>
                <c:pt idx="808">
                  <c:v>958.28019389279689</c:v>
                </c:pt>
                <c:pt idx="809">
                  <c:v>958.47280136841971</c:v>
                </c:pt>
                <c:pt idx="810">
                  <c:v>958.66515691876725</c:v>
                </c:pt>
                <c:pt idx="811">
                  <c:v>958.85726121318612</c:v>
                </c:pt>
                <c:pt idx="812">
                  <c:v>959.04911491829841</c:v>
                </c:pt>
                <c:pt idx="813">
                  <c:v>959.24071869801685</c:v>
                </c:pt>
                <c:pt idx="814">
                  <c:v>959.43207321356078</c:v>
                </c:pt>
                <c:pt idx="815">
                  <c:v>959.62317912347123</c:v>
                </c:pt>
                <c:pt idx="816">
                  <c:v>959.81403708362643</c:v>
                </c:pt>
                <c:pt idx="817">
                  <c:v>960.00464774725663</c:v>
                </c:pt>
                <c:pt idx="818">
                  <c:v>960.1950117649593</c:v>
                </c:pt>
                <c:pt idx="819">
                  <c:v>960.38512978471385</c:v>
                </c:pt>
                <c:pt idx="820">
                  <c:v>960.57500245189658</c:v>
                </c:pt>
                <c:pt idx="821">
                  <c:v>960.76463040929502</c:v>
                </c:pt>
                <c:pt idx="822">
                  <c:v>960.95401429712274</c:v>
                </c:pt>
                <c:pt idx="823">
                  <c:v>961.14315475303329</c:v>
                </c:pt>
                <c:pt idx="824">
                  <c:v>961.332052412135</c:v>
                </c:pt>
                <c:pt idx="825">
                  <c:v>961.52070790700475</c:v>
                </c:pt>
                <c:pt idx="826">
                  <c:v>961.70912186770215</c:v>
                </c:pt>
                <c:pt idx="827">
                  <c:v>961.89729492178333</c:v>
                </c:pt>
                <c:pt idx="828">
                  <c:v>962.08522769431499</c:v>
                </c:pt>
                <c:pt idx="829">
                  <c:v>962.27292080788777</c:v>
                </c:pt>
                <c:pt idx="830">
                  <c:v>962.46037488263005</c:v>
                </c:pt>
                <c:pt idx="831">
                  <c:v>962.64759053622163</c:v>
                </c:pt>
                <c:pt idx="832">
                  <c:v>962.83456838390657</c:v>
                </c:pt>
                <c:pt idx="833">
                  <c:v>963.02130903850707</c:v>
                </c:pt>
                <c:pt idx="834">
                  <c:v>963.20781311043629</c:v>
                </c:pt>
                <c:pt idx="835">
                  <c:v>963.39408120771145</c:v>
                </c:pt>
                <c:pt idx="836">
                  <c:v>963.58011393596689</c:v>
                </c:pt>
                <c:pt idx="837">
                  <c:v>963.76591189846692</c:v>
                </c:pt>
                <c:pt idx="838">
                  <c:v>963.95147569611856</c:v>
                </c:pt>
                <c:pt idx="839">
                  <c:v>964.13680592748437</c:v>
                </c:pt>
                <c:pt idx="840">
                  <c:v>964.32190318879486</c:v>
                </c:pt>
                <c:pt idx="841">
                  <c:v>964.5067680739611</c:v>
                </c:pt>
                <c:pt idx="842">
                  <c:v>964.69140117458699</c:v>
                </c:pt>
                <c:pt idx="843">
                  <c:v>964.87580307998178</c:v>
                </c:pt>
                <c:pt idx="844">
                  <c:v>965.05997437717224</c:v>
                </c:pt>
                <c:pt idx="845">
                  <c:v>965.24391565091457</c:v>
                </c:pt>
                <c:pt idx="846">
                  <c:v>965.42762748370671</c:v>
                </c:pt>
                <c:pt idx="847">
                  <c:v>965.61111045580014</c:v>
                </c:pt>
                <c:pt idx="848">
                  <c:v>965.79436514521183</c:v>
                </c:pt>
                <c:pt idx="849">
                  <c:v>965.97739212773615</c:v>
                </c:pt>
                <c:pt idx="850">
                  <c:v>966.16019197695618</c:v>
                </c:pt>
                <c:pt idx="851">
                  <c:v>966.34276526425572</c:v>
                </c:pt>
                <c:pt idx="852">
                  <c:v>966.52511255883076</c:v>
                </c:pt>
                <c:pt idx="853">
                  <c:v>966.70723442770066</c:v>
                </c:pt>
                <c:pt idx="854">
                  <c:v>966.88913143571983</c:v>
                </c:pt>
                <c:pt idx="855">
                  <c:v>967.07080414558891</c:v>
                </c:pt>
                <c:pt idx="856">
                  <c:v>967.25225311786596</c:v>
                </c:pt>
                <c:pt idx="857">
                  <c:v>967.43347891097767</c:v>
                </c:pt>
                <c:pt idx="858">
                  <c:v>967.61448208123034</c:v>
                </c:pt>
                <c:pt idx="859">
                  <c:v>967.79526318282092</c:v>
                </c:pt>
                <c:pt idx="860">
                  <c:v>967.97582276784794</c:v>
                </c:pt>
                <c:pt idx="861">
                  <c:v>968.15616138632208</c:v>
                </c:pt>
                <c:pt idx="862">
                  <c:v>968.3362795861774</c:v>
                </c:pt>
                <c:pt idx="863">
                  <c:v>968.51617791328158</c:v>
                </c:pt>
                <c:pt idx="864">
                  <c:v>968.69585691144687</c:v>
                </c:pt>
                <c:pt idx="865">
                  <c:v>968.87531712244026</c:v>
                </c:pt>
                <c:pt idx="866">
                  <c:v>969.05455908599436</c:v>
                </c:pt>
                <c:pt idx="867">
                  <c:v>969.23358333981741</c:v>
                </c:pt>
                <c:pt idx="868">
                  <c:v>969.41239041960398</c:v>
                </c:pt>
                <c:pt idx="869">
                  <c:v>969.59098085904486</c:v>
                </c:pt>
                <c:pt idx="870">
                  <c:v>969.7693551898376</c:v>
                </c:pt>
                <c:pt idx="871">
                  <c:v>969.94751394169634</c:v>
                </c:pt>
                <c:pt idx="872">
                  <c:v>970.12545764236188</c:v>
                </c:pt>
                <c:pt idx="873">
                  <c:v>970.30318681761196</c:v>
                </c:pt>
                <c:pt idx="874">
                  <c:v>970.48070199127096</c:v>
                </c:pt>
                <c:pt idx="875">
                  <c:v>970.65800368521957</c:v>
                </c:pt>
                <c:pt idx="876">
                  <c:v>970.83509241940499</c:v>
                </c:pt>
                <c:pt idx="877">
                  <c:v>971.01196871185039</c:v>
                </c:pt>
                <c:pt idx="878">
                  <c:v>971.18863307866457</c:v>
                </c:pt>
                <c:pt idx="879">
                  <c:v>971.36508603405173</c:v>
                </c:pt>
                <c:pt idx="880">
                  <c:v>971.54132809032069</c:v>
                </c:pt>
                <c:pt idx="881">
                  <c:v>971.71735975789477</c:v>
                </c:pt>
                <c:pt idx="882">
                  <c:v>971.89318154532089</c:v>
                </c:pt>
                <c:pt idx="883">
                  <c:v>972.06879395927911</c:v>
                </c:pt>
                <c:pt idx="884">
                  <c:v>972.24419750459174</c:v>
                </c:pt>
                <c:pt idx="885">
                  <c:v>972.41939268423266</c:v>
                </c:pt>
                <c:pt idx="886">
                  <c:v>972.59437999933652</c:v>
                </c:pt>
                <c:pt idx="887">
                  <c:v>972.76915994920785</c:v>
                </c:pt>
                <c:pt idx="888">
                  <c:v>972.94373303133</c:v>
                </c:pt>
                <c:pt idx="889">
                  <c:v>973.11809974137429</c:v>
                </c:pt>
                <c:pt idx="890">
                  <c:v>973.29226057320886</c:v>
                </c:pt>
                <c:pt idx="891">
                  <c:v>973.46621601890763</c:v>
                </c:pt>
                <c:pt idx="892">
                  <c:v>973.63996656875895</c:v>
                </c:pt>
                <c:pt idx="893">
                  <c:v>973.8135127112746</c:v>
                </c:pt>
                <c:pt idx="894">
                  <c:v>973.9868549331984</c:v>
                </c:pt>
                <c:pt idx="895">
                  <c:v>974.15999371951466</c:v>
                </c:pt>
                <c:pt idx="896">
                  <c:v>974.33292955345712</c:v>
                </c:pt>
                <c:pt idx="897">
                  <c:v>974.50566291651739</c:v>
                </c:pt>
                <c:pt idx="898">
                  <c:v>974.67819428845326</c:v>
                </c:pt>
                <c:pt idx="899">
                  <c:v>974.85052414729739</c:v>
                </c:pt>
                <c:pt idx="900">
                  <c:v>975.02265296936571</c:v>
                </c:pt>
                <c:pt idx="901">
                  <c:v>975.1945812292654</c:v>
                </c:pt>
                <c:pt idx="902">
                  <c:v>975.36630939990357</c:v>
                </c:pt>
                <c:pt idx="903">
                  <c:v>975.53783795249535</c:v>
                </c:pt>
                <c:pt idx="904">
                  <c:v>975.70916735657215</c:v>
                </c:pt>
                <c:pt idx="905">
                  <c:v>975.88029807998953</c:v>
                </c:pt>
                <c:pt idx="906">
                  <c:v>976.05123058893548</c:v>
                </c:pt>
                <c:pt idx="907">
                  <c:v>976.22196534793852</c:v>
                </c:pt>
                <c:pt idx="908">
                  <c:v>976.39250281987563</c:v>
                </c:pt>
                <c:pt idx="909">
                  <c:v>976.56284346598</c:v>
                </c:pt>
                <c:pt idx="910">
                  <c:v>976.73298774584919</c:v>
                </c:pt>
                <c:pt idx="911">
                  <c:v>976.9029361174529</c:v>
                </c:pt>
                <c:pt idx="912">
                  <c:v>977.07268903714044</c:v>
                </c:pt>
                <c:pt idx="913">
                  <c:v>977.24224695964892</c:v>
                </c:pt>
                <c:pt idx="914">
                  <c:v>977.41161033811079</c:v>
                </c:pt>
                <c:pt idx="915">
                  <c:v>977.58077962406128</c:v>
                </c:pt>
                <c:pt idx="916">
                  <c:v>977.74975526744629</c:v>
                </c:pt>
                <c:pt idx="917">
                  <c:v>977.91853771662977</c:v>
                </c:pt>
                <c:pt idx="918">
                  <c:v>978.08712741840122</c:v>
                </c:pt>
                <c:pt idx="919">
                  <c:v>978.25552481798331</c:v>
                </c:pt>
                <c:pt idx="920">
                  <c:v>978.42373035903915</c:v>
                </c:pt>
                <c:pt idx="921">
                  <c:v>978.59174448367969</c:v>
                </c:pt>
                <c:pt idx="922">
                  <c:v>978.75956763247109</c:v>
                </c:pt>
                <c:pt idx="923">
                  <c:v>978.92720024444202</c:v>
                </c:pt>
                <c:pt idx="924">
                  <c:v>979.09464275709081</c:v>
                </c:pt>
                <c:pt idx="925">
                  <c:v>979.26189560639261</c:v>
                </c:pt>
                <c:pt idx="926">
                  <c:v>979.4289592268068</c:v>
                </c:pt>
                <c:pt idx="927">
                  <c:v>979.59583405128387</c:v>
                </c:pt>
                <c:pt idx="928">
                  <c:v>979.76252051127256</c:v>
                </c:pt>
                <c:pt idx="929">
                  <c:v>979.9290190367268</c:v>
                </c:pt>
                <c:pt idx="930">
                  <c:v>980.09533005611286</c:v>
                </c:pt>
                <c:pt idx="931">
                  <c:v>980.26145399641609</c:v>
                </c:pt>
                <c:pt idx="932">
                  <c:v>980.42739128314804</c:v>
                </c:pt>
                <c:pt idx="933">
                  <c:v>980.59314234035321</c:v>
                </c:pt>
                <c:pt idx="934">
                  <c:v>980.75870759061593</c:v>
                </c:pt>
                <c:pt idx="935">
                  <c:v>980.92408745506691</c:v>
                </c:pt>
                <c:pt idx="936">
                  <c:v>981.08928235339044</c:v>
                </c:pt>
                <c:pt idx="937">
                  <c:v>981.25429270383052</c:v>
                </c:pt>
                <c:pt idx="938">
                  <c:v>981.41911892319786</c:v>
                </c:pt>
                <c:pt idx="939">
                  <c:v>981.58376142687666</c:v>
                </c:pt>
                <c:pt idx="940">
                  <c:v>981.74822062883084</c:v>
                </c:pt>
                <c:pt idx="941">
                  <c:v>981.9124969416107</c:v>
                </c:pt>
                <c:pt idx="942">
                  <c:v>982.07659077635958</c:v>
                </c:pt>
                <c:pt idx="943">
                  <c:v>982.24050254282008</c:v>
                </c:pt>
                <c:pt idx="944">
                  <c:v>982.40423264934077</c:v>
                </c:pt>
                <c:pt idx="945">
                  <c:v>982.56778150288221</c:v>
                </c:pt>
                <c:pt idx="946">
                  <c:v>982.73114950902368</c:v>
                </c:pt>
                <c:pt idx="947">
                  <c:v>982.8943370719694</c:v>
                </c:pt>
                <c:pt idx="948">
                  <c:v>983.05734459455459</c:v>
                </c:pt>
                <c:pt idx="949">
                  <c:v>983.22017247825204</c:v>
                </c:pt>
                <c:pt idx="950">
                  <c:v>983.38282112317813</c:v>
                </c:pt>
                <c:pt idx="951">
                  <c:v>983.54529092809901</c:v>
                </c:pt>
                <c:pt idx="952">
                  <c:v>983.70758229043668</c:v>
                </c:pt>
                <c:pt idx="953">
                  <c:v>983.8696956062754</c:v>
                </c:pt>
                <c:pt idx="954">
                  <c:v>984.03163127036737</c:v>
                </c:pt>
                <c:pt idx="955">
                  <c:v>984.19338967613896</c:v>
                </c:pt>
                <c:pt idx="956">
                  <c:v>984.35497121569676</c:v>
                </c:pt>
                <c:pt idx="957">
                  <c:v>984.51637627983348</c:v>
                </c:pt>
                <c:pt idx="958">
                  <c:v>984.67760525803374</c:v>
                </c:pt>
                <c:pt idx="959">
                  <c:v>984.8386585384801</c:v>
                </c:pt>
                <c:pt idx="960">
                  <c:v>984.99953650805912</c:v>
                </c:pt>
                <c:pt idx="961">
                  <c:v>985.16023955236676</c:v>
                </c:pt>
                <c:pt idx="962">
                  <c:v>985.32076805571455</c:v>
                </c:pt>
                <c:pt idx="963">
                  <c:v>985.48112240113517</c:v>
                </c:pt>
                <c:pt idx="964">
                  <c:v>985.64130297038821</c:v>
                </c:pt>
                <c:pt idx="965">
                  <c:v>985.80131014396591</c:v>
                </c:pt>
                <c:pt idx="966">
                  <c:v>985.96114430109867</c:v>
                </c:pt>
                <c:pt idx="967">
                  <c:v>986.12080581976102</c:v>
                </c:pt>
                <c:pt idx="968">
                  <c:v>986.28029507667679</c:v>
                </c:pt>
                <c:pt idx="969">
                  <c:v>986.43961244732498</c:v>
                </c:pt>
                <c:pt idx="970">
                  <c:v>986.59875830594524</c:v>
                </c:pt>
                <c:pt idx="971">
                  <c:v>986.75773302554342</c:v>
                </c:pt>
                <c:pt idx="972">
                  <c:v>986.91653697789684</c:v>
                </c:pt>
                <c:pt idx="973">
                  <c:v>987.07517053356003</c:v>
                </c:pt>
                <c:pt idx="974">
                  <c:v>987.23363406186979</c:v>
                </c:pt>
                <c:pt idx="975">
                  <c:v>987.39192793095106</c:v>
                </c:pt>
                <c:pt idx="976">
                  <c:v>987.55005250772172</c:v>
                </c:pt>
                <c:pt idx="977">
                  <c:v>987.70800815789835</c:v>
                </c:pt>
                <c:pt idx="978">
                  <c:v>987.86579524600143</c:v>
                </c:pt>
                <c:pt idx="979">
                  <c:v>988.02341413536033</c:v>
                </c:pt>
                <c:pt idx="980">
                  <c:v>988.1808651881189</c:v>
                </c:pt>
                <c:pt idx="981">
                  <c:v>988.33814876524059</c:v>
                </c:pt>
                <c:pt idx="982">
                  <c:v>988.49526522651342</c:v>
                </c:pt>
                <c:pt idx="983">
                  <c:v>988.65221493055537</c:v>
                </c:pt>
                <c:pt idx="984">
                  <c:v>988.80899823481946</c:v>
                </c:pt>
                <c:pt idx="985">
                  <c:v>988.96561549559874</c:v>
                </c:pt>
                <c:pt idx="986">
                  <c:v>989.12206706803147</c:v>
                </c:pt>
                <c:pt idx="987">
                  <c:v>989.27835330610606</c:v>
                </c:pt>
                <c:pt idx="988">
                  <c:v>989.43447456266608</c:v>
                </c:pt>
                <c:pt idx="989">
                  <c:v>989.59043118941543</c:v>
                </c:pt>
                <c:pt idx="990">
                  <c:v>989.74622353692303</c:v>
                </c:pt>
                <c:pt idx="991">
                  <c:v>989.90185195462789</c:v>
                </c:pt>
                <c:pt idx="992">
                  <c:v>990.05731679084397</c:v>
                </c:pt>
                <c:pt idx="993">
                  <c:v>990.21261839276519</c:v>
                </c:pt>
                <c:pt idx="994">
                  <c:v>990.36775710647009</c:v>
                </c:pt>
                <c:pt idx="995">
                  <c:v>990.5227332769266</c:v>
                </c:pt>
                <c:pt idx="996">
                  <c:v>990.67754724799715</c:v>
                </c:pt>
                <c:pt idx="997">
                  <c:v>990.83219936244313</c:v>
                </c:pt>
                <c:pt idx="998">
                  <c:v>990.98668996192976</c:v>
                </c:pt>
                <c:pt idx="999">
                  <c:v>991.14101938703084</c:v>
                </c:pt>
                <c:pt idx="1000">
                  <c:v>991.29518797723335</c:v>
                </c:pt>
                <c:pt idx="1001">
                  <c:v>991.44919607094209</c:v>
                </c:pt>
                <c:pt idx="1002">
                  <c:v>991.60304400548443</c:v>
                </c:pt>
                <c:pt idx="1003">
                  <c:v>991.75673211711501</c:v>
                </c:pt>
                <c:pt idx="1004">
                  <c:v>991.91026074102001</c:v>
                </c:pt>
                <c:pt idx="1005">
                  <c:v>992.06363021132211</c:v>
                </c:pt>
                <c:pt idx="1006">
                  <c:v>992.21684086108462</c:v>
                </c:pt>
                <c:pt idx="1007">
                  <c:v>992.36989302231632</c:v>
                </c:pt>
                <c:pt idx="1008">
                  <c:v>992.52278702597573</c:v>
                </c:pt>
                <c:pt idx="1009">
                  <c:v>992.67552320197581</c:v>
                </c:pt>
                <c:pt idx="1010">
                  <c:v>992.82810187918824</c:v>
                </c:pt>
                <c:pt idx="1011">
                  <c:v>992.9805233854479</c:v>
                </c:pt>
                <c:pt idx="1012">
                  <c:v>993.13278804755714</c:v>
                </c:pt>
                <c:pt idx="1013">
                  <c:v>993.28489619129039</c:v>
                </c:pt>
                <c:pt idx="1014">
                  <c:v>993.43684814139817</c:v>
                </c:pt>
                <c:pt idx="1015">
                  <c:v>993.58864422161196</c:v>
                </c:pt>
                <c:pt idx="1016">
                  <c:v>993.74028475464775</c:v>
                </c:pt>
                <c:pt idx="1017">
                  <c:v>993.89177006221098</c:v>
                </c:pt>
                <c:pt idx="1018">
                  <c:v>994.04310046500052</c:v>
                </c:pt>
                <c:pt idx="1019">
                  <c:v>994.19427628271296</c:v>
                </c:pt>
                <c:pt idx="1020">
                  <c:v>994.34529783404673</c:v>
                </c:pt>
                <c:pt idx="1021">
                  <c:v>994.49616543670641</c:v>
                </c:pt>
                <c:pt idx="1022">
                  <c:v>994.6468794074068</c:v>
                </c:pt>
                <c:pt idx="1023">
                  <c:v>994.79744006187718</c:v>
                </c:pt>
                <c:pt idx="1024">
                  <c:v>994.94784771486525</c:v>
                </c:pt>
                <c:pt idx="1025">
                  <c:v>995.09810268014144</c:v>
                </c:pt>
                <c:pt idx="1026">
                  <c:v>995.24820527050281</c:v>
                </c:pt>
                <c:pt idx="1027">
                  <c:v>995.39815579777735</c:v>
                </c:pt>
                <c:pt idx="1028">
                  <c:v>995.54795457282773</c:v>
                </c:pt>
                <c:pt idx="1029">
                  <c:v>995.69760190555542</c:v>
                </c:pt>
                <c:pt idx="1030">
                  <c:v>995.84709810490483</c:v>
                </c:pt>
                <c:pt idx="1031">
                  <c:v>995.99644347886704</c:v>
                </c:pt>
                <c:pt idx="1032">
                  <c:v>996.14563833448403</c:v>
                </c:pt>
                <c:pt idx="1033">
                  <c:v>996.2946829778524</c:v>
                </c:pt>
                <c:pt idx="1034">
                  <c:v>996.4435777141274</c:v>
                </c:pt>
                <c:pt idx="1035">
                  <c:v>996.59232284752659</c:v>
                </c:pt>
                <c:pt idx="1036">
                  <c:v>996.74091868133416</c:v>
                </c:pt>
                <c:pt idx="1037">
                  <c:v>996.88936551790425</c:v>
                </c:pt>
                <c:pt idx="1038">
                  <c:v>997.03766365866522</c:v>
                </c:pt>
                <c:pt idx="1039">
                  <c:v>997.18581340412322</c:v>
                </c:pt>
                <c:pt idx="1040">
                  <c:v>997.33381505386603</c:v>
                </c:pt>
                <c:pt idx="1041">
                  <c:v>997.48166890656682</c:v>
                </c:pt>
                <c:pt idx="1042">
                  <c:v>997.62937525998802</c:v>
                </c:pt>
                <c:pt idx="1043">
                  <c:v>997.77693441098495</c:v>
                </c:pt>
                <c:pt idx="1044">
                  <c:v>997.92434665550957</c:v>
                </c:pt>
                <c:pt idx="1045">
                  <c:v>998.07161228861412</c:v>
                </c:pt>
                <c:pt idx="1046">
                  <c:v>998.21873160445477</c:v>
                </c:pt>
                <c:pt idx="1047">
                  <c:v>998.36570489629537</c:v>
                </c:pt>
                <c:pt idx="1048">
                  <c:v>998.51253245651105</c:v>
                </c:pt>
                <c:pt idx="1049">
                  <c:v>998.65921457659203</c:v>
                </c:pt>
                <c:pt idx="1050">
                  <c:v>998.80575154714677</c:v>
                </c:pt>
                <c:pt idx="1051">
                  <c:v>998.95214365790582</c:v>
                </c:pt>
                <c:pt idx="1052">
                  <c:v>999.09839119772562</c:v>
                </c:pt>
                <c:pt idx="1053">
                  <c:v>999.24449445459163</c:v>
                </c:pt>
                <c:pt idx="1054">
                  <c:v>999.39045371562202</c:v>
                </c:pt>
                <c:pt idx="1055">
                  <c:v>999.53626926707125</c:v>
                </c:pt>
                <c:pt idx="1056">
                  <c:v>999.68194139433353</c:v>
                </c:pt>
                <c:pt idx="1057">
                  <c:v>999.82747038194623</c:v>
                </c:pt>
                <c:pt idx="1058">
                  <c:v>999.97285651359346</c:v>
                </c:pt>
                <c:pt idx="1059">
                  <c:v>1000.1181000721092</c:v>
                </c:pt>
                <c:pt idx="1060">
                  <c:v>1000.2632013394812</c:v>
                </c:pt>
                <c:pt idx="1061">
                  <c:v>1000.4081605968538</c:v>
                </c:pt>
                <c:pt idx="1062">
                  <c:v>1000.552978124532</c:v>
                </c:pt>
                <c:pt idx="1063">
                  <c:v>1000.6976542019845</c:v>
                </c:pt>
                <c:pt idx="1064">
                  <c:v>1000.8421891078466</c:v>
                </c:pt>
                <c:pt idx="1065">
                  <c:v>1000.9865831199244</c:v>
                </c:pt>
                <c:pt idx="1066">
                  <c:v>1001.1308365151973</c:v>
                </c:pt>
                <c:pt idx="1067">
                  <c:v>1001.2749495698221</c:v>
                </c:pt>
                <c:pt idx="1068">
                  <c:v>1001.4189225591355</c:v>
                </c:pt>
                <c:pt idx="1069">
                  <c:v>1001.5627557576579</c:v>
                </c:pt>
                <c:pt idx="1070">
                  <c:v>1001.7064494390966</c:v>
                </c:pt>
                <c:pt idx="1071">
                  <c:v>1001.8500038763486</c:v>
                </c:pt>
                <c:pt idx="1072">
                  <c:v>1001.9934193415046</c:v>
                </c:pt>
                <c:pt idx="1073">
                  <c:v>1002.1366961058512</c:v>
                </c:pt>
                <c:pt idx="1074">
                  <c:v>1002.2798344398752</c:v>
                </c:pt>
                <c:pt idx="1075">
                  <c:v>1002.4228346132658</c:v>
                </c:pt>
                <c:pt idx="1076">
                  <c:v>1002.5656968949182</c:v>
                </c:pt>
                <c:pt idx="1077">
                  <c:v>1002.708421552937</c:v>
                </c:pt>
                <c:pt idx="1078">
                  <c:v>1002.8510088546387</c:v>
                </c:pt>
                <c:pt idx="1079">
                  <c:v>1002.9934590665554</c:v>
                </c:pt>
                <c:pt idx="1080">
                  <c:v>1003.1357724544374</c:v>
                </c:pt>
                <c:pt idx="1081">
                  <c:v>1003.2779492832566</c:v>
                </c:pt>
                <c:pt idx="1082">
                  <c:v>1003.4199898172095</c:v>
                </c:pt>
                <c:pt idx="1083">
                  <c:v>1003.5618943197202</c:v>
                </c:pt>
                <c:pt idx="1084">
                  <c:v>1003.7036630534435</c:v>
                </c:pt>
                <c:pt idx="1085">
                  <c:v>1003.8452962802677</c:v>
                </c:pt>
                <c:pt idx="1086">
                  <c:v>1003.986794261318</c:v>
                </c:pt>
                <c:pt idx="1087">
                  <c:v>1004.1281572569591</c:v>
                </c:pt>
                <c:pt idx="1088">
                  <c:v>1004.2693855267984</c:v>
                </c:pt>
                <c:pt idx="1089">
                  <c:v>1004.4104793296889</c:v>
                </c:pt>
                <c:pt idx="1090">
                  <c:v>1004.5514389237321</c:v>
                </c:pt>
                <c:pt idx="1091">
                  <c:v>1004.692264566281</c:v>
                </c:pt>
                <c:pt idx="1092">
                  <c:v>1004.8329565139429</c:v>
                </c:pt>
                <c:pt idx="1093">
                  <c:v>1004.9735150225825</c:v>
                </c:pt>
                <c:pt idx="1094">
                  <c:v>1005.1139403473246</c:v>
                </c:pt>
                <c:pt idx="1095">
                  <c:v>1005.2542327425571</c:v>
                </c:pt>
                <c:pt idx="1096">
                  <c:v>1005.3943924619335</c:v>
                </c:pt>
                <c:pt idx="1097">
                  <c:v>1005.5344197583767</c:v>
                </c:pt>
                <c:pt idx="1098">
                  <c:v>1005.6743148840804</c:v>
                </c:pt>
                <c:pt idx="1099">
                  <c:v>1005.8140780905132</c:v>
                </c:pt>
                <c:pt idx="1100">
                  <c:v>1005.9537096284208</c:v>
                </c:pt>
                <c:pt idx="1101">
                  <c:v>1006.0932097478288</c:v>
                </c:pt>
                <c:pt idx="1102">
                  <c:v>1006.2325786980456</c:v>
                </c:pt>
                <c:pt idx="1103">
                  <c:v>1006.3718167276651</c:v>
                </c:pt>
                <c:pt idx="1104">
                  <c:v>1006.5109240845695</c:v>
                </c:pt>
                <c:pt idx="1105">
                  <c:v>1006.6499010159321</c:v>
                </c:pt>
                <c:pt idx="1106">
                  <c:v>1006.7887477682197</c:v>
                </c:pt>
                <c:pt idx="1107">
                  <c:v>1006.9274645871956</c:v>
                </c:pt>
                <c:pt idx="1108">
                  <c:v>1007.0660517179224</c:v>
                </c:pt>
                <c:pt idx="1109">
                  <c:v>1007.2045094047644</c:v>
                </c:pt>
                <c:pt idx="1110">
                  <c:v>1007.3428378913904</c:v>
                </c:pt>
                <c:pt idx="1111">
                  <c:v>1007.4810374207765</c:v>
                </c:pt>
                <c:pt idx="1112">
                  <c:v>1007.6191082352083</c:v>
                </c:pt>
                <c:pt idx="1113">
                  <c:v>1007.7570505762839</c:v>
                </c:pt>
                <c:pt idx="1114">
                  <c:v>1007.8948646849166</c:v>
                </c:pt>
                <c:pt idx="1115">
                  <c:v>1008.0325508013373</c:v>
                </c:pt>
                <c:pt idx="1116">
                  <c:v>1008.170109165097</c:v>
                </c:pt>
                <c:pt idx="1117">
                  <c:v>1008.3075400150697</c:v>
                </c:pt>
                <c:pt idx="1118">
                  <c:v>1008.4448435894548</c:v>
                </c:pt>
                <c:pt idx="1119">
                  <c:v>1008.5820201257794</c:v>
                </c:pt>
                <c:pt idx="1120">
                  <c:v>1008.7190698609014</c:v>
                </c:pt>
                <c:pt idx="1121">
                  <c:v>1008.8559930310116</c:v>
                </c:pt>
                <c:pt idx="1122">
                  <c:v>1008.9927898716363</c:v>
                </c:pt>
                <c:pt idx="1123">
                  <c:v>1009.1294606176399</c:v>
                </c:pt>
                <c:pt idx="1124">
                  <c:v>1009.2660055032275</c:v>
                </c:pt>
                <c:pt idx="1125">
                  <c:v>1009.4024247619469</c:v>
                </c:pt>
                <c:pt idx="1126">
                  <c:v>1009.5387186266918</c:v>
                </c:pt>
                <c:pt idx="1127">
                  <c:v>1009.6748873297037</c:v>
                </c:pt>
                <c:pt idx="1128">
                  <c:v>1009.8109311025744</c:v>
                </c:pt>
                <c:pt idx="1129">
                  <c:v>1009.9468501762489</c:v>
                </c:pt>
                <c:pt idx="1130">
                  <c:v>1010.0826447810271</c:v>
                </c:pt>
                <c:pt idx="1131">
                  <c:v>1010.2183151465669</c:v>
                </c:pt>
                <c:pt idx="1132">
                  <c:v>1010.3538615018862</c:v>
                </c:pt>
                <c:pt idx="1133">
                  <c:v>1010.4892840753654</c:v>
                </c:pt>
                <c:pt idx="1134">
                  <c:v>1010.6245830947498</c:v>
                </c:pt>
                <c:pt idx="1135">
                  <c:v>1010.7597587871521</c:v>
                </c:pt>
                <c:pt idx="1136">
                  <c:v>1010.8948113790543</c:v>
                </c:pt>
                <c:pt idx="1137">
                  <c:v>1011.0297410963107</c:v>
                </c:pt>
                <c:pt idx="1138">
                  <c:v>1011.1645481641496</c:v>
                </c:pt>
                <c:pt idx="1139">
                  <c:v>1011.2992328071761</c:v>
                </c:pt>
                <c:pt idx="1140">
                  <c:v>1011.4337952493742</c:v>
                </c:pt>
                <c:pt idx="1141">
                  <c:v>1011.5682357141092</c:v>
                </c:pt>
                <c:pt idx="1142">
                  <c:v>1011.7025544241299</c:v>
                </c:pt>
                <c:pt idx="1143">
                  <c:v>1011.8367516015708</c:v>
                </c:pt>
                <c:pt idx="1144">
                  <c:v>1011.9708274679547</c:v>
                </c:pt>
                <c:pt idx="1145">
                  <c:v>1012.1047822441947</c:v>
                </c:pt>
                <c:pt idx="1146">
                  <c:v>1012.2386161505965</c:v>
                </c:pt>
                <c:pt idx="1147">
                  <c:v>1012.3723294068606</c:v>
                </c:pt>
                <c:pt idx="1148">
                  <c:v>1012.5059222320846</c:v>
                </c:pt>
                <c:pt idx="1149">
                  <c:v>1012.6393948447653</c:v>
                </c:pt>
                <c:pt idx="1150">
                  <c:v>1012.7727474628014</c:v>
                </c:pt>
                <c:pt idx="1151">
                  <c:v>1012.9059803034947</c:v>
                </c:pt>
                <c:pt idx="1152">
                  <c:v>1013.0390935835535</c:v>
                </c:pt>
                <c:pt idx="1153">
                  <c:v>1013.1720875190938</c:v>
                </c:pt>
                <c:pt idx="1154">
                  <c:v>1013.3049623256419</c:v>
                </c:pt>
                <c:pt idx="1155">
                  <c:v>1013.4377182181366</c:v>
                </c:pt>
                <c:pt idx="1156">
                  <c:v>1013.5703554109313</c:v>
                </c:pt>
                <c:pt idx="1157">
                  <c:v>1013.7028741177958</c:v>
                </c:pt>
                <c:pt idx="1158">
                  <c:v>1013.835274551919</c:v>
                </c:pt>
                <c:pt idx="1159">
                  <c:v>1013.9675569259108</c:v>
                </c:pt>
                <c:pt idx="1160">
                  <c:v>1014.0997214518039</c:v>
                </c:pt>
                <c:pt idx="1161">
                  <c:v>1014.2317683410564</c:v>
                </c:pt>
                <c:pt idx="1162">
                  <c:v>1014.3636978045535</c:v>
                </c:pt>
                <c:pt idx="1163">
                  <c:v>1014.4955100526096</c:v>
                </c:pt>
                <c:pt idx="1164">
                  <c:v>1014.6272052949708</c:v>
                </c:pt>
                <c:pt idx="1165">
                  <c:v>1014.7587837408166</c:v>
                </c:pt>
                <c:pt idx="1166">
                  <c:v>1014.8902455987618</c:v>
                </c:pt>
                <c:pt idx="1167">
                  <c:v>1015.0215910768588</c:v>
                </c:pt>
                <c:pt idx="1168">
                  <c:v>1015.1528203825999</c:v>
                </c:pt>
                <c:pt idx="1169">
                  <c:v>1015.2839337229186</c:v>
                </c:pt>
                <c:pt idx="1170">
                  <c:v>1015.4149313041922</c:v>
                </c:pt>
                <c:pt idx="1171">
                  <c:v>1015.5458133322438</c:v>
                </c:pt>
                <c:pt idx="1172">
                  <c:v>1015.6765800123439</c:v>
                </c:pt>
                <c:pt idx="1173">
                  <c:v>1015.8072315492128</c:v>
                </c:pt>
                <c:pt idx="1174">
                  <c:v>1015.9377681470223</c:v>
                </c:pt>
                <c:pt idx="1175">
                  <c:v>1016.0681900093978</c:v>
                </c:pt>
                <c:pt idx="1176">
                  <c:v>1016.1984973394201</c:v>
                </c:pt>
                <c:pt idx="1177">
                  <c:v>1016.3286903396278</c:v>
                </c:pt>
                <c:pt idx="1178">
                  <c:v>1016.4587692120185</c:v>
                </c:pt>
                <c:pt idx="1179">
                  <c:v>1016.5887341580517</c:v>
                </c:pt>
                <c:pt idx="1180">
                  <c:v>1016.7185853786497</c:v>
                </c:pt>
                <c:pt idx="1181">
                  <c:v>1016.8483230742003</c:v>
                </c:pt>
                <c:pt idx="1182">
                  <c:v>1016.9779474445583</c:v>
                </c:pt>
                <c:pt idx="1183">
                  <c:v>1017.1074586890476</c:v>
                </c:pt>
                <c:pt idx="1184">
                  <c:v>1017.236857006463</c:v>
                </c:pt>
                <c:pt idx="1185">
                  <c:v>1017.366142595072</c:v>
                </c:pt>
                <c:pt idx="1186">
                  <c:v>1017.4953156526169</c:v>
                </c:pt>
                <c:pt idx="1187">
                  <c:v>1017.6243763763164</c:v>
                </c:pt>
                <c:pt idx="1188">
                  <c:v>1017.7533249628676</c:v>
                </c:pt>
                <c:pt idx="1189">
                  <c:v>1017.8821616084482</c:v>
                </c:pt>
                <c:pt idx="1190">
                  <c:v>1018.0108865087175</c:v>
                </c:pt>
                <c:pt idx="1191">
                  <c:v>1018.1394998588189</c:v>
                </c:pt>
                <c:pt idx="1192">
                  <c:v>1018.2680018533816</c:v>
                </c:pt>
                <c:pt idx="1193">
                  <c:v>1018.3963926865224</c:v>
                </c:pt>
                <c:pt idx="1194">
                  <c:v>1018.5246725518474</c:v>
                </c:pt>
                <c:pt idx="1195">
                  <c:v>1018.6528416424538</c:v>
                </c:pt>
                <c:pt idx="1196">
                  <c:v>1018.780900150932</c:v>
                </c:pt>
                <c:pt idx="1197">
                  <c:v>1018.9088482693669</c:v>
                </c:pt>
                <c:pt idx="1198">
                  <c:v>1019.0366861893401</c:v>
                </c:pt>
                <c:pt idx="1199">
                  <c:v>1019.1644141019315</c:v>
                </c:pt>
                <c:pt idx="1200">
                  <c:v>1019.2920321977209</c:v>
                </c:pt>
                <c:pt idx="1201">
                  <c:v>1019.4195406667901</c:v>
                </c:pt>
                <c:pt idx="1202">
                  <c:v>1019.5469396987244</c:v>
                </c:pt>
                <c:pt idx="1203">
                  <c:v>1019.6742294826142</c:v>
                </c:pt>
                <c:pt idx="1204">
                  <c:v>1019.8014102070573</c:v>
                </c:pt>
                <c:pt idx="1205">
                  <c:v>1019.92848206016</c:v>
                </c:pt>
                <c:pt idx="1206">
                  <c:v>1020.0554452295391</c:v>
                </c:pt>
                <c:pt idx="1207">
                  <c:v>1020.1822999023238</c:v>
                </c:pt>
                <c:pt idx="1208">
                  <c:v>1020.3090462651569</c:v>
                </c:pt>
                <c:pt idx="1209">
                  <c:v>1020.4356845041968</c:v>
                </c:pt>
                <c:pt idx="1210">
                  <c:v>1020.5622148051194</c:v>
                </c:pt>
                <c:pt idx="1211">
                  <c:v>1020.6886373531192</c:v>
                </c:pt>
                <c:pt idx="1212">
                  <c:v>1020.8149523329116</c:v>
                </c:pt>
                <c:pt idx="1213">
                  <c:v>1020.9411599287341</c:v>
                </c:pt>
                <c:pt idx="1214">
                  <c:v>1021.0672603243482</c:v>
                </c:pt>
                <c:pt idx="1215">
                  <c:v>1021.193253703041</c:v>
                </c:pt>
                <c:pt idx="1216">
                  <c:v>1021.3191402476268</c:v>
                </c:pt>
                <c:pt idx="1217">
                  <c:v>1021.4449201404487</c:v>
                </c:pt>
                <c:pt idx="1218">
                  <c:v>1021.5705935633804</c:v>
                </c:pt>
                <c:pt idx="1219">
                  <c:v>1021.6961606978274</c:v>
                </c:pt>
                <c:pt idx="1220">
                  <c:v>1021.8216217247293</c:v>
                </c:pt>
                <c:pt idx="1221">
                  <c:v>1021.9469768245609</c:v>
                </c:pt>
                <c:pt idx="1222">
                  <c:v>1022.0722261773338</c:v>
                </c:pt>
                <c:pt idx="1223">
                  <c:v>1022.1973699625984</c:v>
                </c:pt>
                <c:pt idx="1224">
                  <c:v>1022.3224083594448</c:v>
                </c:pt>
                <c:pt idx="1225">
                  <c:v>1022.4473415465051</c:v>
                </c:pt>
                <c:pt idx="1226">
                  <c:v>1022.5721697019544</c:v>
                </c:pt>
                <c:pt idx="1227">
                  <c:v>1022.696893003513</c:v>
                </c:pt>
                <c:pt idx="1228">
                  <c:v>1022.8215116284472</c:v>
                </c:pt>
                <c:pt idx="1229">
                  <c:v>1022.9460257535715</c:v>
                </c:pt>
                <c:pt idx="1230">
                  <c:v>1023.0704355552496</c:v>
                </c:pt>
                <c:pt idx="1231">
                  <c:v>1023.1947412093964</c:v>
                </c:pt>
                <c:pt idx="1232">
                  <c:v>1023.3189428914794</c:v>
                </c:pt>
                <c:pt idx="1233">
                  <c:v>1023.4430407765202</c:v>
                </c:pt>
                <c:pt idx="1234">
                  <c:v>1023.5670350390957</c:v>
                </c:pt>
                <c:pt idx="1235">
                  <c:v>1023.6909258533402</c:v>
                </c:pt>
                <c:pt idx="1236">
                  <c:v>1023.8147133929465</c:v>
                </c:pt>
                <c:pt idx="1237">
                  <c:v>1023.9383978311674</c:v>
                </c:pt>
                <c:pt idx="1238">
                  <c:v>1024.0619793408175</c:v>
                </c:pt>
                <c:pt idx="1239">
                  <c:v>1024.1854580942745</c:v>
                </c:pt>
                <c:pt idx="1240">
                  <c:v>1024.3088342634805</c:v>
                </c:pt>
                <c:pt idx="1241">
                  <c:v>1024.4321080199438</c:v>
                </c:pt>
                <c:pt idx="1242">
                  <c:v>1024.5552795347401</c:v>
                </c:pt>
                <c:pt idx="1243">
                  <c:v>1024.6783489785139</c:v>
                </c:pt>
                <c:pt idx="1244">
                  <c:v>1024.8013165214807</c:v>
                </c:pt>
                <c:pt idx="1245">
                  <c:v>1024.9241823334273</c:v>
                </c:pt>
                <c:pt idx="1246">
                  <c:v>1025.0469465837143</c:v>
                </c:pt>
                <c:pt idx="1247">
                  <c:v>1025.1696094412766</c:v>
                </c:pt>
                <c:pt idx="1248">
                  <c:v>1025.2921710746255</c:v>
                </c:pt>
                <c:pt idx="1249">
                  <c:v>1025.41463165185</c:v>
                </c:pt>
                <c:pt idx="1250">
                  <c:v>1025.536991340618</c:v>
                </c:pt>
                <c:pt idx="1251">
                  <c:v>1025.6592503081781</c:v>
                </c:pt>
                <c:pt idx="1252">
                  <c:v>1025.7814087213605</c:v>
                </c:pt>
                <c:pt idx="1253">
                  <c:v>1025.9034667465787</c:v>
                </c:pt>
                <c:pt idx="1254">
                  <c:v>1026.0254245498309</c:v>
                </c:pt>
                <c:pt idx="1255">
                  <c:v>1026.1472822967012</c:v>
                </c:pt>
                <c:pt idx="1256">
                  <c:v>1026.2690401523614</c:v>
                </c:pt>
                <c:pt idx="1257">
                  <c:v>1026.3906982815718</c:v>
                </c:pt>
                <c:pt idx="1258">
                  <c:v>1026.5122568486831</c:v>
                </c:pt>
                <c:pt idx="1259">
                  <c:v>1026.6337160176374</c:v>
                </c:pt>
                <c:pt idx="1260">
                  <c:v>1026.75507595197</c:v>
                </c:pt>
                <c:pt idx="1261">
                  <c:v>1026.87633681481</c:v>
                </c:pt>
                <c:pt idx="1262">
                  <c:v>1026.9974987688825</c:v>
                </c:pt>
                <c:pt idx="1263">
                  <c:v>1027.118561976509</c:v>
                </c:pt>
                <c:pt idx="1264">
                  <c:v>1027.2395265996101</c:v>
                </c:pt>
                <c:pt idx="1265">
                  <c:v>1027.3603927997056</c:v>
                </c:pt>
                <c:pt idx="1266">
                  <c:v>1027.4811607379158</c:v>
                </c:pt>
                <c:pt idx="1267">
                  <c:v>1027.601830574964</c:v>
                </c:pt>
                <c:pt idx="1268">
                  <c:v>1027.7224024711768</c:v>
                </c:pt>
                <c:pt idx="1269">
                  <c:v>1027.8428765864855</c:v>
                </c:pt>
                <c:pt idx="1270">
                  <c:v>1027.9632530804279</c:v>
                </c:pt>
                <c:pt idx="1271">
                  <c:v>1028.083532112149</c:v>
                </c:pt>
                <c:pt idx="1272">
                  <c:v>1028.203713840403</c:v>
                </c:pt>
                <c:pt idx="1273">
                  <c:v>1028.3237984235539</c:v>
                </c:pt>
                <c:pt idx="1274">
                  <c:v>1028.4437860195769</c:v>
                </c:pt>
                <c:pt idx="1275">
                  <c:v>1028.5636767860601</c:v>
                </c:pt>
                <c:pt idx="1276">
                  <c:v>1028.6834708802055</c:v>
                </c:pt>
                <c:pt idx="1277">
                  <c:v>1028.8031684588302</c:v>
                </c:pt>
                <c:pt idx="1278">
                  <c:v>1028.922769678368</c:v>
                </c:pt>
                <c:pt idx="1279">
                  <c:v>1029.04227469487</c:v>
                </c:pt>
                <c:pt idx="1280">
                  <c:v>1029.1616836640062</c:v>
                </c:pt>
                <c:pt idx="1281">
                  <c:v>1029.2809967410674</c:v>
                </c:pt>
                <c:pt idx="1282">
                  <c:v>1029.4002140809653</c:v>
                </c:pt>
                <c:pt idx="1283">
                  <c:v>1029.5193358382344</c:v>
                </c:pt>
                <c:pt idx="1284">
                  <c:v>1029.6383621670332</c:v>
                </c:pt>
                <c:pt idx="1285">
                  <c:v>1029.7572932211451</c:v>
                </c:pt>
                <c:pt idx="1286">
                  <c:v>1029.8761291539804</c:v>
                </c:pt>
                <c:pt idx="1287">
                  <c:v>1029.9948701185763</c:v>
                </c:pt>
                <c:pt idx="1288">
                  <c:v>1030.1135162675992</c:v>
                </c:pt>
                <c:pt idx="1289">
                  <c:v>1030.2320677533455</c:v>
                </c:pt>
                <c:pt idx="1290">
                  <c:v>1030.3505247277426</c:v>
                </c:pt>
                <c:pt idx="1291">
                  <c:v>1030.4688873423502</c:v>
                </c:pt>
                <c:pt idx="1292">
                  <c:v>1030.587155748362</c:v>
                </c:pt>
                <c:pt idx="1293">
                  <c:v>1030.7053300966061</c:v>
                </c:pt>
                <c:pt idx="1294">
                  <c:v>1030.8234105375466</c:v>
                </c:pt>
                <c:pt idx="1295">
                  <c:v>1030.9413972212847</c:v>
                </c:pt>
                <c:pt idx="1296">
                  <c:v>1031.0592902975602</c:v>
                </c:pt>
                <c:pt idx="1297">
                  <c:v>1031.177089915752</c:v>
                </c:pt>
                <c:pt idx="1298">
                  <c:v>1031.29479622488</c:v>
                </c:pt>
                <c:pt idx="1299">
                  <c:v>1031.4124093736054</c:v>
                </c:pt>
                <c:pt idx="1300">
                  <c:v>1031.5299295102327</c:v>
                </c:pt>
                <c:pt idx="1301">
                  <c:v>1031.6473567827104</c:v>
                </c:pt>
                <c:pt idx="1302">
                  <c:v>1031.7646913386322</c:v>
                </c:pt>
                <c:pt idx="1303">
                  <c:v>1031.8819333252382</c:v>
                </c:pt>
                <c:pt idx="1304">
                  <c:v>1031.9990828894161</c:v>
                </c:pt>
                <c:pt idx="1305">
                  <c:v>1032.1161401777019</c:v>
                </c:pt>
                <c:pt idx="1306">
                  <c:v>1032.2331053362821</c:v>
                </c:pt>
                <c:pt idx="1307">
                  <c:v>1032.349978510993</c:v>
                </c:pt>
                <c:pt idx="1308">
                  <c:v>1032.4667598473238</c:v>
                </c:pt>
                <c:pt idx="1309">
                  <c:v>1032.5834494904166</c:v>
                </c:pt>
                <c:pt idx="1310">
                  <c:v>1032.7000475850675</c:v>
                </c:pt>
                <c:pt idx="1311">
                  <c:v>1032.8165542757281</c:v>
                </c:pt>
                <c:pt idx="1312">
                  <c:v>1032.9329697065064</c:v>
                </c:pt>
                <c:pt idx="1313">
                  <c:v>1033.049294021168</c:v>
                </c:pt>
                <c:pt idx="1314">
                  <c:v>1033.1655273631368</c:v>
                </c:pt>
                <c:pt idx="1315">
                  <c:v>1033.2816698754968</c:v>
                </c:pt>
                <c:pt idx="1316">
                  <c:v>1033.3977217009926</c:v>
                </c:pt>
                <c:pt idx="1317">
                  <c:v>1033.5136829820308</c:v>
                </c:pt>
                <c:pt idx="1318">
                  <c:v>1033.6295538606805</c:v>
                </c:pt>
                <c:pt idx="1319">
                  <c:v>1033.7453344786752</c:v>
                </c:pt>
                <c:pt idx="1320">
                  <c:v>1033.8610249774133</c:v>
                </c:pt>
                <c:pt idx="1321">
                  <c:v>1033.9766254979593</c:v>
                </c:pt>
                <c:pt idx="1322">
                  <c:v>1034.0921361810449</c:v>
                </c:pt>
                <c:pt idx="1323">
                  <c:v>1034.2075571670703</c:v>
                </c:pt>
                <c:pt idx="1324">
                  <c:v>1034.3228885961046</c:v>
                </c:pt>
                <c:pt idx="1325">
                  <c:v>1034.4381306078874</c:v>
                </c:pt>
                <c:pt idx="1326">
                  <c:v>1034.5532833418297</c:v>
                </c:pt>
                <c:pt idx="1327">
                  <c:v>1034.6683469370148</c:v>
                </c:pt>
                <c:pt idx="1328">
                  <c:v>1034.7833215321994</c:v>
                </c:pt>
                <c:pt idx="1329">
                  <c:v>1034.8982072658146</c:v>
                </c:pt>
                <c:pt idx="1330">
                  <c:v>1035.0130042759672</c:v>
                </c:pt>
                <c:pt idx="1331">
                  <c:v>1035.1277127004403</c:v>
                </c:pt>
                <c:pt idx="1332">
                  <c:v>1035.2423326766946</c:v>
                </c:pt>
                <c:pt idx="1333">
                  <c:v>1035.3568643418694</c:v>
                </c:pt>
                <c:pt idx="1334">
                  <c:v>1035.4713078327834</c:v>
                </c:pt>
                <c:pt idx="1335">
                  <c:v>1035.5856632859359</c:v>
                </c:pt>
                <c:pt idx="1336">
                  <c:v>1035.6999308375075</c:v>
                </c:pt>
                <c:pt idx="1337">
                  <c:v>1035.8141106233616</c:v>
                </c:pt>
                <c:pt idx="1338">
                  <c:v>1035.928202779045</c:v>
                </c:pt>
                <c:pt idx="1339">
                  <c:v>1036.0422074397893</c:v>
                </c:pt>
                <c:pt idx="1340">
                  <c:v>1036.1561247405111</c:v>
                </c:pt>
                <c:pt idx="1341">
                  <c:v>1036.2699548158137</c:v>
                </c:pt>
                <c:pt idx="1342">
                  <c:v>1036.3836977999879</c:v>
                </c:pt>
                <c:pt idx="1343">
                  <c:v>1036.4973538270128</c:v>
                </c:pt>
                <c:pt idx="1344">
                  <c:v>1036.6109230305569</c:v>
                </c:pt>
                <c:pt idx="1345">
                  <c:v>1036.7244055439792</c:v>
                </c:pt>
                <c:pt idx="1346">
                  <c:v>1036.8378015003298</c:v>
                </c:pt>
                <c:pt idx="1347">
                  <c:v>1036.9511110323513</c:v>
                </c:pt>
                <c:pt idx="1348">
                  <c:v>1037.0643342724791</c:v>
                </c:pt>
                <c:pt idx="1349">
                  <c:v>1037.1774713528432</c:v>
                </c:pt>
                <c:pt idx="1350">
                  <c:v>1037.2905224052686</c:v>
                </c:pt>
                <c:pt idx="1351">
                  <c:v>1037.4034875612763</c:v>
                </c:pt>
                <c:pt idx="1352">
                  <c:v>1037.5163669520841</c:v>
                </c:pt>
                <c:pt idx="1353">
                  <c:v>1037.6291607086082</c:v>
                </c:pt>
                <c:pt idx="1354">
                  <c:v>1037.7418689614633</c:v>
                </c:pt>
                <c:pt idx="1355">
                  <c:v>1037.8544918409639</c:v>
                </c:pt>
                <c:pt idx="1356">
                  <c:v>1037.9670294771254</c:v>
                </c:pt>
                <c:pt idx="1357">
                  <c:v>1038.0794819996645</c:v>
                </c:pt>
                <c:pt idx="1358">
                  <c:v>1038.191849538001</c:v>
                </c:pt>
                <c:pt idx="1359">
                  <c:v>1038.3041322212575</c:v>
                </c:pt>
                <c:pt idx="1360">
                  <c:v>1038.4163301782617</c:v>
                </c:pt>
                <c:pt idx="1361">
                  <c:v>1038.5284435375459</c:v>
                </c:pt>
                <c:pt idx="1362">
                  <c:v>1038.6404724273489</c:v>
                </c:pt>
                <c:pt idx="1363">
                  <c:v>1038.7524169756166</c:v>
                </c:pt>
                <c:pt idx="1364">
                  <c:v>1038.8642773100028</c:v>
                </c:pt>
                <c:pt idx="1365">
                  <c:v>1038.97605355787</c:v>
                </c:pt>
                <c:pt idx="1366">
                  <c:v>1039.087745846291</c:v>
                </c:pt>
                <c:pt idx="1367">
                  <c:v>1039.1993543020487</c:v>
                </c:pt>
                <c:pt idx="1368">
                  <c:v>1039.3108790516378</c:v>
                </c:pt>
                <c:pt idx="1369">
                  <c:v>1039.4223202212652</c:v>
                </c:pt>
                <c:pt idx="1370">
                  <c:v>1039.5336779368513</c:v>
                </c:pt>
                <c:pt idx="1371">
                  <c:v>1039.6449523240303</c:v>
                </c:pt>
                <c:pt idx="1372">
                  <c:v>1039.756143508152</c:v>
                </c:pt>
                <c:pt idx="1373">
                  <c:v>1039.8672516142817</c:v>
                </c:pt>
                <c:pt idx="1374">
                  <c:v>1039.9782767672016</c:v>
                </c:pt>
                <c:pt idx="1375">
                  <c:v>1040.0892190914112</c:v>
                </c:pt>
                <c:pt idx="1376">
                  <c:v>1040.200078711129</c:v>
                </c:pt>
                <c:pt idx="1377">
                  <c:v>1040.3108557502921</c:v>
                </c:pt>
                <c:pt idx="1378">
                  <c:v>1040.4215503325586</c:v>
                </c:pt>
                <c:pt idx="1379">
                  <c:v>1040.5321625813067</c:v>
                </c:pt>
                <c:pt idx="1380">
                  <c:v>1040.6426926196373</c:v>
                </c:pt>
                <c:pt idx="1381">
                  <c:v>1040.7531405703735</c:v>
                </c:pt>
                <c:pt idx="1382">
                  <c:v>1040.863506556062</c:v>
                </c:pt>
                <c:pt idx="1383">
                  <c:v>1040.9737906989742</c:v>
                </c:pt>
                <c:pt idx="1384">
                  <c:v>1041.083993121106</c:v>
                </c:pt>
                <c:pt idx="1385">
                  <c:v>1041.1941139441801</c:v>
                </c:pt>
                <c:pt idx="1386">
                  <c:v>1041.3041532896455</c:v>
                </c:pt>
                <c:pt idx="1387">
                  <c:v>1041.414111278679</c:v>
                </c:pt>
                <c:pt idx="1388">
                  <c:v>1041.523988032186</c:v>
                </c:pt>
                <c:pt idx="1389">
                  <c:v>1041.6337836708012</c:v>
                </c:pt>
                <c:pt idx="1390">
                  <c:v>1041.7434983148894</c:v>
                </c:pt>
                <c:pt idx="1391">
                  <c:v>1041.8531320845459</c:v>
                </c:pt>
                <c:pt idx="1392">
                  <c:v>1041.9626850995985</c:v>
                </c:pt>
                <c:pt idx="1393">
                  <c:v>1042.0721574796069</c:v>
                </c:pt>
                <c:pt idx="1394">
                  <c:v>1042.1815493438642</c:v>
                </c:pt>
                <c:pt idx="1395">
                  <c:v>1042.2908608113978</c:v>
                </c:pt>
                <c:pt idx="1396">
                  <c:v>1042.4000920009701</c:v>
                </c:pt>
                <c:pt idx="1397">
                  <c:v>1042.5092430310788</c:v>
                </c:pt>
                <c:pt idx="1398">
                  <c:v>1042.6183140199585</c:v>
                </c:pt>
                <c:pt idx="1399">
                  <c:v>1042.7273050855808</c:v>
                </c:pt>
                <c:pt idx="1400">
                  <c:v>1042.8362163456559</c:v>
                </c:pt>
                <c:pt idx="1401">
                  <c:v>1042.9450479176319</c:v>
                </c:pt>
                <c:pt idx="1402">
                  <c:v>1043.0537999186972</c:v>
                </c:pt>
                <c:pt idx="1403">
                  <c:v>1043.1624724657806</c:v>
                </c:pt>
                <c:pt idx="1404">
                  <c:v>1043.2710656755519</c:v>
                </c:pt>
                <c:pt idx="1405">
                  <c:v>1043.3795796644224</c:v>
                </c:pt>
                <c:pt idx="1406">
                  <c:v>1043.4880145485467</c:v>
                </c:pt>
                <c:pt idx="1407">
                  <c:v>1043.5963704438227</c:v>
                </c:pt>
                <c:pt idx="1408">
                  <c:v>1043.7046474658923</c:v>
                </c:pt>
                <c:pt idx="1409">
                  <c:v>1043.8128457301425</c:v>
                </c:pt>
                <c:pt idx="1410">
                  <c:v>1043.9209653517059</c:v>
                </c:pt>
                <c:pt idx="1411">
                  <c:v>1044.0290064454618</c:v>
                </c:pt>
                <c:pt idx="1412">
                  <c:v>1044.1369691260368</c:v>
                </c:pt>
                <c:pt idx="1413">
                  <c:v>1044.2448535078049</c:v>
                </c:pt>
                <c:pt idx="1414">
                  <c:v>1044.3526597048892</c:v>
                </c:pt>
                <c:pt idx="1415">
                  <c:v>1044.4603878311623</c:v>
                </c:pt>
                <c:pt idx="1416">
                  <c:v>1044.5680380002466</c:v>
                </c:pt>
                <c:pt idx="1417">
                  <c:v>1044.6756103255159</c:v>
                </c:pt>
                <c:pt idx="1418">
                  <c:v>1044.7831049200952</c:v>
                </c:pt>
                <c:pt idx="1419">
                  <c:v>1044.8905218968621</c:v>
                </c:pt>
                <c:pt idx="1420">
                  <c:v>1044.9978613684473</c:v>
                </c:pt>
                <c:pt idx="1421">
                  <c:v>1045.1051234472352</c:v>
                </c:pt>
                <c:pt idx="1422">
                  <c:v>1045.212308245365</c:v>
                </c:pt>
                <c:pt idx="1423">
                  <c:v>1045.3194158747308</c:v>
                </c:pt>
                <c:pt idx="1424">
                  <c:v>1045.4264464469827</c:v>
                </c:pt>
                <c:pt idx="1425">
                  <c:v>1045.5334000735277</c:v>
                </c:pt>
                <c:pt idx="1426">
                  <c:v>1045.64027686553</c:v>
                </c:pt>
                <c:pt idx="1427">
                  <c:v>1045.7470769339122</c:v>
                </c:pt>
                <c:pt idx="1428">
                  <c:v>1045.8538003893555</c:v>
                </c:pt>
                <c:pt idx="1429">
                  <c:v>1045.9604473423003</c:v>
                </c:pt>
                <c:pt idx="1430">
                  <c:v>1046.0670179029478</c:v>
                </c:pt>
                <c:pt idx="1431">
                  <c:v>1046.1735121812596</c:v>
                </c:pt>
                <c:pt idx="1432">
                  <c:v>1046.2799302869591</c:v>
                </c:pt>
                <c:pt idx="1433">
                  <c:v>1046.3862723295322</c:v>
                </c:pt>
                <c:pt idx="1434">
                  <c:v>1046.4925384182272</c:v>
                </c:pt>
                <c:pt idx="1435">
                  <c:v>1046.5987286620568</c:v>
                </c:pt>
                <c:pt idx="1436">
                  <c:v>1046.7048431697974</c:v>
                </c:pt>
                <c:pt idx="1437">
                  <c:v>1046.8108820499908</c:v>
                </c:pt>
                <c:pt idx="1438">
                  <c:v>1046.9168454109442</c:v>
                </c:pt>
                <c:pt idx="1439">
                  <c:v>1047.0227333607318</c:v>
                </c:pt>
                <c:pt idx="1440">
                  <c:v>1047.128546007194</c:v>
                </c:pt>
                <c:pt idx="1441">
                  <c:v>1047.2342834579397</c:v>
                </c:pt>
                <c:pt idx="1442">
                  <c:v>1047.3399458203455</c:v>
                </c:pt>
                <c:pt idx="1443">
                  <c:v>1047.4455332015577</c:v>
                </c:pt>
                <c:pt idx="1444">
                  <c:v>1047.5510457084922</c:v>
                </c:pt>
                <c:pt idx="1445">
                  <c:v>1047.6564834478349</c:v>
                </c:pt>
                <c:pt idx="1446">
                  <c:v>1047.7618465260432</c:v>
                </c:pt>
                <c:pt idx="1447">
                  <c:v>1047.867135049346</c:v>
                </c:pt>
                <c:pt idx="1448">
                  <c:v>1047.9723491237446</c:v>
                </c:pt>
                <c:pt idx="1449">
                  <c:v>1048.0774888550134</c:v>
                </c:pt>
                <c:pt idx="1450">
                  <c:v>1048.1825543487003</c:v>
                </c:pt>
                <c:pt idx="1451">
                  <c:v>1048.2875457101277</c:v>
                </c:pt>
                <c:pt idx="1452">
                  <c:v>1048.3924630443928</c:v>
                </c:pt>
                <c:pt idx="1453">
                  <c:v>1048.4973064563685</c:v>
                </c:pt>
                <c:pt idx="1454">
                  <c:v>1048.602076050704</c:v>
                </c:pt>
                <c:pt idx="1455">
                  <c:v>1048.7067719318252</c:v>
                </c:pt>
                <c:pt idx="1456">
                  <c:v>1048.8113942039358</c:v>
                </c:pt>
                <c:pt idx="1457">
                  <c:v>1048.9159429710173</c:v>
                </c:pt>
                <c:pt idx="1458">
                  <c:v>1049.0204183368305</c:v>
                </c:pt>
                <c:pt idx="1459">
                  <c:v>1049.1248204049152</c:v>
                </c:pt>
                <c:pt idx="1460">
                  <c:v>1049.2291492785914</c:v>
                </c:pt>
                <c:pt idx="1461">
                  <c:v>1049.3334050609596</c:v>
                </c:pt>
                <c:pt idx="1462">
                  <c:v>1049.4375878549019</c:v>
                </c:pt>
                <c:pt idx="1463">
                  <c:v>1049.5416977630821</c:v>
                </c:pt>
                <c:pt idx="1464">
                  <c:v>1049.6457348879464</c:v>
                </c:pt>
                <c:pt idx="1465">
                  <c:v>1049.7496993317247</c:v>
                </c:pt>
                <c:pt idx="1466">
                  <c:v>1049.8535911964302</c:v>
                </c:pt>
                <c:pt idx="1467">
                  <c:v>1049.9574105838606</c:v>
                </c:pt>
                <c:pt idx="1468">
                  <c:v>1050.0611575955984</c:v>
                </c:pt>
                <c:pt idx="1469">
                  <c:v>1050.1648323330121</c:v>
                </c:pt>
                <c:pt idx="1470">
                  <c:v>1050.2684348972562</c:v>
                </c:pt>
                <c:pt idx="1471">
                  <c:v>1050.371965389272</c:v>
                </c:pt>
                <c:pt idx="1472">
                  <c:v>1050.4754239097881</c:v>
                </c:pt>
                <c:pt idx="1473">
                  <c:v>1050.5788105593213</c:v>
                </c:pt>
                <c:pt idx="1474">
                  <c:v>1050.6821254381766</c:v>
                </c:pt>
                <c:pt idx="1475">
                  <c:v>1050.7853686464489</c:v>
                </c:pt>
                <c:pt idx="1476">
                  <c:v>1050.8885402840224</c:v>
                </c:pt>
                <c:pt idx="1477">
                  <c:v>1050.9916404505716</c:v>
                </c:pt>
                <c:pt idx="1478">
                  <c:v>1051.0946692455623</c:v>
                </c:pt>
                <c:pt idx="1479">
                  <c:v>1051.1976267682517</c:v>
                </c:pt>
                <c:pt idx="1480">
                  <c:v>1051.3005131176892</c:v>
                </c:pt>
                <c:pt idx="1481">
                  <c:v>1051.4033283927167</c:v>
                </c:pt>
                <c:pt idx="1482">
                  <c:v>1051.5060726919698</c:v>
                </c:pt>
                <c:pt idx="1483">
                  <c:v>1051.6087461138777</c:v>
                </c:pt>
                <c:pt idx="1484">
                  <c:v>1051.7113487566639</c:v>
                </c:pt>
                <c:pt idx="1485">
                  <c:v>1051.8138807183475</c:v>
                </c:pt>
                <c:pt idx="1486">
                  <c:v>1051.9163420967427</c:v>
                </c:pt>
                <c:pt idx="1487">
                  <c:v>1052.01873298946</c:v>
                </c:pt>
                <c:pt idx="1488">
                  <c:v>1052.1210534939066</c:v>
                </c:pt>
                <c:pt idx="1489">
                  <c:v>1052.2233037072872</c:v>
                </c:pt>
                <c:pt idx="1490">
                  <c:v>1052.3254837266043</c:v>
                </c:pt>
                <c:pt idx="1491">
                  <c:v>1052.4275936486586</c:v>
                </c:pt>
                <c:pt idx="1492">
                  <c:v>1052.5296335700502</c:v>
                </c:pt>
                <c:pt idx="1493">
                  <c:v>1052.6316035871785</c:v>
                </c:pt>
                <c:pt idx="1494">
                  <c:v>1052.733503796243</c:v>
                </c:pt>
                <c:pt idx="1495">
                  <c:v>1052.8353342932442</c:v>
                </c:pt>
                <c:pt idx="1496">
                  <c:v>1052.9370951739832</c:v>
                </c:pt>
                <c:pt idx="1497">
                  <c:v>1053.0387865340633</c:v>
                </c:pt>
                <c:pt idx="1498">
                  <c:v>1053.1404084688902</c:v>
                </c:pt>
                <c:pt idx="1499">
                  <c:v>1053.2419610736722</c:v>
                </c:pt>
                <c:pt idx="1500">
                  <c:v>1053.3434444434213</c:v>
                </c:pt>
                <c:pt idx="1501">
                  <c:v>1053.4448586729532</c:v>
                </c:pt>
                <c:pt idx="1502">
                  <c:v>1053.546203856888</c:v>
                </c:pt>
                <c:pt idx="1503">
                  <c:v>1053.6474800896513</c:v>
                </c:pt>
                <c:pt idx="1504">
                  <c:v>1053.7486874654735</c:v>
                </c:pt>
                <c:pt idx="1505">
                  <c:v>1053.849826078392</c:v>
                </c:pt>
                <c:pt idx="1506">
                  <c:v>1053.9508960222504</c:v>
                </c:pt>
                <c:pt idx="1507">
                  <c:v>1054.0518973906994</c:v>
                </c:pt>
                <c:pt idx="1508">
                  <c:v>1054.1528302771976</c:v>
                </c:pt>
                <c:pt idx="1509">
                  <c:v>1054.2536947750116</c:v>
                </c:pt>
                <c:pt idx="1510">
                  <c:v>1054.354490977217</c:v>
                </c:pt>
                <c:pt idx="1511">
                  <c:v>1054.4552189766985</c:v>
                </c:pt>
                <c:pt idx="1512">
                  <c:v>1054.5558788661508</c:v>
                </c:pt>
                <c:pt idx="1513">
                  <c:v>1054.6564707380787</c:v>
                </c:pt>
                <c:pt idx="1514">
                  <c:v>1054.7569946847982</c:v>
                </c:pt>
                <c:pt idx="1515">
                  <c:v>1054.8574507984363</c:v>
                </c:pt>
                <c:pt idx="1516">
                  <c:v>1054.9578391709317</c:v>
                </c:pt>
                <c:pt idx="1517">
                  <c:v>1055.0581598940362</c:v>
                </c:pt>
                <c:pt idx="1518">
                  <c:v>1055.1584130593139</c:v>
                </c:pt>
                <c:pt idx="1519">
                  <c:v>1055.2585987581429</c:v>
                </c:pt>
                <c:pt idx="1520">
                  <c:v>1055.3587170817143</c:v>
                </c:pt>
                <c:pt idx="1521">
                  <c:v>1055.4587681210346</c:v>
                </c:pt>
                <c:pt idx="1522">
                  <c:v>1055.5587519669245</c:v>
                </c:pt>
                <c:pt idx="1523">
                  <c:v>1055.6586687100207</c:v>
                </c:pt>
                <c:pt idx="1524">
                  <c:v>1055.7585184407756</c:v>
                </c:pt>
                <c:pt idx="1525">
                  <c:v>1055.8583012494578</c:v>
                </c:pt>
                <c:pt idx="1526">
                  <c:v>1055.9580172261533</c:v>
                </c:pt>
                <c:pt idx="1527">
                  <c:v>1056.0576664607652</c:v>
                </c:pt>
                <c:pt idx="1528">
                  <c:v>1056.1572490430146</c:v>
                </c:pt>
                <c:pt idx="1529">
                  <c:v>1056.2567650624412</c:v>
                </c:pt>
                <c:pt idx="1530">
                  <c:v>1056.3562146084037</c:v>
                </c:pt>
                <c:pt idx="1531">
                  <c:v>1056.4555977700795</c:v>
                </c:pt>
                <c:pt idx="1532">
                  <c:v>1056.5549146364667</c:v>
                </c:pt>
                <c:pt idx="1533">
                  <c:v>1056.6541652963836</c:v>
                </c:pt>
                <c:pt idx="1534">
                  <c:v>1056.7533498384689</c:v>
                </c:pt>
                <c:pt idx="1535">
                  <c:v>1056.8524683511835</c:v>
                </c:pt>
                <c:pt idx="1536">
                  <c:v>1056.9515209228091</c:v>
                </c:pt>
                <c:pt idx="1537">
                  <c:v>1057.0505076414506</c:v>
                </c:pt>
                <c:pt idx="1538">
                  <c:v>1057.149428595035</c:v>
                </c:pt>
                <c:pt idx="1539">
                  <c:v>1057.2482838713131</c:v>
                </c:pt>
                <c:pt idx="1540">
                  <c:v>1057.3470735578594</c:v>
                </c:pt>
                <c:pt idx="1541">
                  <c:v>1057.4457977420723</c:v>
                </c:pt>
                <c:pt idx="1542">
                  <c:v>1057.5444565111748</c:v>
                </c:pt>
                <c:pt idx="1543">
                  <c:v>1057.6430499522155</c:v>
                </c:pt>
                <c:pt idx="1544">
                  <c:v>1057.7415781520685</c:v>
                </c:pt>
                <c:pt idx="1545">
                  <c:v>1057.8400411974339</c:v>
                </c:pt>
                <c:pt idx="1546">
                  <c:v>1057.9384391748383</c:v>
                </c:pt>
                <c:pt idx="1547">
                  <c:v>1058.0367721706355</c:v>
                </c:pt>
                <c:pt idx="1548">
                  <c:v>1058.1350402710066</c:v>
                </c:pt>
                <c:pt idx="1549">
                  <c:v>1058.2332435619608</c:v>
                </c:pt>
                <c:pt idx="1550">
                  <c:v>1058.3313821293357</c:v>
                </c:pt>
                <c:pt idx="1551">
                  <c:v>1058.4294560587975</c:v>
                </c:pt>
                <c:pt idx="1552">
                  <c:v>1058.5274654358423</c:v>
                </c:pt>
                <c:pt idx="1553">
                  <c:v>1058.6254103457952</c:v>
                </c:pt>
                <c:pt idx="1554">
                  <c:v>1058.7232908738122</c:v>
                </c:pt>
                <c:pt idx="1555">
                  <c:v>1058.8211071048795</c:v>
                </c:pt>
                <c:pt idx="1556">
                  <c:v>1058.9188591238149</c:v>
                </c:pt>
                <c:pt idx="1557">
                  <c:v>1059.0165470152674</c:v>
                </c:pt>
                <c:pt idx="1558">
                  <c:v>1059.1141708637183</c:v>
                </c:pt>
                <c:pt idx="1559">
                  <c:v>1059.2117307534811</c:v>
                </c:pt>
                <c:pt idx="1560">
                  <c:v>1059.3092267687023</c:v>
                </c:pt>
                <c:pt idx="1561">
                  <c:v>1059.406658993362</c:v>
                </c:pt>
                <c:pt idx="1562">
                  <c:v>1059.5040275112738</c:v>
                </c:pt>
                <c:pt idx="1563">
                  <c:v>1059.6013324060857</c:v>
                </c:pt>
                <c:pt idx="1564">
                  <c:v>1059.6985737612804</c:v>
                </c:pt>
                <c:pt idx="1565">
                  <c:v>1059.7957516601755</c:v>
                </c:pt>
                <c:pt idx="1566">
                  <c:v>1059.8928661859245</c:v>
                </c:pt>
                <c:pt idx="1567">
                  <c:v>1059.9899174215166</c:v>
                </c:pt>
                <c:pt idx="1568">
                  <c:v>1060.0869054497775</c:v>
                </c:pt>
                <c:pt idx="1569">
                  <c:v>1060.1838303533698</c:v>
                </c:pt>
                <c:pt idx="1570">
                  <c:v>1060.2806922147934</c:v>
                </c:pt>
                <c:pt idx="1571">
                  <c:v>1060.3774911163857</c:v>
                </c:pt>
                <c:pt idx="1572">
                  <c:v>1060.4742271403227</c:v>
                </c:pt>
                <c:pt idx="1573">
                  <c:v>1060.5709003686184</c:v>
                </c:pt>
                <c:pt idx="1574">
                  <c:v>1060.6675108831262</c:v>
                </c:pt>
                <c:pt idx="1575">
                  <c:v>1060.7640587655387</c:v>
                </c:pt>
                <c:pt idx="1576">
                  <c:v>1060.8605440973884</c:v>
                </c:pt>
                <c:pt idx="1577">
                  <c:v>1060.956966960048</c:v>
                </c:pt>
                <c:pt idx="1578">
                  <c:v>1061.053327434731</c:v>
                </c:pt>
                <c:pt idx="1579">
                  <c:v>1061.1496256024918</c:v>
                </c:pt>
                <c:pt idx="1580">
                  <c:v>1061.2458615442265</c:v>
                </c:pt>
                <c:pt idx="1581">
                  <c:v>1061.342035340673</c:v>
                </c:pt>
                <c:pt idx="1582">
                  <c:v>1061.4381470724115</c:v>
                </c:pt>
                <c:pt idx="1583">
                  <c:v>1061.5341968198652</c:v>
                </c:pt>
                <c:pt idx="1584">
                  <c:v>1061.6301846633</c:v>
                </c:pt>
                <c:pt idx="1585">
                  <c:v>1061.7261106828257</c:v>
                </c:pt>
                <c:pt idx="1586">
                  <c:v>1061.8219749583961</c:v>
                </c:pt>
                <c:pt idx="1587">
                  <c:v>1061.917777569809</c:v>
                </c:pt>
                <c:pt idx="1588">
                  <c:v>1062.0135185967074</c:v>
                </c:pt>
                <c:pt idx="1589">
                  <c:v>1062.1091981185793</c:v>
                </c:pt>
                <c:pt idx="1590">
                  <c:v>1062.2048162147585</c:v>
                </c:pt>
                <c:pt idx="1591">
                  <c:v>1062.3003729644242</c:v>
                </c:pt>
                <c:pt idx="1592">
                  <c:v>1062.3958684466027</c:v>
                </c:pt>
                <c:pt idx="1593">
                  <c:v>1062.4913027401665</c:v>
                </c:pt>
                <c:pt idx="1594">
                  <c:v>1062.5866759238359</c:v>
                </c:pt>
                <c:pt idx="1595">
                  <c:v>1062.6819880761782</c:v>
                </c:pt>
                <c:pt idx="1596">
                  <c:v>1062.777239275609</c:v>
                </c:pt>
                <c:pt idx="1597">
                  <c:v>1062.8724296003923</c:v>
                </c:pt>
                <c:pt idx="1598">
                  <c:v>1062.9675591286405</c:v>
                </c:pt>
                <c:pt idx="1599">
                  <c:v>1063.0626279383155</c:v>
                </c:pt>
                <c:pt idx="1600">
                  <c:v>1063.1576361072287</c:v>
                </c:pt>
                <c:pt idx="1601">
                  <c:v>1063.2525837130413</c:v>
                </c:pt>
                <c:pt idx="1602">
                  <c:v>1063.3474708332649</c:v>
                </c:pt>
                <c:pt idx="1603">
                  <c:v>1063.4422975452619</c:v>
                </c:pt>
                <c:pt idx="1604">
                  <c:v>1063.5370639262455</c:v>
                </c:pt>
                <c:pt idx="1605">
                  <c:v>1063.6317700532807</c:v>
                </c:pt>
                <c:pt idx="1606">
                  <c:v>1063.7264160032839</c:v>
                </c:pt>
                <c:pt idx="1607">
                  <c:v>1063.8210018530244</c:v>
                </c:pt>
                <c:pt idx="1608">
                  <c:v>1063.9155276791237</c:v>
                </c:pt>
                <c:pt idx="1609">
                  <c:v>1064.0099935580561</c:v>
                </c:pt>
                <c:pt idx="1610">
                  <c:v>1064.1043995661496</c:v>
                </c:pt>
                <c:pt idx="1611">
                  <c:v>1064.1987457795858</c:v>
                </c:pt>
                <c:pt idx="1612">
                  <c:v>1064.2930322744007</c:v>
                </c:pt>
                <c:pt idx="1613">
                  <c:v>1064.3872591264844</c:v>
                </c:pt>
                <c:pt idx="1614">
                  <c:v>1064.4814264115821</c:v>
                </c:pt>
                <c:pt idx="1615">
                  <c:v>1064.5755342052939</c:v>
                </c:pt>
                <c:pt idx="1616">
                  <c:v>1064.6695825830761</c:v>
                </c:pt>
                <c:pt idx="1617">
                  <c:v>1064.7635716202406</c:v>
                </c:pt>
                <c:pt idx="1618">
                  <c:v>1064.8575013919553</c:v>
                </c:pt>
                <c:pt idx="1619">
                  <c:v>1064.9513719732456</c:v>
                </c:pt>
                <c:pt idx="1620">
                  <c:v>1065.0451834389935</c:v>
                </c:pt>
                <c:pt idx="1621">
                  <c:v>1065.1389358639385</c:v>
                </c:pt>
                <c:pt idx="1622">
                  <c:v>1065.2326293226779</c:v>
                </c:pt>
                <c:pt idx="1623">
                  <c:v>1065.3262638896672</c:v>
                </c:pt>
                <c:pt idx="1624">
                  <c:v>1065.4198396392205</c:v>
                </c:pt>
                <c:pt idx="1625">
                  <c:v>1065.5133566455106</c:v>
                </c:pt>
                <c:pt idx="1626">
                  <c:v>1065.6068149825694</c:v>
                </c:pt>
                <c:pt idx="1627">
                  <c:v>1065.700214724289</c:v>
                </c:pt>
                <c:pt idx="1628">
                  <c:v>1065.7935559444209</c:v>
                </c:pt>
                <c:pt idx="1629">
                  <c:v>1065.8868387165769</c:v>
                </c:pt>
                <c:pt idx="1630">
                  <c:v>1065.98006311423</c:v>
                </c:pt>
                <c:pt idx="1631">
                  <c:v>1066.0732292107136</c:v>
                </c:pt>
                <c:pt idx="1632">
                  <c:v>1066.166337079223</c:v>
                </c:pt>
                <c:pt idx="1633">
                  <c:v>1066.2593867928149</c:v>
                </c:pt>
                <c:pt idx="1634">
                  <c:v>1066.352378424408</c:v>
                </c:pt>
                <c:pt idx="1635">
                  <c:v>1066.4453120467836</c:v>
                </c:pt>
                <c:pt idx="1636">
                  <c:v>1066.5381877325858</c:v>
                </c:pt>
                <c:pt idx="1637">
                  <c:v>1066.6310055543217</c:v>
                </c:pt>
                <c:pt idx="1638">
                  <c:v>1066.7237655843619</c:v>
                </c:pt>
                <c:pt idx="1639">
                  <c:v>1066.8164678949406</c:v>
                </c:pt>
                <c:pt idx="1640">
                  <c:v>1066.9091125581563</c:v>
                </c:pt>
                <c:pt idx="1641">
                  <c:v>1067.0016996459722</c:v>
                </c:pt>
                <c:pt idx="1642">
                  <c:v>1067.0942292302159</c:v>
                </c:pt>
                <c:pt idx="1643">
                  <c:v>1067.1867013825806</c:v>
                </c:pt>
                <c:pt idx="1644">
                  <c:v>1067.2791161746247</c:v>
                </c:pt>
                <c:pt idx="1645">
                  <c:v>1067.3714736777724</c:v>
                </c:pt>
                <c:pt idx="1646">
                  <c:v>1067.4637739633145</c:v>
                </c:pt>
                <c:pt idx="1647">
                  <c:v>1067.5560171024076</c:v>
                </c:pt>
                <c:pt idx="1648">
                  <c:v>1067.648203166076</c:v>
                </c:pt>
                <c:pt idx="1649">
                  <c:v>1067.7403322252103</c:v>
                </c:pt>
                <c:pt idx="1650">
                  <c:v>1067.8324043505693</c:v>
                </c:pt>
                <c:pt idx="1651">
                  <c:v>1067.9244196127793</c:v>
                </c:pt>
                <c:pt idx="1652">
                  <c:v>1068.0163780823348</c:v>
                </c:pt>
                <c:pt idx="1653">
                  <c:v>1068.108279829599</c:v>
                </c:pt>
                <c:pt idx="1654">
                  <c:v>1068.2001249248037</c:v>
                </c:pt>
                <c:pt idx="1655">
                  <c:v>1068.29191343805</c:v>
                </c:pt>
                <c:pt idx="1656">
                  <c:v>1068.3836454393083</c:v>
                </c:pt>
                <c:pt idx="1657">
                  <c:v>1068.4753209984192</c:v>
                </c:pt>
                <c:pt idx="1658">
                  <c:v>1068.5669401850928</c:v>
                </c:pt>
                <c:pt idx="1659">
                  <c:v>1068.6585030689102</c:v>
                </c:pt>
                <c:pt idx="1660">
                  <c:v>1068.7500097193231</c:v>
                </c:pt>
                <c:pt idx="1661">
                  <c:v>1068.8414602056541</c:v>
                </c:pt>
                <c:pt idx="1662">
                  <c:v>1068.9328545970975</c:v>
                </c:pt>
                <c:pt idx="1663">
                  <c:v>1069.0241929627193</c:v>
                </c:pt>
                <c:pt idx="1664">
                  <c:v>1069.1154753714575</c:v>
                </c:pt>
                <c:pt idx="1665">
                  <c:v>1069.2067018921223</c:v>
                </c:pt>
                <c:pt idx="1666">
                  <c:v>1069.2978725933967</c:v>
                </c:pt>
                <c:pt idx="1667">
                  <c:v>1069.3889875438369</c:v>
                </c:pt>
                <c:pt idx="1668">
                  <c:v>1069.4800468118722</c:v>
                </c:pt>
                <c:pt idx="1669">
                  <c:v>1069.5710504658055</c:v>
                </c:pt>
                <c:pt idx="1670">
                  <c:v>1069.6619985738137</c:v>
                </c:pt>
                <c:pt idx="1671">
                  <c:v>1069.7528912039481</c:v>
                </c:pt>
                <c:pt idx="1672">
                  <c:v>1069.8437284241343</c:v>
                </c:pt>
                <c:pt idx="1673">
                  <c:v>1069.9345103021728</c:v>
                </c:pt>
                <c:pt idx="1674">
                  <c:v>1070.0252369057398</c:v>
                </c:pt>
                <c:pt idx="1675">
                  <c:v>1070.1159083023863</c:v>
                </c:pt>
                <c:pt idx="1676">
                  <c:v>1070.2065245595393</c:v>
                </c:pt>
                <c:pt idx="1677">
                  <c:v>1070.2970857445018</c:v>
                </c:pt>
                <c:pt idx="1678">
                  <c:v>1070.3875919244538</c:v>
                </c:pt>
                <c:pt idx="1679">
                  <c:v>1070.478043166451</c:v>
                </c:pt>
                <c:pt idx="1680">
                  <c:v>1070.5684395374271</c:v>
                </c:pt>
                <c:pt idx="1681">
                  <c:v>1070.6587811041925</c:v>
                </c:pt>
                <c:pt idx="1682">
                  <c:v>1070.7490679334353</c:v>
                </c:pt>
                <c:pt idx="1683">
                  <c:v>1070.8393000917217</c:v>
                </c:pt>
                <c:pt idx="1684">
                  <c:v>1070.929477645496</c:v>
                </c:pt>
                <c:pt idx="1685">
                  <c:v>1071.0196006610811</c:v>
                </c:pt>
                <c:pt idx="1686">
                  <c:v>1071.1096692046783</c:v>
                </c:pt>
                <c:pt idx="1687">
                  <c:v>1071.1996833423684</c:v>
                </c:pt>
                <c:pt idx="1688">
                  <c:v>1071.2896431401116</c:v>
                </c:pt>
                <c:pt idx="1689">
                  <c:v>1071.3795486637478</c:v>
                </c:pt>
                <c:pt idx="1690">
                  <c:v>1071.4693999789965</c:v>
                </c:pt>
                <c:pt idx="1691">
                  <c:v>1071.559197151458</c:v>
                </c:pt>
                <c:pt idx="1692">
                  <c:v>1071.6489402466127</c:v>
                </c:pt>
                <c:pt idx="1693">
                  <c:v>1071.7386293298221</c:v>
                </c:pt>
                <c:pt idx="1694">
                  <c:v>1071.8282644663288</c:v>
                </c:pt>
                <c:pt idx="1695">
                  <c:v>1071.917845721257</c:v>
                </c:pt>
                <c:pt idx="1696">
                  <c:v>1072.0073731596124</c:v>
                </c:pt>
                <c:pt idx="1697">
                  <c:v>1072.0968468462827</c:v>
                </c:pt>
                <c:pt idx="1698">
                  <c:v>1072.1862668460378</c:v>
                </c:pt>
                <c:pt idx="1699">
                  <c:v>1072.2756332235308</c:v>
                </c:pt>
                <c:pt idx="1700">
                  <c:v>1072.3649460432969</c:v>
                </c:pt>
                <c:pt idx="1701">
                  <c:v>1072.4542053697548</c:v>
                </c:pt>
                <c:pt idx="1702">
                  <c:v>1072.5434112672069</c:v>
                </c:pt>
                <c:pt idx="1703">
                  <c:v>1072.6325637998389</c:v>
                </c:pt>
                <c:pt idx="1704">
                  <c:v>1072.7216630317203</c:v>
                </c:pt>
                <c:pt idx="1705">
                  <c:v>1072.8107090268054</c:v>
                </c:pt>
                <c:pt idx="1706">
                  <c:v>1072.8997018489331</c:v>
                </c:pt>
                <c:pt idx="1707">
                  <c:v>1072.9886415618266</c:v>
                </c:pt>
                <c:pt idx="1708">
                  <c:v>1073.0775282290947</c:v>
                </c:pt>
                <c:pt idx="1709">
                  <c:v>1073.1663619142312</c:v>
                </c:pt>
                <c:pt idx="1710">
                  <c:v>1073.255142680616</c:v>
                </c:pt>
                <c:pt idx="1711">
                  <c:v>1073.3438705915146</c:v>
                </c:pt>
                <c:pt idx="1712">
                  <c:v>1073.4325457100788</c:v>
                </c:pt>
                <c:pt idx="1713">
                  <c:v>1073.5211680993468</c:v>
                </c:pt>
                <c:pt idx="1714">
                  <c:v>1073.6097378222439</c:v>
                </c:pt>
                <c:pt idx="1715">
                  <c:v>1073.698254941582</c:v>
                </c:pt>
                <c:pt idx="1716">
                  <c:v>1073.7867195200606</c:v>
                </c:pt>
                <c:pt idx="1717">
                  <c:v>1073.8751316202665</c:v>
                </c:pt>
                <c:pt idx="1718">
                  <c:v>1073.9634913046748</c:v>
                </c:pt>
                <c:pt idx="1719">
                  <c:v>1074.0517986356483</c:v>
                </c:pt>
                <c:pt idx="1720">
                  <c:v>1074.1400536754384</c:v>
                </c:pt>
                <c:pt idx="1721">
                  <c:v>1074.228256486185</c:v>
                </c:pt>
                <c:pt idx="1722">
                  <c:v>1074.316407129917</c:v>
                </c:pt>
                <c:pt idx="1723">
                  <c:v>1074.4045056685525</c:v>
                </c:pt>
                <c:pt idx="1724">
                  <c:v>1074.4925521638991</c:v>
                </c:pt>
                <c:pt idx="1725">
                  <c:v>1074.5805466776537</c:v>
                </c:pt>
                <c:pt idx="1726">
                  <c:v>1074.6684892714038</c:v>
                </c:pt>
                <c:pt idx="1727">
                  <c:v>1074.7563800066268</c:v>
                </c:pt>
                <c:pt idx="1728">
                  <c:v>1074.8442189446905</c:v>
                </c:pt>
                <c:pt idx="1729">
                  <c:v>1074.9320061468536</c:v>
                </c:pt>
                <c:pt idx="1730">
                  <c:v>1075.019741674266</c:v>
                </c:pt>
                <c:pt idx="1731">
                  <c:v>1075.1074255879685</c:v>
                </c:pt>
                <c:pt idx="1732">
                  <c:v>1075.1950579488935</c:v>
                </c:pt>
                <c:pt idx="1733">
                  <c:v>1075.2826388178653</c:v>
                </c:pt>
                <c:pt idx="1734">
                  <c:v>1075.3701682556004</c:v>
                </c:pt>
                <c:pt idx="1735">
                  <c:v>1075.4576463227074</c:v>
                </c:pt>
                <c:pt idx="1736">
                  <c:v>1075.5450730796874</c:v>
                </c:pt>
                <c:pt idx="1737">
                  <c:v>1075.6324485869345</c:v>
                </c:pt>
                <c:pt idx="1738">
                  <c:v>1075.7197729047359</c:v>
                </c:pt>
                <c:pt idx="1739">
                  <c:v>1075.8070460932718</c:v>
                </c:pt>
                <c:pt idx="1740">
                  <c:v>1075.8942682126162</c:v>
                </c:pt>
                <c:pt idx="1741">
                  <c:v>1075.9814393227371</c:v>
                </c:pt>
                <c:pt idx="1742">
                  <c:v>1076.0685594834963</c:v>
                </c:pt>
                <c:pt idx="1743">
                  <c:v>1076.15562875465</c:v>
                </c:pt>
                <c:pt idx="1744">
                  <c:v>1076.242647195849</c:v>
                </c:pt>
                <c:pt idx="1745">
                  <c:v>1076.3296148666388</c:v>
                </c:pt>
                <c:pt idx="1746">
                  <c:v>1076.4165318264604</c:v>
                </c:pt>
                <c:pt idx="1747">
                  <c:v>1076.5033981346494</c:v>
                </c:pt>
                <c:pt idx="1748">
                  <c:v>1076.5902138504375</c:v>
                </c:pt>
                <c:pt idx="1749">
                  <c:v>1076.6769790329522</c:v>
                </c:pt>
                <c:pt idx="1750">
                  <c:v>1076.7636937412169</c:v>
                </c:pt>
                <c:pt idx="1751">
                  <c:v>1076.8503580341512</c:v>
                </c:pt>
                <c:pt idx="1752">
                  <c:v>1076.9369719705717</c:v>
                </c:pt>
                <c:pt idx="1753">
                  <c:v>1077.0235356091912</c:v>
                </c:pt>
                <c:pt idx="1754">
                  <c:v>1077.1100490086199</c:v>
                </c:pt>
                <c:pt idx="1755">
                  <c:v>1077.196512227365</c:v>
                </c:pt>
                <c:pt idx="1756">
                  <c:v>1077.2829253238315</c:v>
                </c:pt>
                <c:pt idx="1757">
                  <c:v>1077.3692883563222</c:v>
                </c:pt>
                <c:pt idx="1758">
                  <c:v>1077.4556013830374</c:v>
                </c:pt>
                <c:pt idx="1759">
                  <c:v>1077.5418644620761</c:v>
                </c:pt>
                <c:pt idx="1760">
                  <c:v>1077.6280776514357</c:v>
                </c:pt>
                <c:pt idx="1761">
                  <c:v>1077.7142410090121</c:v>
                </c:pt>
                <c:pt idx="1762">
                  <c:v>1077.8003545926003</c:v>
                </c:pt>
                <c:pt idx="1763">
                  <c:v>1077.8864184598945</c:v>
                </c:pt>
                <c:pt idx="1764">
                  <c:v>1077.9724326684882</c:v>
                </c:pt>
                <c:pt idx="1765">
                  <c:v>1078.0583972758745</c:v>
                </c:pt>
                <c:pt idx="1766">
                  <c:v>1078.1443123394467</c:v>
                </c:pt>
                <c:pt idx="1767">
                  <c:v>1078.2301779164977</c:v>
                </c:pt>
                <c:pt idx="1768">
                  <c:v>1078.3159940642213</c:v>
                </c:pt>
                <c:pt idx="1769">
                  <c:v>1078.4017608397114</c:v>
                </c:pt>
                <c:pt idx="1770">
                  <c:v>1078.4874782999632</c:v>
                </c:pt>
                <c:pt idx="1771">
                  <c:v>1078.5731465018723</c:v>
                </c:pt>
                <c:pt idx="1772">
                  <c:v>1078.6587655022361</c:v>
                </c:pt>
                <c:pt idx="1773">
                  <c:v>1078.7443353577532</c:v>
                </c:pt>
                <c:pt idx="1774">
                  <c:v>1078.8298561250244</c:v>
                </c:pt>
                <c:pt idx="1775">
                  <c:v>1078.9153278605518</c:v>
                </c:pt>
                <c:pt idx="1776">
                  <c:v>1079.0007506207401</c:v>
                </c:pt>
                <c:pt idx="1777">
                  <c:v>1079.0861244618961</c:v>
                </c:pt>
                <c:pt idx="1778">
                  <c:v>1079.1714494402297</c:v>
                </c:pt>
                <c:pt idx="1779">
                  <c:v>1079.2567256118532</c:v>
                </c:pt>
                <c:pt idx="1780">
                  <c:v>1079.3419530327822</c:v>
                </c:pt>
                <c:pt idx="1781">
                  <c:v>1079.4271317589353</c:v>
                </c:pt>
                <c:pt idx="1782">
                  <c:v>1079.5122618461351</c:v>
                </c:pt>
                <c:pt idx="1783">
                  <c:v>1079.5973433501078</c:v>
                </c:pt>
                <c:pt idx="1784">
                  <c:v>1079.6823763264836</c:v>
                </c:pt>
                <c:pt idx="1785">
                  <c:v>1079.7673608307964</c:v>
                </c:pt>
                <c:pt idx="1786">
                  <c:v>1079.8522969184853</c:v>
                </c:pt>
                <c:pt idx="1787">
                  <c:v>1079.9371846448935</c:v>
                </c:pt>
                <c:pt idx="1788">
                  <c:v>1080.0220240652693</c:v>
                </c:pt>
                <c:pt idx="1789">
                  <c:v>1080.1068152347659</c:v>
                </c:pt>
                <c:pt idx="1790">
                  <c:v>1080.1915582084418</c:v>
                </c:pt>
                <c:pt idx="1791">
                  <c:v>1080.2762530412613</c:v>
                </c:pt>
                <c:pt idx="1792">
                  <c:v>1080.360899788094</c:v>
                </c:pt>
                <c:pt idx="1793">
                  <c:v>1080.4454985037157</c:v>
                </c:pt>
                <c:pt idx="1794">
                  <c:v>1080.5300492428082</c:v>
                </c:pt>
                <c:pt idx="1795">
                  <c:v>1080.6145520599598</c:v>
                </c:pt>
                <c:pt idx="1796">
                  <c:v>1080.6990070096656</c:v>
                </c:pt>
                <c:pt idx="1797">
                  <c:v>1080.783414146327</c:v>
                </c:pt>
                <c:pt idx="1798">
                  <c:v>1080.8677735242527</c:v>
                </c:pt>
                <c:pt idx="1799">
                  <c:v>1080.9520851976586</c:v>
                </c:pt>
                <c:pt idx="1800">
                  <c:v>1081.0363492206679</c:v>
                </c:pt>
                <c:pt idx="1801">
                  <c:v>1081.1205656473117</c:v>
                </c:pt>
                <c:pt idx="1802">
                  <c:v>1081.2047345315286</c:v>
                </c:pt>
                <c:pt idx="1803">
                  <c:v>1081.288855927166</c:v>
                </c:pt>
                <c:pt idx="1804">
                  <c:v>1081.3729298879787</c:v>
                </c:pt>
                <c:pt idx="1805">
                  <c:v>1081.4569564676303</c:v>
                </c:pt>
                <c:pt idx="1806">
                  <c:v>1081.5409357196934</c:v>
                </c:pt>
                <c:pt idx="1807">
                  <c:v>1081.6248676976488</c:v>
                </c:pt>
                <c:pt idx="1808">
                  <c:v>1081.7087524548874</c:v>
                </c:pt>
                <c:pt idx="1809">
                  <c:v>1081.7925900447085</c:v>
                </c:pt>
                <c:pt idx="1810">
                  <c:v>1081.8763805203214</c:v>
                </c:pt>
                <c:pt idx="1811">
                  <c:v>1081.9601239348451</c:v>
                </c:pt>
                <c:pt idx="1812">
                  <c:v>1082.0438203413084</c:v>
                </c:pt>
                <c:pt idx="1813">
                  <c:v>1082.1274697926503</c:v>
                </c:pt>
                <c:pt idx="1814">
                  <c:v>1082.2110723417202</c:v>
                </c:pt>
                <c:pt idx="1815">
                  <c:v>1082.2946280412777</c:v>
                </c:pt>
                <c:pt idx="1816">
                  <c:v>1082.3781369439937</c:v>
                </c:pt>
                <c:pt idx="1817">
                  <c:v>1082.4615991024498</c:v>
                </c:pt>
                <c:pt idx="1818">
                  <c:v>1082.5450145691384</c:v>
                </c:pt>
                <c:pt idx="1819">
                  <c:v>1082.6283833964637</c:v>
                </c:pt>
                <c:pt idx="1820">
                  <c:v>1082.7117056367415</c:v>
                </c:pt>
                <c:pt idx="1821">
                  <c:v>1082.7949813421988</c:v>
                </c:pt>
                <c:pt idx="1822">
                  <c:v>1082.878210564975</c:v>
                </c:pt>
                <c:pt idx="1823">
                  <c:v>1082.9613933571216</c:v>
                </c:pt>
                <c:pt idx="1824">
                  <c:v>1083.0445297706024</c:v>
                </c:pt>
                <c:pt idx="1825">
                  <c:v>1083.1276198572937</c:v>
                </c:pt>
                <c:pt idx="1826">
                  <c:v>1083.2106636689846</c:v>
                </c:pt>
                <c:pt idx="1827">
                  <c:v>1083.2936612573769</c:v>
                </c:pt>
                <c:pt idx="1828">
                  <c:v>1083.3766126740859</c:v>
                </c:pt>
                <c:pt idx="1829">
                  <c:v>1083.45951797064</c:v>
                </c:pt>
                <c:pt idx="1830">
                  <c:v>1083.5423771984813</c:v>
                </c:pt>
                <c:pt idx="1831">
                  <c:v>1083.6251904089652</c:v>
                </c:pt>
                <c:pt idx="1832">
                  <c:v>1083.7079576533615</c:v>
                </c:pt>
                <c:pt idx="1833">
                  <c:v>1083.7906789828537</c:v>
                </c:pt>
                <c:pt idx="1834">
                  <c:v>1083.8733544485399</c:v>
                </c:pt>
                <c:pt idx="1835">
                  <c:v>1083.9559841014325</c:v>
                </c:pt>
                <c:pt idx="1836">
                  <c:v>1084.0385679924584</c:v>
                </c:pt>
                <c:pt idx="1837">
                  <c:v>1084.12110617246</c:v>
                </c:pt>
                <c:pt idx="1838">
                  <c:v>1084.2035986921942</c:v>
                </c:pt>
                <c:pt idx="1839">
                  <c:v>1084.2860456023332</c:v>
                </c:pt>
                <c:pt idx="1840">
                  <c:v>1084.3684469534646</c:v>
                </c:pt>
                <c:pt idx="1841">
                  <c:v>1084.4508027960919</c:v>
                </c:pt>
                <c:pt idx="1842">
                  <c:v>1084.5331131806342</c:v>
                </c:pt>
                <c:pt idx="1843">
                  <c:v>1084.6153781574269</c:v>
                </c:pt>
                <c:pt idx="1844">
                  <c:v>1084.6975977767211</c:v>
                </c:pt>
                <c:pt idx="1845">
                  <c:v>1084.7797720886842</c:v>
                </c:pt>
                <c:pt idx="1846">
                  <c:v>1084.8619011434009</c:v>
                </c:pt>
                <c:pt idx="1847">
                  <c:v>1084.9439849908722</c:v>
                </c:pt>
                <c:pt idx="1848">
                  <c:v>1085.0260236810159</c:v>
                </c:pt>
                <c:pt idx="1849">
                  <c:v>1085.1080172636671</c:v>
                </c:pt>
                <c:pt idx="1850">
                  <c:v>1085.1899657885779</c:v>
                </c:pt>
                <c:pt idx="1851">
                  <c:v>1085.2718693054185</c:v>
                </c:pt>
                <c:pt idx="1852">
                  <c:v>1085.3537278637762</c:v>
                </c:pt>
                <c:pt idx="1853">
                  <c:v>1085.4355415131563</c:v>
                </c:pt>
                <c:pt idx="1854">
                  <c:v>1085.5173103029822</c:v>
                </c:pt>
                <c:pt idx="1855">
                  <c:v>1085.5990342825953</c:v>
                </c:pt>
                <c:pt idx="1856">
                  <c:v>1085.6807135012557</c:v>
                </c:pt>
                <c:pt idx="1857">
                  <c:v>1085.762348008142</c:v>
                </c:pt>
                <c:pt idx="1858">
                  <c:v>1085.8439378523512</c:v>
                </c:pt>
                <c:pt idx="1859">
                  <c:v>1085.9254830828997</c:v>
                </c:pt>
                <c:pt idx="1860">
                  <c:v>1086.0069837487229</c:v>
                </c:pt>
                <c:pt idx="1861">
                  <c:v>1086.0884398986752</c:v>
                </c:pt>
                <c:pt idx="1862">
                  <c:v>1086.1698515815308</c:v>
                </c:pt>
                <c:pt idx="1863">
                  <c:v>1086.2512188459832</c:v>
                </c:pt>
                <c:pt idx="1864">
                  <c:v>1086.3325417406461</c:v>
                </c:pt>
                <c:pt idx="1865">
                  <c:v>1086.4138203140528</c:v>
                </c:pt>
                <c:pt idx="1866">
                  <c:v>1086.4950546146572</c:v>
                </c:pt>
                <c:pt idx="1867">
                  <c:v>1086.5762446908332</c:v>
                </c:pt>
                <c:pt idx="1868">
                  <c:v>1086.6573905908754</c:v>
                </c:pt>
                <c:pt idx="1869">
                  <c:v>1086.7384923629988</c:v>
                </c:pt>
                <c:pt idx="1870">
                  <c:v>1086.81955005534</c:v>
                </c:pt>
                <c:pt idx="1871">
                  <c:v>1086.9005637159557</c:v>
                </c:pt>
                <c:pt idx="1872">
                  <c:v>1086.9815333928245</c:v>
                </c:pt>
                <c:pt idx="1873">
                  <c:v>1087.062459133846</c:v>
                </c:pt>
                <c:pt idx="1874">
                  <c:v>1087.1433409868416</c:v>
                </c:pt>
                <c:pt idx="1875">
                  <c:v>1087.2241789995544</c:v>
                </c:pt>
                <c:pt idx="1876">
                  <c:v>1087.3049732196494</c:v>
                </c:pt>
                <c:pt idx="1877">
                  <c:v>1087.3857236947133</c:v>
                </c:pt>
                <c:pt idx="1878">
                  <c:v>1087.4664304722558</c:v>
                </c:pt>
                <c:pt idx="1879">
                  <c:v>1087.5470935997082</c:v>
                </c:pt>
                <c:pt idx="1880">
                  <c:v>1087.6277131244251</c:v>
                </c:pt>
                <c:pt idx="1881">
                  <c:v>1087.7082890936833</c:v>
                </c:pt>
                <c:pt idx="1882">
                  <c:v>1087.788821554683</c:v>
                </c:pt>
                <c:pt idx="1883">
                  <c:v>1087.8693105545469</c:v>
                </c:pt>
                <c:pt idx="1884">
                  <c:v>1087.9497561403216</c:v>
                </c:pt>
                <c:pt idx="1885">
                  <c:v>1088.0301583589765</c:v>
                </c:pt>
                <c:pt idx="1886">
                  <c:v>1088.110517257405</c:v>
                </c:pt>
                <c:pt idx="1887">
                  <c:v>1088.1908328824243</c:v>
                </c:pt>
                <c:pt idx="1888">
                  <c:v>1088.2711052807754</c:v>
                </c:pt>
                <c:pt idx="1889">
                  <c:v>1088.3513344991231</c:v>
                </c:pt>
                <c:pt idx="1890">
                  <c:v>1088.4315205840569</c:v>
                </c:pt>
                <c:pt idx="1891">
                  <c:v>1088.5116635820905</c:v>
                </c:pt>
                <c:pt idx="1892">
                  <c:v>1088.5917635396622</c:v>
                </c:pt>
                <c:pt idx="1893">
                  <c:v>1088.6718205031352</c:v>
                </c:pt>
                <c:pt idx="1894">
                  <c:v>1088.7518345187973</c:v>
                </c:pt>
                <c:pt idx="1895">
                  <c:v>1088.8318056328615</c:v>
                </c:pt>
                <c:pt idx="1896">
                  <c:v>1088.9117338914662</c:v>
                </c:pt>
                <c:pt idx="1897">
                  <c:v>1088.9916193406748</c:v>
                </c:pt>
                <c:pt idx="1898">
                  <c:v>1089.0714620264769</c:v>
                </c:pt>
                <c:pt idx="1899">
                  <c:v>1089.1512619947871</c:v>
                </c:pt>
                <c:pt idx="1900">
                  <c:v>1089.2310192914463</c:v>
                </c:pt>
                <c:pt idx="1901">
                  <c:v>1089.3107339622213</c:v>
                </c:pt>
                <c:pt idx="1902">
                  <c:v>1089.390406052805</c:v>
                </c:pt>
                <c:pt idx="1903">
                  <c:v>1089.4700356088169</c:v>
                </c:pt>
                <c:pt idx="1904">
                  <c:v>1089.549622675803</c:v>
                </c:pt>
                <c:pt idx="1905">
                  <c:v>1089.6291672992356</c:v>
                </c:pt>
                <c:pt idx="1906">
                  <c:v>1089.7086695245143</c:v>
                </c:pt>
                <c:pt idx="1907">
                  <c:v>1089.7881293969656</c:v>
                </c:pt>
                <c:pt idx="1908">
                  <c:v>1089.8675469618427</c:v>
                </c:pt>
                <c:pt idx="1909">
                  <c:v>1089.9469222643265</c:v>
                </c:pt>
                <c:pt idx="1910">
                  <c:v>1090.0262553495254</c:v>
                </c:pt>
                <c:pt idx="1911">
                  <c:v>1090.1055462624749</c:v>
                </c:pt>
                <c:pt idx="1912">
                  <c:v>1090.1847950481392</c:v>
                </c:pt>
                <c:pt idx="1913">
                  <c:v>1090.2640017514095</c:v>
                </c:pt>
                <c:pt idx="1914">
                  <c:v>1090.3431664171053</c:v>
                </c:pt>
                <c:pt idx="1915">
                  <c:v>1090.4222890899748</c:v>
                </c:pt>
                <c:pt idx="1916">
                  <c:v>1090.501369814694</c:v>
                </c:pt>
                <c:pt idx="1917">
                  <c:v>1090.5804086358678</c:v>
                </c:pt>
                <c:pt idx="1918">
                  <c:v>1090.6594055980295</c:v>
                </c:pt>
                <c:pt idx="1919">
                  <c:v>1090.7383607456416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612-406D-89A1-AF3922183A6E}"/>
            </c:ext>
          </c:extLst>
        </c:ser>
        <c:ser>
          <c:idx val="5"/>
          <c:order val="5"/>
          <c:tx>
            <c:v>TimeLimit</c:v>
          </c:tx>
          <c:spPr>
            <a:ln w="1270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Chart!$O$17:$O$18</c:f>
              <c:numCache>
                <c:formatCode>0.0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Chart!$P$17:$P$18</c:f>
              <c:numCache>
                <c:formatCode>0</c:formatCode>
                <c:ptCount val="2"/>
                <c:pt idx="0">
                  <c:v>0</c:v>
                </c:pt>
                <c:pt idx="1">
                  <c:v>1135.6546445592053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B9B-40F9-9EB8-3AFCABBFF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17231"/>
        <c:axId val="1"/>
      </c:scatterChart>
      <c:valAx>
        <c:axId val="270817231"/>
        <c:scaling>
          <c:orientation val="minMax"/>
          <c:max val="16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Thời</a:t>
                </a:r>
                <a:r>
                  <a:rPr lang="en-US" sz="800" baseline="0"/>
                  <a:t> gian, Phút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80293986006997775"/>
              <c:y val="0.925427572499245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Nhiệt</a:t>
                </a:r>
                <a:r>
                  <a:rPr lang="en-US" sz="1200" baseline="0"/>
                  <a:t> độ</a:t>
                </a:r>
                <a:r>
                  <a:rPr lang="en-US" sz="1200"/>
                  <a:t>,</a:t>
                </a:r>
                <a:r>
                  <a:rPr lang="en-US" sz="1200" baseline="0"/>
                  <a:t> </a:t>
                </a:r>
                <a:r>
                  <a:rPr lang="en-US" sz="1200" baseline="0">
                    <a:latin typeface="Arial" panose="020B0604020202020204" pitchFamily="34" charset="0"/>
                    <a:cs typeface="Arial" panose="020B0604020202020204" pitchFamily="34" charset="0"/>
                  </a:rPr>
                  <a:t>°</a:t>
                </a:r>
                <a:r>
                  <a:rPr lang="en-US" sz="1200" baseline="0"/>
                  <a:t>C</a:t>
                </a:r>
                <a:endParaRPr lang="en-US" sz="1200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8172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28</xdr:row>
      <xdr:rowOff>63714</xdr:rowOff>
    </xdr:from>
    <xdr:to>
      <xdr:col>22</xdr:col>
      <xdr:colOff>98223</xdr:colOff>
      <xdr:row>47</xdr:row>
      <xdr:rowOff>68466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316E7-1A18-4D03-A334-0BA6D9306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492964"/>
          <a:ext cx="6175173" cy="3719502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17</xdr:row>
      <xdr:rowOff>1</xdr:rowOff>
    </xdr:from>
    <xdr:to>
      <xdr:col>22</xdr:col>
      <xdr:colOff>477595</xdr:colOff>
      <xdr:row>27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47418B-E2EF-AAB4-C3B4-072EBB457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1" y="3238501"/>
          <a:ext cx="6554544" cy="2047874"/>
        </a:xfrm>
        <a:prstGeom prst="rect">
          <a:avLst/>
        </a:prstGeom>
      </xdr:spPr>
    </xdr:pic>
    <xdr:clientData/>
  </xdr:twoCellAnchor>
  <xdr:twoCellAnchor editAs="oneCell">
    <xdr:from>
      <xdr:col>20</xdr:col>
      <xdr:colOff>533400</xdr:colOff>
      <xdr:row>47</xdr:row>
      <xdr:rowOff>85724</xdr:rowOff>
    </xdr:from>
    <xdr:to>
      <xdr:col>33</xdr:col>
      <xdr:colOff>152400</xdr:colOff>
      <xdr:row>63</xdr:row>
      <xdr:rowOff>155337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2A5B0E2-EE72-46CD-9660-01BBC4D11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25400" y="9229724"/>
          <a:ext cx="7543800" cy="3270013"/>
        </a:xfrm>
        <a:prstGeom prst="rect">
          <a:avLst/>
        </a:prstGeom>
      </xdr:spPr>
    </xdr:pic>
    <xdr:clientData/>
  </xdr:twoCellAnchor>
  <xdr:twoCellAnchor editAs="oneCell">
    <xdr:from>
      <xdr:col>12</xdr:col>
      <xdr:colOff>155634</xdr:colOff>
      <xdr:row>47</xdr:row>
      <xdr:rowOff>161925</xdr:rowOff>
    </xdr:from>
    <xdr:to>
      <xdr:col>20</xdr:col>
      <xdr:colOff>61601</xdr:colOff>
      <xdr:row>63</xdr:row>
      <xdr:rowOff>31433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92F8F66-9BF3-4A15-83B9-10D5A8E45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70834" y="9305925"/>
          <a:ext cx="4782767" cy="3069908"/>
        </a:xfrm>
        <a:prstGeom prst="rect">
          <a:avLst/>
        </a:prstGeom>
      </xdr:spPr>
    </xdr:pic>
    <xdr:clientData/>
  </xdr:twoCellAnchor>
  <xdr:twoCellAnchor editAs="oneCell">
    <xdr:from>
      <xdr:col>0</xdr:col>
      <xdr:colOff>166687</xdr:colOff>
      <xdr:row>55</xdr:row>
      <xdr:rowOff>142875</xdr:rowOff>
    </xdr:from>
    <xdr:to>
      <xdr:col>10</xdr:col>
      <xdr:colOff>261936</xdr:colOff>
      <xdr:row>97</xdr:row>
      <xdr:rowOff>28416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9700AE0-E390-4B3C-9DC3-B993C6EE1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6687" y="11001375"/>
          <a:ext cx="6286499" cy="7886541"/>
        </a:xfrm>
        <a:prstGeom prst="rect">
          <a:avLst/>
        </a:prstGeom>
      </xdr:spPr>
    </xdr:pic>
    <xdr:clientData/>
  </xdr:twoCellAnchor>
  <xdr:twoCellAnchor>
    <xdr:from>
      <xdr:col>12</xdr:col>
      <xdr:colOff>498231</xdr:colOff>
      <xdr:row>27</xdr:row>
      <xdr:rowOff>65943</xdr:rowOff>
    </xdr:from>
    <xdr:to>
      <xdr:col>16</xdr:col>
      <xdr:colOff>29308</xdr:colOff>
      <xdr:row>27</xdr:row>
      <xdr:rowOff>65943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F5D0A47-8931-F45E-2484-52CBD7BDA126}"/>
            </a:ext>
          </a:extLst>
        </xdr:cNvPr>
        <xdr:cNvCxnSpPr/>
      </xdr:nvCxnSpPr>
      <xdr:spPr>
        <a:xfrm>
          <a:off x="7795846" y="5260731"/>
          <a:ext cx="1963616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278423</xdr:colOff>
      <xdr:row>97</xdr:row>
      <xdr:rowOff>140553</xdr:rowOff>
    </xdr:from>
    <xdr:to>
      <xdr:col>10</xdr:col>
      <xdr:colOff>131885</xdr:colOff>
      <xdr:row>107</xdr:row>
      <xdr:rowOff>36001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C00A6CA-1FCB-C765-5A84-B722B016F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8423" y="18970745"/>
          <a:ext cx="5934808" cy="1800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146956</xdr:colOff>
      <xdr:row>126</xdr:row>
      <xdr:rowOff>130629</xdr:rowOff>
    </xdr:from>
    <xdr:to>
      <xdr:col>10</xdr:col>
      <xdr:colOff>165652</xdr:colOff>
      <xdr:row>142</xdr:row>
      <xdr:rowOff>149086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31551-FC1F-4A8D-9296-FD3899EE5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378557</xdr:colOff>
      <xdr:row>66</xdr:row>
      <xdr:rowOff>62917</xdr:rowOff>
    </xdr:from>
    <xdr:to>
      <xdr:col>9</xdr:col>
      <xdr:colOff>388057</xdr:colOff>
      <xdr:row>69</xdr:row>
      <xdr:rowOff>7977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9E561C6-9869-4318-9405-3993CE60FA61}"/>
                </a:ext>
              </a:extLst>
            </xdr:cNvPr>
            <xdr:cNvSpPr txBox="1"/>
          </xdr:nvSpPr>
          <xdr:spPr>
            <a:xfrm>
              <a:off x="972038" y="10283975"/>
              <a:ext cx="4215154" cy="582502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ln>
                              <a:noFill/>
                            </a:ln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000" i="1">
                        <a:ln>
                          <a:noFill/>
                        </a:ln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00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𝑓𝑖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𝑓𝑖</m:t>
                            </m:r>
                          </m:sub>
                        </m:s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f>
                          <m:f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𝛾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𝑀</m:t>
                                </m:r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𝑓𝑖</m:t>
                                </m:r>
                              </m:sub>
                            </m:sSub>
                          </m:den>
                        </m:f>
                      </m:den>
                    </m:f>
                    <m:r>
                      <a:rPr lang="en-US" sz="1000" b="0" i="1">
                        <a:ln>
                          <a:noFill/>
                        </a:ln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f>
                          <m:fPr>
                            <m:ctrlPr>
                              <a:rPr lang="en-US" sz="10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𝛾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𝑓𝑖</m:t>
                                </m:r>
                              </m:sub>
                            </m:sSub>
                          </m:den>
                        </m:f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sSub>
                      <m:sSubPr>
                        <m:ctrlP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000">
                <a:ln>
                  <a:noFill/>
                </a:ln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9E561C6-9869-4318-9405-3993CE60FA61}"/>
                </a:ext>
              </a:extLst>
            </xdr:cNvPr>
            <xdr:cNvSpPr txBox="1"/>
          </xdr:nvSpPr>
          <xdr:spPr>
            <a:xfrm>
              <a:off x="972038" y="10283975"/>
              <a:ext cx="4215154" cy="582502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100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0</a:t>
              </a:r>
              <a:r>
                <a:rPr lang="en-US" sz="1000" i="0">
                  <a:ln>
                    <a:noFill/>
                  </a:ln>
                  <a:latin typeface="Cambria Math" panose="02040503050406030204" pitchFamily="18" charset="0"/>
                </a:rPr>
                <a:t>=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𝑁_(𝑓𝑖,𝐸𝑑)/(</a:t>
              </a:r>
              <a:r>
                <a:rPr lang="en-US" sz="100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𝑚𝑖𝑛,𝑓𝑖)  𝐴 𝑘_(𝑦,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𝜃) 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 𝑓_𝑦/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𝛾_(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𝑀,𝑓𝑖) )+〖𝑘_𝑦 𝑀〗_(𝑦,𝐸𝑑)/(𝑊_𝑦  𝑘_(𝑦,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𝜃) 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 </a:t>
              </a:r>
              <a:r>
                <a:rPr lang="en-US" sz="10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𝑓_𝑦/𝛾_(𝑀,𝑓𝑖)  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 ) 𝑘_1 𝑘_2</a:t>
              </a:r>
              <a:endParaRPr lang="en-US" sz="1000">
                <a:ln>
                  <a:noFill/>
                </a:ln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twoCellAnchor>
  <xdr:twoCellAnchor editAs="oneCell">
    <xdr:from>
      <xdr:col>7</xdr:col>
      <xdr:colOff>426701</xdr:colOff>
      <xdr:row>15</xdr:row>
      <xdr:rowOff>91965</xdr:rowOff>
    </xdr:from>
    <xdr:to>
      <xdr:col>9</xdr:col>
      <xdr:colOff>532086</xdr:colOff>
      <xdr:row>21</xdr:row>
      <xdr:rowOff>106696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D13FE0-F0EB-8B4B-B664-0549DAF6E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1011" y="1287517"/>
          <a:ext cx="1300937" cy="10394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A5509-F32E-44D3-976C-0F790A6F47F4}">
  <sheetPr codeName="Sheet4"/>
  <dimension ref="A1:K1048573"/>
  <sheetViews>
    <sheetView showGridLines="0" topLeftCell="A59" zoomScale="130" zoomScaleNormal="130" workbookViewId="0">
      <selection activeCell="T70" sqref="T70"/>
    </sheetView>
  </sheetViews>
  <sheetFormatPr defaultRowHeight="15"/>
  <cols>
    <col min="1" max="1" width="9.140625" style="80"/>
    <col min="11" max="11" width="9.140625" style="75"/>
  </cols>
  <sheetData>
    <row r="1" spans="1:11" ht="15" customHeight="1">
      <c r="A1" s="277" t="s">
        <v>256</v>
      </c>
      <c r="B1" s="278"/>
      <c r="C1" s="278"/>
      <c r="D1" s="278"/>
      <c r="E1" s="278"/>
      <c r="F1" s="278"/>
      <c r="G1" s="278"/>
      <c r="H1" s="281" t="s">
        <v>337</v>
      </c>
      <c r="I1" s="281"/>
      <c r="J1" s="281" t="s">
        <v>338</v>
      </c>
      <c r="K1" s="283"/>
    </row>
    <row r="2" spans="1:11" ht="15" customHeight="1">
      <c r="A2" s="279"/>
      <c r="B2" s="280"/>
      <c r="C2" s="280"/>
      <c r="D2" s="280"/>
      <c r="E2" s="280"/>
      <c r="F2" s="280"/>
      <c r="G2" s="280"/>
      <c r="H2" s="282"/>
      <c r="I2" s="282"/>
      <c r="J2" s="282"/>
      <c r="K2" s="284"/>
    </row>
    <row r="4" spans="1:11">
      <c r="A4" s="82" t="s">
        <v>309</v>
      </c>
    </row>
    <row r="5" spans="1:11">
      <c r="A5" s="84" t="s">
        <v>257</v>
      </c>
    </row>
    <row r="6" spans="1:11">
      <c r="A6" s="84" t="s">
        <v>258</v>
      </c>
    </row>
    <row r="7" spans="1:11">
      <c r="A7" s="84" t="s">
        <v>259</v>
      </c>
    </row>
    <row r="8" spans="1:11">
      <c r="A8" s="84" t="s">
        <v>260</v>
      </c>
    </row>
    <row r="9" spans="1:11">
      <c r="A9" s="84" t="s">
        <v>261</v>
      </c>
    </row>
    <row r="11" spans="1:11">
      <c r="A11" s="82" t="s">
        <v>310</v>
      </c>
    </row>
    <row r="12" spans="1:11">
      <c r="A12" s="84" t="s">
        <v>262</v>
      </c>
    </row>
    <row r="13" spans="1:11">
      <c r="A13" s="84" t="s">
        <v>263</v>
      </c>
    </row>
    <row r="14" spans="1:11">
      <c r="A14" s="84" t="s">
        <v>264</v>
      </c>
    </row>
    <row r="15" spans="1:11">
      <c r="A15" s="84" t="s">
        <v>265</v>
      </c>
    </row>
    <row r="16" spans="1:11">
      <c r="A16" s="84" t="s">
        <v>266</v>
      </c>
    </row>
    <row r="17" spans="1:10">
      <c r="A17" s="84" t="s">
        <v>267</v>
      </c>
    </row>
    <row r="18" spans="1:10">
      <c r="A18" s="84" t="s">
        <v>268</v>
      </c>
    </row>
    <row r="20" spans="1:10">
      <c r="A20" s="82" t="s">
        <v>311</v>
      </c>
    </row>
    <row r="21" spans="1:10">
      <c r="A21" s="84" t="s">
        <v>269</v>
      </c>
      <c r="C21" s="77" t="s">
        <v>270</v>
      </c>
      <c r="F21" s="78" t="s">
        <v>274</v>
      </c>
      <c r="H21" s="39">
        <v>15</v>
      </c>
      <c r="I21" t="s">
        <v>276</v>
      </c>
    </row>
    <row r="22" spans="1:10">
      <c r="A22" s="84" t="s">
        <v>271</v>
      </c>
      <c r="C22" s="77" t="s">
        <v>272</v>
      </c>
      <c r="F22" s="78" t="s">
        <v>275</v>
      </c>
      <c r="H22" s="39">
        <v>20</v>
      </c>
      <c r="I22" t="s">
        <v>276</v>
      </c>
    </row>
    <row r="23" spans="1:10">
      <c r="A23" s="84" t="s">
        <v>273</v>
      </c>
      <c r="C23" s="79">
        <v>0.05</v>
      </c>
      <c r="F23" s="78" t="s">
        <v>277</v>
      </c>
      <c r="H23" s="77" t="s">
        <v>278</v>
      </c>
    </row>
    <row r="24" spans="1:10">
      <c r="F24" s="78"/>
      <c r="H24" s="79"/>
    </row>
    <row r="25" spans="1:10">
      <c r="A25" s="84" t="s">
        <v>279</v>
      </c>
    </row>
    <row r="26" spans="1:10">
      <c r="B26" s="67" t="s">
        <v>280</v>
      </c>
      <c r="C26" s="274" t="s">
        <v>281</v>
      </c>
      <c r="D26" s="275"/>
      <c r="E26" s="276"/>
      <c r="F26" s="265" t="s">
        <v>282</v>
      </c>
      <c r="G26" s="265"/>
      <c r="H26" s="265"/>
      <c r="I26" s="265"/>
      <c r="J26" s="265"/>
    </row>
    <row r="27" spans="1:10" ht="18.75">
      <c r="B27" s="31">
        <v>1</v>
      </c>
      <c r="C27" s="267" t="s">
        <v>283</v>
      </c>
      <c r="D27" s="268"/>
      <c r="E27" s="269"/>
      <c r="F27" s="270" t="s">
        <v>286</v>
      </c>
      <c r="G27" s="270"/>
      <c r="H27" s="270"/>
      <c r="I27" s="270" t="s">
        <v>289</v>
      </c>
      <c r="J27" s="270"/>
    </row>
    <row r="28" spans="1:10" ht="18.75">
      <c r="B28" s="31">
        <v>2</v>
      </c>
      <c r="C28" s="267" t="s">
        <v>284</v>
      </c>
      <c r="D28" s="268"/>
      <c r="E28" s="269"/>
      <c r="F28" s="270" t="s">
        <v>287</v>
      </c>
      <c r="G28" s="270"/>
      <c r="H28" s="270"/>
      <c r="I28" s="270" t="s">
        <v>290</v>
      </c>
      <c r="J28" s="270"/>
    </row>
    <row r="29" spans="1:10" ht="18.75">
      <c r="B29" s="31">
        <v>3</v>
      </c>
      <c r="C29" s="267" t="s">
        <v>285</v>
      </c>
      <c r="D29" s="268"/>
      <c r="E29" s="269"/>
      <c r="F29" s="270" t="s">
        <v>288</v>
      </c>
      <c r="G29" s="270"/>
      <c r="H29" s="270"/>
      <c r="I29" s="270" t="s">
        <v>291</v>
      </c>
      <c r="J29" s="270"/>
    </row>
    <row r="31" spans="1:10">
      <c r="A31" s="82" t="s">
        <v>312</v>
      </c>
    </row>
    <row r="32" spans="1:10">
      <c r="B32" s="67" t="s">
        <v>280</v>
      </c>
      <c r="C32" s="265" t="s">
        <v>32</v>
      </c>
      <c r="D32" s="265"/>
      <c r="E32" s="67" t="s">
        <v>292</v>
      </c>
      <c r="F32" s="67" t="s">
        <v>293</v>
      </c>
      <c r="G32" s="67" t="s">
        <v>294</v>
      </c>
    </row>
    <row r="33" spans="1:11">
      <c r="B33" s="31">
        <v>1</v>
      </c>
      <c r="C33" s="266" t="s">
        <v>117</v>
      </c>
      <c r="D33" s="266"/>
      <c r="E33" s="31">
        <v>1</v>
      </c>
      <c r="F33" s="31">
        <v>1</v>
      </c>
      <c r="G33" s="74" t="s">
        <v>295</v>
      </c>
    </row>
    <row r="35" spans="1:11">
      <c r="A35" s="83" t="s">
        <v>296</v>
      </c>
    </row>
    <row r="36" spans="1:11">
      <c r="B36" t="s">
        <v>297</v>
      </c>
      <c r="C36" t="s">
        <v>298</v>
      </c>
    </row>
    <row r="37" spans="1:11">
      <c r="B37" t="s">
        <v>299</v>
      </c>
      <c r="C37" t="s">
        <v>300</v>
      </c>
    </row>
    <row r="38" spans="1:11">
      <c r="B38" t="s">
        <v>301</v>
      </c>
      <c r="C38" t="s">
        <v>302</v>
      </c>
    </row>
    <row r="39" spans="1:11" ht="18.75">
      <c r="B39" s="81" t="s">
        <v>303</v>
      </c>
    </row>
    <row r="40" spans="1:11">
      <c r="B40" s="25" t="s">
        <v>304</v>
      </c>
      <c r="C40" s="30">
        <v>0</v>
      </c>
      <c r="D40" t="s">
        <v>305</v>
      </c>
    </row>
    <row r="41" spans="1:11">
      <c r="B41" s="25" t="s">
        <v>304</v>
      </c>
      <c r="C41" s="30">
        <v>0.3</v>
      </c>
      <c r="D41" t="s">
        <v>306</v>
      </c>
    </row>
    <row r="42" spans="1:11">
      <c r="B42" s="25" t="s">
        <v>304</v>
      </c>
      <c r="C42" s="30">
        <v>0.6</v>
      </c>
      <c r="D42" t="s">
        <v>307</v>
      </c>
    </row>
    <row r="43" spans="1:11">
      <c r="B43" s="25" t="s">
        <v>304</v>
      </c>
      <c r="C43" s="30">
        <v>0.8</v>
      </c>
      <c r="D43" t="s">
        <v>308</v>
      </c>
    </row>
    <row r="45" spans="1:11">
      <c r="A45" s="82" t="s">
        <v>313</v>
      </c>
    </row>
    <row r="46" spans="1:11">
      <c r="A46" s="271" t="s">
        <v>314</v>
      </c>
      <c r="B46" s="272"/>
      <c r="C46" s="272"/>
      <c r="D46" s="272"/>
      <c r="E46" s="272"/>
      <c r="F46" s="272"/>
      <c r="G46" s="272"/>
      <c r="H46" s="272"/>
      <c r="I46" s="272"/>
      <c r="J46" s="272"/>
      <c r="K46" s="273"/>
    </row>
    <row r="47" spans="1:11">
      <c r="A47" s="271"/>
      <c r="B47" s="272"/>
      <c r="C47" s="272"/>
      <c r="D47" s="272"/>
      <c r="E47" s="272"/>
      <c r="F47" s="272"/>
      <c r="G47" s="272"/>
      <c r="H47" s="272"/>
      <c r="I47" s="272"/>
      <c r="J47" s="272"/>
      <c r="K47" s="273"/>
    </row>
    <row r="48" spans="1:11" ht="18">
      <c r="D48" s="88" t="s">
        <v>315</v>
      </c>
      <c r="E48" s="86" t="s">
        <v>317</v>
      </c>
      <c r="F48" s="87" t="s">
        <v>316</v>
      </c>
    </row>
    <row r="49" spans="1:11" ht="18">
      <c r="B49" s="85" t="s">
        <v>315</v>
      </c>
      <c r="C49" t="s">
        <v>318</v>
      </c>
    </row>
    <row r="50" spans="1:11" ht="18">
      <c r="B50" s="85" t="s">
        <v>316</v>
      </c>
      <c r="C50" t="s">
        <v>319</v>
      </c>
    </row>
    <row r="51" spans="1:11" ht="18">
      <c r="B51" s="89" t="s">
        <v>320</v>
      </c>
      <c r="C51" s="263" t="s">
        <v>321</v>
      </c>
      <c r="D51" s="263"/>
      <c r="E51" s="263"/>
      <c r="F51" s="263"/>
      <c r="G51" s="263"/>
      <c r="H51" s="263"/>
      <c r="I51" s="263"/>
      <c r="J51" s="263"/>
      <c r="K51" s="264"/>
    </row>
    <row r="52" spans="1:11">
      <c r="C52" s="263"/>
      <c r="D52" s="263"/>
      <c r="E52" s="263"/>
      <c r="F52" s="263"/>
      <c r="G52" s="263"/>
      <c r="H52" s="263"/>
      <c r="I52" s="263"/>
      <c r="J52" s="263"/>
      <c r="K52" s="264"/>
    </row>
    <row r="53" spans="1:11">
      <c r="A53" s="90"/>
      <c r="B53" s="91"/>
      <c r="C53" s="91"/>
      <c r="D53" s="91"/>
      <c r="E53" s="91"/>
      <c r="F53" s="91"/>
      <c r="G53" s="91"/>
      <c r="H53" s="91"/>
      <c r="I53" s="91"/>
      <c r="J53" s="91"/>
      <c r="K53" s="92"/>
    </row>
    <row r="1048573" spans="1:1">
      <c r="A1048573" s="76" t="s">
        <v>265</v>
      </c>
    </row>
  </sheetData>
  <mergeCells count="18">
    <mergeCell ref="F26:J26"/>
    <mergeCell ref="C26:E26"/>
    <mergeCell ref="C28:E28"/>
    <mergeCell ref="C27:E27"/>
    <mergeCell ref="A1:G2"/>
    <mergeCell ref="H1:I2"/>
    <mergeCell ref="J1:K2"/>
    <mergeCell ref="I28:J28"/>
    <mergeCell ref="I27:J27"/>
    <mergeCell ref="F28:H28"/>
    <mergeCell ref="F27:H27"/>
    <mergeCell ref="C51:K52"/>
    <mergeCell ref="C32:D32"/>
    <mergeCell ref="C33:D33"/>
    <mergeCell ref="C29:E29"/>
    <mergeCell ref="F29:H29"/>
    <mergeCell ref="I29:J29"/>
    <mergeCell ref="A46:K4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8166-730C-41BD-8E65-07B48C456FF1}">
  <sheetPr codeName="Sheet3"/>
  <dimension ref="D5:AH101"/>
  <sheetViews>
    <sheetView showGridLines="0" topLeftCell="A6" zoomScale="70" zoomScaleNormal="70" workbookViewId="0">
      <selection activeCell="AL55" sqref="AL55"/>
    </sheetView>
  </sheetViews>
  <sheetFormatPr defaultColWidth="9.140625" defaultRowHeight="20.100000000000001" customHeight="1"/>
  <cols>
    <col min="1" max="3" width="4" style="57" customWidth="1"/>
    <col min="4" max="16384" width="9.140625" style="57"/>
  </cols>
  <sheetData>
    <row r="5" spans="4:34" ht="20.100000000000001" customHeight="1">
      <c r="D5" s="56" t="s">
        <v>238</v>
      </c>
      <c r="L5" s="56" t="s">
        <v>238</v>
      </c>
      <c r="T5" s="56" t="s">
        <v>238</v>
      </c>
      <c r="AB5" s="56" t="s">
        <v>238</v>
      </c>
    </row>
    <row r="6" spans="4:34" ht="20.100000000000001" customHeight="1">
      <c r="D6" s="56" t="s">
        <v>239</v>
      </c>
      <c r="L6" s="56" t="s">
        <v>240</v>
      </c>
      <c r="T6" s="56" t="s">
        <v>241</v>
      </c>
      <c r="AB6" s="56" t="s">
        <v>242</v>
      </c>
    </row>
    <row r="7" spans="4:34" ht="20.100000000000001" customHeight="1">
      <c r="D7" s="58" t="s">
        <v>243</v>
      </c>
      <c r="E7" s="59">
        <v>500</v>
      </c>
      <c r="F7" s="59">
        <v>550</v>
      </c>
      <c r="G7" s="59">
        <v>600</v>
      </c>
      <c r="H7" s="59">
        <v>650</v>
      </c>
      <c r="I7" s="59">
        <v>700</v>
      </c>
      <c r="J7" s="59">
        <v>750</v>
      </c>
      <c r="L7" s="58" t="s">
        <v>243</v>
      </c>
      <c r="M7" s="58">
        <v>500</v>
      </c>
      <c r="N7" s="58">
        <v>550</v>
      </c>
      <c r="O7" s="58">
        <v>600</v>
      </c>
      <c r="P7" s="58">
        <v>650</v>
      </c>
      <c r="Q7" s="58">
        <v>700</v>
      </c>
      <c r="R7" s="58">
        <v>750</v>
      </c>
      <c r="T7" s="58" t="s">
        <v>243</v>
      </c>
      <c r="U7" s="58">
        <v>500</v>
      </c>
      <c r="V7" s="58">
        <v>550</v>
      </c>
      <c r="W7" s="58">
        <v>600</v>
      </c>
      <c r="X7" s="58">
        <v>650</v>
      </c>
      <c r="Y7" s="58">
        <v>700</v>
      </c>
      <c r="Z7" s="58">
        <v>750</v>
      </c>
      <c r="AB7" s="58" t="s">
        <v>243</v>
      </c>
      <c r="AC7" s="58">
        <v>500</v>
      </c>
      <c r="AD7" s="58">
        <v>550</v>
      </c>
      <c r="AE7" s="58">
        <v>600</v>
      </c>
      <c r="AF7" s="58">
        <v>650</v>
      </c>
      <c r="AG7" s="58">
        <v>700</v>
      </c>
      <c r="AH7" s="58">
        <v>750</v>
      </c>
    </row>
    <row r="8" spans="4:34" ht="20.100000000000001" customHeight="1">
      <c r="D8" s="59">
        <v>45</v>
      </c>
      <c r="E8" s="60">
        <v>310</v>
      </c>
      <c r="F8" s="60">
        <v>315</v>
      </c>
      <c r="G8" s="60">
        <v>320</v>
      </c>
      <c r="H8" s="60">
        <v>325</v>
      </c>
      <c r="I8" s="60">
        <v>330</v>
      </c>
      <c r="J8" s="60">
        <v>335</v>
      </c>
      <c r="L8" s="58">
        <v>60</v>
      </c>
      <c r="M8" s="60">
        <v>315</v>
      </c>
      <c r="N8" s="60">
        <v>320</v>
      </c>
      <c r="O8" s="60">
        <v>325</v>
      </c>
      <c r="P8" s="60">
        <v>330</v>
      </c>
      <c r="Q8" s="60">
        <v>335</v>
      </c>
      <c r="R8" s="60">
        <v>340</v>
      </c>
      <c r="T8" s="58">
        <v>60</v>
      </c>
      <c r="U8" s="60">
        <v>320</v>
      </c>
      <c r="V8" s="60">
        <v>325</v>
      </c>
      <c r="W8" s="60">
        <v>330</v>
      </c>
      <c r="X8" s="60">
        <v>335</v>
      </c>
      <c r="Y8" s="60">
        <v>340</v>
      </c>
      <c r="Z8" s="60">
        <v>345</v>
      </c>
      <c r="AB8" s="58">
        <v>60</v>
      </c>
      <c r="AC8" s="60">
        <v>325</v>
      </c>
      <c r="AD8" s="60">
        <v>330</v>
      </c>
      <c r="AE8" s="60">
        <v>335</v>
      </c>
      <c r="AF8" s="60">
        <v>340</v>
      </c>
      <c r="AG8" s="60">
        <v>345</v>
      </c>
      <c r="AH8" s="60">
        <v>350</v>
      </c>
    </row>
    <row r="9" spans="4:34" ht="20.100000000000001" customHeight="1">
      <c r="D9" s="59">
        <v>50</v>
      </c>
      <c r="E9" s="60">
        <v>315</v>
      </c>
      <c r="F9" s="60">
        <v>320</v>
      </c>
      <c r="G9" s="60">
        <v>325</v>
      </c>
      <c r="H9" s="60">
        <v>330</v>
      </c>
      <c r="I9" s="60">
        <v>335</v>
      </c>
      <c r="J9" s="60">
        <v>340</v>
      </c>
      <c r="L9" s="58">
        <v>65</v>
      </c>
      <c r="M9" s="60">
        <v>320</v>
      </c>
      <c r="N9" s="60">
        <v>325</v>
      </c>
      <c r="O9" s="60">
        <v>330</v>
      </c>
      <c r="P9" s="60">
        <v>335</v>
      </c>
      <c r="Q9" s="60">
        <v>340</v>
      </c>
      <c r="R9" s="60">
        <v>345</v>
      </c>
      <c r="T9" s="58">
        <v>65</v>
      </c>
      <c r="U9" s="60">
        <v>325</v>
      </c>
      <c r="V9" s="60">
        <v>330</v>
      </c>
      <c r="W9" s="60">
        <v>335</v>
      </c>
      <c r="X9" s="60">
        <v>340</v>
      </c>
      <c r="Y9" s="60">
        <v>345</v>
      </c>
      <c r="Z9" s="60">
        <v>350</v>
      </c>
      <c r="AB9" s="58">
        <v>65</v>
      </c>
      <c r="AC9" s="60">
        <v>330</v>
      </c>
      <c r="AD9" s="60">
        <v>335</v>
      </c>
      <c r="AE9" s="60">
        <v>340</v>
      </c>
      <c r="AF9" s="60">
        <v>345</v>
      </c>
      <c r="AG9" s="60">
        <v>350</v>
      </c>
      <c r="AH9" s="60">
        <v>355</v>
      </c>
    </row>
    <row r="10" spans="4:34" ht="20.100000000000001" customHeight="1">
      <c r="D10" s="59">
        <v>55</v>
      </c>
      <c r="E10" s="60">
        <v>320</v>
      </c>
      <c r="F10" s="60">
        <v>325</v>
      </c>
      <c r="G10" s="60">
        <v>330</v>
      </c>
      <c r="H10" s="60">
        <v>335</v>
      </c>
      <c r="I10" s="60">
        <v>340</v>
      </c>
      <c r="J10" s="60">
        <v>345</v>
      </c>
      <c r="L10" s="58">
        <v>70</v>
      </c>
      <c r="M10" s="60">
        <v>325</v>
      </c>
      <c r="N10" s="60">
        <v>330</v>
      </c>
      <c r="O10" s="60">
        <v>335</v>
      </c>
      <c r="P10" s="60">
        <v>340</v>
      </c>
      <c r="Q10" s="60">
        <v>345</v>
      </c>
      <c r="R10" s="60">
        <v>350</v>
      </c>
      <c r="T10" s="58">
        <v>70</v>
      </c>
      <c r="U10" s="60">
        <v>330</v>
      </c>
      <c r="V10" s="60">
        <v>335</v>
      </c>
      <c r="W10" s="60">
        <v>340</v>
      </c>
      <c r="X10" s="60">
        <v>345</v>
      </c>
      <c r="Y10" s="60">
        <v>350</v>
      </c>
      <c r="Z10" s="60">
        <v>355</v>
      </c>
      <c r="AB10" s="58">
        <v>70</v>
      </c>
      <c r="AC10" s="60">
        <v>335</v>
      </c>
      <c r="AD10" s="60">
        <v>340</v>
      </c>
      <c r="AE10" s="60">
        <v>345</v>
      </c>
      <c r="AF10" s="60">
        <v>350</v>
      </c>
      <c r="AG10" s="60">
        <v>355</v>
      </c>
      <c r="AH10" s="60">
        <v>360</v>
      </c>
    </row>
    <row r="11" spans="4:34" ht="20.100000000000001" customHeight="1">
      <c r="D11" s="59">
        <v>60</v>
      </c>
      <c r="E11" s="60">
        <v>325</v>
      </c>
      <c r="F11" s="60">
        <v>330</v>
      </c>
      <c r="G11" s="60">
        <v>335</v>
      </c>
      <c r="H11" s="60">
        <v>340</v>
      </c>
      <c r="I11" s="60">
        <v>345</v>
      </c>
      <c r="J11" s="60">
        <v>350</v>
      </c>
      <c r="L11" s="58">
        <v>75</v>
      </c>
      <c r="M11" s="60">
        <v>330</v>
      </c>
      <c r="N11" s="60">
        <v>335</v>
      </c>
      <c r="O11" s="60">
        <v>340</v>
      </c>
      <c r="P11" s="60">
        <v>345</v>
      </c>
      <c r="Q11" s="60">
        <v>350</v>
      </c>
      <c r="R11" s="60">
        <v>355</v>
      </c>
      <c r="T11" s="58">
        <v>75</v>
      </c>
      <c r="U11" s="60">
        <v>335</v>
      </c>
      <c r="V11" s="60">
        <v>340</v>
      </c>
      <c r="W11" s="60">
        <v>345</v>
      </c>
      <c r="X11" s="60">
        <v>350</v>
      </c>
      <c r="Y11" s="60">
        <v>355</v>
      </c>
      <c r="Z11" s="60">
        <v>360</v>
      </c>
      <c r="AB11" s="58">
        <v>75</v>
      </c>
      <c r="AC11" s="60">
        <v>340</v>
      </c>
      <c r="AD11" s="60">
        <v>345</v>
      </c>
      <c r="AE11" s="60">
        <v>350</v>
      </c>
      <c r="AF11" s="60">
        <v>355</v>
      </c>
      <c r="AG11" s="60">
        <v>360</v>
      </c>
      <c r="AH11" s="60">
        <v>365</v>
      </c>
    </row>
    <row r="12" spans="4:34" ht="20.100000000000001" customHeight="1">
      <c r="D12" s="59">
        <v>65</v>
      </c>
      <c r="E12" s="60">
        <v>330</v>
      </c>
      <c r="F12" s="60">
        <v>335</v>
      </c>
      <c r="G12" s="60">
        <v>340</v>
      </c>
      <c r="H12" s="60">
        <v>345</v>
      </c>
      <c r="I12" s="60">
        <v>350</v>
      </c>
      <c r="J12" s="60">
        <v>355</v>
      </c>
      <c r="L12" s="58">
        <v>80</v>
      </c>
      <c r="M12" s="60">
        <v>335</v>
      </c>
      <c r="N12" s="60">
        <v>340</v>
      </c>
      <c r="O12" s="60">
        <v>345</v>
      </c>
      <c r="P12" s="60">
        <v>350</v>
      </c>
      <c r="Q12" s="60">
        <v>355</v>
      </c>
      <c r="R12" s="60">
        <v>360</v>
      </c>
      <c r="T12" s="58">
        <v>80</v>
      </c>
      <c r="U12" s="60">
        <v>340</v>
      </c>
      <c r="V12" s="60">
        <v>345</v>
      </c>
      <c r="W12" s="60">
        <v>350</v>
      </c>
      <c r="X12" s="60">
        <v>355</v>
      </c>
      <c r="Y12" s="60">
        <v>360</v>
      </c>
      <c r="Z12" s="60">
        <v>365</v>
      </c>
      <c r="AB12" s="58">
        <v>80</v>
      </c>
      <c r="AC12" s="60">
        <v>345</v>
      </c>
      <c r="AD12" s="60">
        <v>350</v>
      </c>
      <c r="AE12" s="60">
        <v>355</v>
      </c>
      <c r="AF12" s="60">
        <v>360</v>
      </c>
      <c r="AG12" s="60">
        <v>365</v>
      </c>
      <c r="AH12" s="60">
        <v>370</v>
      </c>
    </row>
    <row r="13" spans="4:34" ht="20.100000000000001" customHeight="1">
      <c r="D13" s="59">
        <v>70</v>
      </c>
      <c r="E13" s="60">
        <v>335</v>
      </c>
      <c r="F13" s="60">
        <v>340</v>
      </c>
      <c r="G13" s="60">
        <v>345</v>
      </c>
      <c r="H13" s="60">
        <v>350</v>
      </c>
      <c r="I13" s="60">
        <v>355</v>
      </c>
      <c r="J13" s="60">
        <v>360</v>
      </c>
      <c r="L13" s="58">
        <v>90</v>
      </c>
      <c r="M13" s="60">
        <v>340</v>
      </c>
      <c r="N13" s="60">
        <v>345</v>
      </c>
      <c r="O13" s="60">
        <v>350</v>
      </c>
      <c r="P13" s="60">
        <v>355</v>
      </c>
      <c r="Q13" s="60">
        <v>360</v>
      </c>
      <c r="R13" s="60">
        <v>365</v>
      </c>
      <c r="T13" s="58">
        <v>90</v>
      </c>
      <c r="U13" s="60">
        <v>345</v>
      </c>
      <c r="V13" s="60">
        <v>350</v>
      </c>
      <c r="W13" s="60">
        <v>355</v>
      </c>
      <c r="X13" s="60">
        <v>360</v>
      </c>
      <c r="Y13" s="60">
        <v>365</v>
      </c>
      <c r="Z13" s="60">
        <v>370</v>
      </c>
      <c r="AB13" s="58">
        <v>90</v>
      </c>
      <c r="AC13" s="60">
        <v>350</v>
      </c>
      <c r="AD13" s="60">
        <v>355</v>
      </c>
      <c r="AE13" s="60">
        <v>360</v>
      </c>
      <c r="AF13" s="60">
        <v>365</v>
      </c>
      <c r="AG13" s="60">
        <v>370</v>
      </c>
      <c r="AH13" s="60">
        <v>375</v>
      </c>
    </row>
    <row r="14" spans="4:34" ht="20.100000000000001" customHeight="1">
      <c r="D14" s="59">
        <v>75</v>
      </c>
      <c r="E14" s="60">
        <v>340</v>
      </c>
      <c r="F14" s="60">
        <v>345</v>
      </c>
      <c r="G14" s="60">
        <v>350</v>
      </c>
      <c r="H14" s="60">
        <v>355</v>
      </c>
      <c r="I14" s="60">
        <v>360</v>
      </c>
      <c r="J14" s="60">
        <v>365</v>
      </c>
      <c r="L14" s="58">
        <v>95</v>
      </c>
      <c r="M14" s="60">
        <v>345</v>
      </c>
      <c r="N14" s="60">
        <v>350</v>
      </c>
      <c r="O14" s="60">
        <v>355</v>
      </c>
      <c r="P14" s="60">
        <v>360</v>
      </c>
      <c r="Q14" s="60">
        <v>365</v>
      </c>
      <c r="R14" s="60">
        <v>370</v>
      </c>
      <c r="T14" s="58">
        <v>95</v>
      </c>
      <c r="U14" s="60">
        <v>350</v>
      </c>
      <c r="V14" s="60">
        <v>355</v>
      </c>
      <c r="W14" s="60">
        <v>360</v>
      </c>
      <c r="X14" s="60">
        <v>365</v>
      </c>
      <c r="Y14" s="60">
        <v>370</v>
      </c>
      <c r="Z14" s="60">
        <v>375</v>
      </c>
      <c r="AB14" s="58">
        <v>95</v>
      </c>
      <c r="AC14" s="60">
        <v>355</v>
      </c>
      <c r="AD14" s="60">
        <v>360</v>
      </c>
      <c r="AE14" s="60">
        <v>365</v>
      </c>
      <c r="AF14" s="60">
        <v>370</v>
      </c>
      <c r="AG14" s="60">
        <v>375</v>
      </c>
      <c r="AH14" s="60">
        <v>380</v>
      </c>
    </row>
    <row r="15" spans="4:34" ht="20.100000000000001" customHeight="1">
      <c r="D15" s="59">
        <v>80</v>
      </c>
      <c r="E15" s="60">
        <v>345</v>
      </c>
      <c r="F15" s="60">
        <v>350</v>
      </c>
      <c r="G15" s="60">
        <v>355</v>
      </c>
      <c r="H15" s="60">
        <v>360</v>
      </c>
      <c r="I15" s="60">
        <v>365</v>
      </c>
      <c r="J15" s="60">
        <v>370</v>
      </c>
      <c r="L15" s="58">
        <v>100</v>
      </c>
      <c r="M15" s="60">
        <v>350</v>
      </c>
      <c r="N15" s="60">
        <v>355</v>
      </c>
      <c r="O15" s="60">
        <v>360</v>
      </c>
      <c r="P15" s="60">
        <v>365</v>
      </c>
      <c r="Q15" s="60">
        <v>370</v>
      </c>
      <c r="R15" s="60">
        <v>375</v>
      </c>
      <c r="T15" s="58">
        <v>100</v>
      </c>
      <c r="U15" s="60">
        <v>355</v>
      </c>
      <c r="V15" s="60">
        <v>360</v>
      </c>
      <c r="W15" s="60">
        <v>365</v>
      </c>
      <c r="X15" s="60">
        <v>370</v>
      </c>
      <c r="Y15" s="60">
        <v>375</v>
      </c>
      <c r="Z15" s="60">
        <v>380</v>
      </c>
      <c r="AB15" s="58">
        <v>100</v>
      </c>
      <c r="AC15" s="60">
        <v>360</v>
      </c>
      <c r="AD15" s="60">
        <v>365</v>
      </c>
      <c r="AE15" s="60">
        <v>370</v>
      </c>
      <c r="AF15" s="60">
        <v>375</v>
      </c>
      <c r="AG15" s="60">
        <v>380</v>
      </c>
      <c r="AH15" s="60">
        <v>385</v>
      </c>
    </row>
    <row r="16" spans="4:34" ht="20.100000000000001" customHeight="1">
      <c r="D16" s="59">
        <v>85</v>
      </c>
      <c r="E16" s="60">
        <v>350</v>
      </c>
      <c r="F16" s="60">
        <v>355</v>
      </c>
      <c r="G16" s="60">
        <v>360</v>
      </c>
      <c r="H16" s="60">
        <v>365</v>
      </c>
      <c r="I16" s="60">
        <v>370</v>
      </c>
      <c r="J16" s="60">
        <v>375</v>
      </c>
      <c r="L16" s="58">
        <v>110</v>
      </c>
      <c r="M16" s="60">
        <v>355</v>
      </c>
      <c r="N16" s="60">
        <v>360</v>
      </c>
      <c r="O16" s="60">
        <v>365</v>
      </c>
      <c r="P16" s="60">
        <v>370</v>
      </c>
      <c r="Q16" s="60">
        <v>375</v>
      </c>
      <c r="R16" s="60">
        <v>380</v>
      </c>
      <c r="T16" s="58">
        <v>110</v>
      </c>
      <c r="U16" s="60">
        <v>360</v>
      </c>
      <c r="V16" s="60">
        <v>365</v>
      </c>
      <c r="W16" s="60">
        <v>370</v>
      </c>
      <c r="X16" s="60">
        <v>375</v>
      </c>
      <c r="Y16" s="60">
        <v>380</v>
      </c>
      <c r="Z16" s="60">
        <v>385</v>
      </c>
      <c r="AB16" s="58">
        <v>110</v>
      </c>
      <c r="AC16" s="60">
        <v>365</v>
      </c>
      <c r="AD16" s="60">
        <v>370</v>
      </c>
      <c r="AE16" s="60">
        <v>375</v>
      </c>
      <c r="AF16" s="60">
        <v>380</v>
      </c>
      <c r="AG16" s="60">
        <v>385</v>
      </c>
      <c r="AH16" s="60">
        <v>390</v>
      </c>
    </row>
    <row r="17" spans="4:34" ht="20.100000000000001" customHeight="1">
      <c r="D17" s="59">
        <v>90</v>
      </c>
      <c r="E17" s="60">
        <v>355</v>
      </c>
      <c r="F17" s="60">
        <v>360</v>
      </c>
      <c r="G17" s="60">
        <v>365</v>
      </c>
      <c r="H17" s="60">
        <v>370</v>
      </c>
      <c r="I17" s="60">
        <v>375</v>
      </c>
      <c r="J17" s="60">
        <v>380</v>
      </c>
      <c r="L17" s="58">
        <v>120</v>
      </c>
      <c r="M17" s="60">
        <v>360</v>
      </c>
      <c r="N17" s="60">
        <v>365</v>
      </c>
      <c r="O17" s="60">
        <v>370</v>
      </c>
      <c r="P17" s="60">
        <v>375</v>
      </c>
      <c r="Q17" s="60">
        <v>380</v>
      </c>
      <c r="R17" s="60">
        <v>385</v>
      </c>
      <c r="T17" s="58">
        <v>120</v>
      </c>
      <c r="U17" s="60">
        <v>365</v>
      </c>
      <c r="V17" s="60">
        <v>370</v>
      </c>
      <c r="W17" s="60">
        <v>375</v>
      </c>
      <c r="X17" s="60">
        <v>380</v>
      </c>
      <c r="Y17" s="60">
        <v>385</v>
      </c>
      <c r="Z17" s="60">
        <v>390</v>
      </c>
      <c r="AB17" s="58">
        <v>120</v>
      </c>
      <c r="AC17" s="60">
        <v>370</v>
      </c>
      <c r="AD17" s="60">
        <v>375</v>
      </c>
      <c r="AE17" s="60">
        <v>380</v>
      </c>
      <c r="AF17" s="60">
        <v>385</v>
      </c>
      <c r="AG17" s="60">
        <v>390</v>
      </c>
      <c r="AH17" s="60">
        <v>395</v>
      </c>
    </row>
    <row r="18" spans="4:34" ht="20.100000000000001" customHeight="1">
      <c r="D18" s="59">
        <v>95</v>
      </c>
      <c r="E18" s="60">
        <v>360</v>
      </c>
      <c r="F18" s="60">
        <v>365</v>
      </c>
      <c r="G18" s="60">
        <v>370</v>
      </c>
      <c r="H18" s="60">
        <v>375</v>
      </c>
      <c r="I18" s="60">
        <v>380</v>
      </c>
      <c r="J18" s="60">
        <v>385</v>
      </c>
      <c r="L18" s="58">
        <v>130</v>
      </c>
      <c r="M18" s="60">
        <v>365</v>
      </c>
      <c r="N18" s="60">
        <v>370</v>
      </c>
      <c r="O18" s="60">
        <v>375</v>
      </c>
      <c r="P18" s="60">
        <v>380</v>
      </c>
      <c r="Q18" s="60">
        <v>385</v>
      </c>
      <c r="R18" s="60">
        <v>390</v>
      </c>
      <c r="T18" s="58">
        <v>130</v>
      </c>
      <c r="U18" s="60">
        <v>370</v>
      </c>
      <c r="V18" s="60">
        <v>375</v>
      </c>
      <c r="W18" s="60">
        <v>380</v>
      </c>
      <c r="X18" s="60">
        <v>385</v>
      </c>
      <c r="Y18" s="60">
        <v>390</v>
      </c>
      <c r="Z18" s="60">
        <v>395</v>
      </c>
      <c r="AB18" s="58">
        <v>130</v>
      </c>
      <c r="AC18" s="60">
        <v>375</v>
      </c>
      <c r="AD18" s="60">
        <v>380</v>
      </c>
      <c r="AE18" s="60">
        <v>385</v>
      </c>
      <c r="AF18" s="60">
        <v>390</v>
      </c>
      <c r="AG18" s="60">
        <v>395</v>
      </c>
      <c r="AH18" s="60">
        <v>400</v>
      </c>
    </row>
    <row r="19" spans="4:34" ht="20.100000000000001" customHeight="1">
      <c r="D19" s="59">
        <v>100</v>
      </c>
      <c r="E19" s="60">
        <v>365</v>
      </c>
      <c r="F19" s="60">
        <v>370</v>
      </c>
      <c r="G19" s="60">
        <v>375</v>
      </c>
      <c r="H19" s="60">
        <v>380</v>
      </c>
      <c r="I19" s="60">
        <v>385</v>
      </c>
      <c r="J19" s="60">
        <v>390</v>
      </c>
      <c r="L19" s="58">
        <v>140</v>
      </c>
      <c r="M19" s="60">
        <v>370</v>
      </c>
      <c r="N19" s="60">
        <v>375</v>
      </c>
      <c r="O19" s="60">
        <v>380</v>
      </c>
      <c r="P19" s="60">
        <v>385</v>
      </c>
      <c r="Q19" s="60">
        <v>390</v>
      </c>
      <c r="R19" s="60">
        <v>395</v>
      </c>
      <c r="T19" s="58">
        <v>140</v>
      </c>
      <c r="U19" s="60">
        <v>375</v>
      </c>
      <c r="V19" s="60">
        <v>380</v>
      </c>
      <c r="W19" s="60">
        <v>385</v>
      </c>
      <c r="X19" s="60">
        <v>390</v>
      </c>
      <c r="Y19" s="60">
        <v>395</v>
      </c>
      <c r="Z19" s="60">
        <v>400</v>
      </c>
      <c r="AB19" s="58">
        <v>140</v>
      </c>
      <c r="AC19" s="60">
        <v>380</v>
      </c>
      <c r="AD19" s="60">
        <v>385</v>
      </c>
      <c r="AE19" s="60">
        <v>390</v>
      </c>
      <c r="AF19" s="60">
        <v>395</v>
      </c>
      <c r="AG19" s="60">
        <v>400</v>
      </c>
      <c r="AH19" s="60">
        <v>405</v>
      </c>
    </row>
    <row r="20" spans="4:34" ht="20.100000000000001" customHeight="1">
      <c r="D20" s="59">
        <v>105</v>
      </c>
      <c r="E20" s="60">
        <v>370</v>
      </c>
      <c r="F20" s="60">
        <v>375</v>
      </c>
      <c r="G20" s="60">
        <v>380</v>
      </c>
      <c r="H20" s="60">
        <v>385</v>
      </c>
      <c r="I20" s="60">
        <v>390</v>
      </c>
      <c r="J20" s="60">
        <v>395</v>
      </c>
      <c r="L20" s="58">
        <v>150</v>
      </c>
      <c r="M20" s="60">
        <v>375</v>
      </c>
      <c r="N20" s="60">
        <v>380</v>
      </c>
      <c r="O20" s="60">
        <v>385</v>
      </c>
      <c r="P20" s="60">
        <v>390</v>
      </c>
      <c r="Q20" s="60">
        <v>395</v>
      </c>
      <c r="R20" s="60">
        <v>400</v>
      </c>
      <c r="T20" s="58">
        <v>150</v>
      </c>
      <c r="U20" s="60">
        <v>380</v>
      </c>
      <c r="V20" s="60">
        <v>385</v>
      </c>
      <c r="W20" s="60">
        <v>390</v>
      </c>
      <c r="X20" s="60">
        <v>395</v>
      </c>
      <c r="Y20" s="60">
        <v>400</v>
      </c>
      <c r="Z20" s="60">
        <v>405</v>
      </c>
      <c r="AB20" s="58">
        <v>150</v>
      </c>
      <c r="AC20" s="60">
        <v>385</v>
      </c>
      <c r="AD20" s="60">
        <v>390</v>
      </c>
      <c r="AE20" s="60">
        <v>395</v>
      </c>
      <c r="AF20" s="60">
        <v>400</v>
      </c>
      <c r="AG20" s="60">
        <v>405</v>
      </c>
      <c r="AH20" s="60">
        <v>410</v>
      </c>
    </row>
    <row r="21" spans="4:34" ht="20.100000000000001" customHeight="1">
      <c r="D21" s="59">
        <v>110</v>
      </c>
      <c r="E21" s="60">
        <v>375</v>
      </c>
      <c r="F21" s="60">
        <v>380</v>
      </c>
      <c r="G21" s="60">
        <v>385</v>
      </c>
      <c r="H21" s="60">
        <v>390</v>
      </c>
      <c r="I21" s="60">
        <v>395</v>
      </c>
      <c r="J21" s="60">
        <v>400</v>
      </c>
      <c r="L21" s="58">
        <v>160</v>
      </c>
      <c r="M21" s="60">
        <v>380</v>
      </c>
      <c r="N21" s="60">
        <v>385</v>
      </c>
      <c r="O21" s="60">
        <v>390</v>
      </c>
      <c r="P21" s="60">
        <v>395</v>
      </c>
      <c r="Q21" s="60">
        <v>400</v>
      </c>
      <c r="R21" s="60">
        <v>405</v>
      </c>
      <c r="T21" s="58">
        <v>160</v>
      </c>
      <c r="U21" s="60">
        <v>385</v>
      </c>
      <c r="V21" s="60">
        <v>390</v>
      </c>
      <c r="W21" s="60">
        <v>395</v>
      </c>
      <c r="X21" s="60">
        <v>400</v>
      </c>
      <c r="Y21" s="60">
        <v>405</v>
      </c>
      <c r="Z21" s="60">
        <v>410</v>
      </c>
      <c r="AB21" s="58">
        <v>160</v>
      </c>
      <c r="AC21" s="60">
        <v>390</v>
      </c>
      <c r="AD21" s="60">
        <v>395</v>
      </c>
      <c r="AE21" s="60">
        <v>400</v>
      </c>
      <c r="AF21" s="60">
        <v>405</v>
      </c>
      <c r="AG21" s="60">
        <v>410</v>
      </c>
      <c r="AH21" s="60">
        <v>415</v>
      </c>
    </row>
    <row r="22" spans="4:34" ht="20.100000000000001" customHeight="1">
      <c r="D22" s="59">
        <v>115</v>
      </c>
      <c r="E22" s="60">
        <v>380</v>
      </c>
      <c r="F22" s="60">
        <v>385</v>
      </c>
      <c r="G22" s="60">
        <v>390</v>
      </c>
      <c r="H22" s="60">
        <v>395</v>
      </c>
      <c r="I22" s="60">
        <v>400</v>
      </c>
      <c r="J22" s="60">
        <v>405</v>
      </c>
      <c r="L22" s="58">
        <v>170</v>
      </c>
      <c r="M22" s="60">
        <v>385</v>
      </c>
      <c r="N22" s="60">
        <v>390</v>
      </c>
      <c r="O22" s="60">
        <v>395</v>
      </c>
      <c r="P22" s="60">
        <v>400</v>
      </c>
      <c r="Q22" s="60">
        <v>405</v>
      </c>
      <c r="R22" s="60">
        <v>410</v>
      </c>
      <c r="T22" s="58">
        <v>170</v>
      </c>
      <c r="U22" s="60">
        <v>390</v>
      </c>
      <c r="V22" s="60">
        <v>395</v>
      </c>
      <c r="W22" s="60">
        <v>400</v>
      </c>
      <c r="X22" s="60">
        <v>405</v>
      </c>
      <c r="Y22" s="60">
        <v>410</v>
      </c>
      <c r="Z22" s="60">
        <v>415</v>
      </c>
      <c r="AB22" s="58">
        <v>170</v>
      </c>
      <c r="AC22" s="60">
        <v>395</v>
      </c>
      <c r="AD22" s="60">
        <v>400</v>
      </c>
      <c r="AE22" s="60">
        <v>405</v>
      </c>
      <c r="AF22" s="60">
        <v>410</v>
      </c>
      <c r="AG22" s="60">
        <v>415</v>
      </c>
      <c r="AH22" s="60">
        <v>420</v>
      </c>
    </row>
    <row r="23" spans="4:34" ht="20.100000000000001" customHeight="1">
      <c r="D23" s="59">
        <v>120</v>
      </c>
      <c r="E23" s="60">
        <v>385</v>
      </c>
      <c r="F23" s="60">
        <v>390</v>
      </c>
      <c r="G23" s="60">
        <v>395</v>
      </c>
      <c r="H23" s="60">
        <v>400</v>
      </c>
      <c r="I23" s="60">
        <v>405</v>
      </c>
      <c r="J23" s="60">
        <v>410</v>
      </c>
      <c r="L23" s="58">
        <v>180</v>
      </c>
      <c r="M23" s="60">
        <v>390</v>
      </c>
      <c r="N23" s="60">
        <v>395</v>
      </c>
      <c r="O23" s="60">
        <v>400</v>
      </c>
      <c r="P23" s="60">
        <v>400</v>
      </c>
      <c r="Q23" s="60">
        <v>410</v>
      </c>
      <c r="R23" s="60">
        <v>415</v>
      </c>
      <c r="T23" s="58">
        <v>180</v>
      </c>
      <c r="U23" s="60">
        <v>395</v>
      </c>
      <c r="V23" s="60">
        <v>400</v>
      </c>
      <c r="W23" s="60">
        <v>405</v>
      </c>
      <c r="X23" s="60">
        <v>410</v>
      </c>
      <c r="Y23" s="60">
        <v>415</v>
      </c>
      <c r="Z23" s="60">
        <v>420</v>
      </c>
      <c r="AB23" s="58">
        <v>180</v>
      </c>
      <c r="AC23" s="60">
        <v>400</v>
      </c>
      <c r="AD23" s="60">
        <v>405</v>
      </c>
      <c r="AE23" s="60">
        <v>410</v>
      </c>
      <c r="AF23" s="60">
        <v>415</v>
      </c>
      <c r="AG23" s="60">
        <v>420</v>
      </c>
      <c r="AH23" s="60">
        <v>425</v>
      </c>
    </row>
    <row r="24" spans="4:34" ht="20.100000000000001" customHeight="1">
      <c r="D24" s="59">
        <v>125</v>
      </c>
      <c r="E24" s="60">
        <v>390</v>
      </c>
      <c r="F24" s="60">
        <v>395</v>
      </c>
      <c r="G24" s="60">
        <v>400</v>
      </c>
      <c r="H24" s="60">
        <v>405</v>
      </c>
      <c r="I24" s="60">
        <v>410</v>
      </c>
      <c r="J24" s="60">
        <v>415</v>
      </c>
      <c r="L24" s="58">
        <v>190</v>
      </c>
      <c r="M24" s="60">
        <v>395</v>
      </c>
      <c r="N24" s="60">
        <v>400</v>
      </c>
      <c r="O24" s="60">
        <v>405</v>
      </c>
      <c r="P24" s="60">
        <v>410</v>
      </c>
      <c r="Q24" s="60">
        <v>415</v>
      </c>
      <c r="R24" s="60">
        <v>420</v>
      </c>
      <c r="T24" s="58">
        <v>190</v>
      </c>
      <c r="U24" s="60">
        <v>400</v>
      </c>
      <c r="V24" s="60">
        <v>405</v>
      </c>
      <c r="W24" s="60">
        <v>410</v>
      </c>
      <c r="X24" s="60">
        <v>415</v>
      </c>
      <c r="Y24" s="60">
        <v>420</v>
      </c>
      <c r="Z24" s="60">
        <v>425</v>
      </c>
      <c r="AB24" s="58">
        <v>190</v>
      </c>
      <c r="AC24" s="60">
        <v>405</v>
      </c>
      <c r="AD24" s="60">
        <v>410</v>
      </c>
      <c r="AE24" s="60">
        <v>415</v>
      </c>
      <c r="AF24" s="60">
        <v>420</v>
      </c>
      <c r="AG24" s="60">
        <v>425</v>
      </c>
      <c r="AH24" s="60">
        <v>430</v>
      </c>
    </row>
    <row r="25" spans="4:34" ht="20.100000000000001" customHeight="1">
      <c r="D25" s="59">
        <v>130</v>
      </c>
      <c r="E25" s="60">
        <v>395</v>
      </c>
      <c r="F25" s="60">
        <v>400</v>
      </c>
      <c r="G25" s="60">
        <v>405</v>
      </c>
      <c r="H25" s="60">
        <v>410</v>
      </c>
      <c r="I25" s="60">
        <v>415</v>
      </c>
      <c r="J25" s="60">
        <v>420</v>
      </c>
      <c r="L25" s="58">
        <v>200</v>
      </c>
      <c r="M25" s="60">
        <v>400</v>
      </c>
      <c r="N25" s="60">
        <v>405</v>
      </c>
      <c r="O25" s="60">
        <v>410</v>
      </c>
      <c r="P25" s="60">
        <v>415</v>
      </c>
      <c r="Q25" s="60">
        <v>420</v>
      </c>
      <c r="R25" s="60">
        <v>425</v>
      </c>
      <c r="T25" s="58">
        <v>200</v>
      </c>
      <c r="U25" s="60">
        <v>405</v>
      </c>
      <c r="V25" s="60">
        <v>410</v>
      </c>
      <c r="W25" s="60">
        <v>415</v>
      </c>
      <c r="X25" s="60">
        <v>420</v>
      </c>
      <c r="Y25" s="60">
        <v>425</v>
      </c>
      <c r="Z25" s="60">
        <v>430</v>
      </c>
      <c r="AB25" s="58">
        <v>200</v>
      </c>
      <c r="AC25" s="60">
        <v>410</v>
      </c>
      <c r="AD25" s="60">
        <v>415</v>
      </c>
      <c r="AE25" s="60">
        <v>420</v>
      </c>
      <c r="AF25" s="60">
        <v>425</v>
      </c>
      <c r="AG25" s="60">
        <v>430</v>
      </c>
      <c r="AH25" s="60">
        <v>435</v>
      </c>
    </row>
    <row r="26" spans="4:34" ht="20.100000000000001" customHeight="1">
      <c r="D26" s="59">
        <v>135</v>
      </c>
      <c r="E26" s="60">
        <v>400</v>
      </c>
      <c r="F26" s="60">
        <v>405</v>
      </c>
      <c r="G26" s="60">
        <v>410</v>
      </c>
      <c r="H26" s="60">
        <v>415</v>
      </c>
      <c r="I26" s="60">
        <v>420</v>
      </c>
      <c r="J26" s="60">
        <v>425</v>
      </c>
      <c r="L26" s="58">
        <v>210</v>
      </c>
      <c r="M26" s="60">
        <v>405</v>
      </c>
      <c r="N26" s="60">
        <v>410</v>
      </c>
      <c r="O26" s="60">
        <v>415</v>
      </c>
      <c r="P26" s="60">
        <v>420</v>
      </c>
      <c r="Q26" s="60">
        <v>425</v>
      </c>
      <c r="R26" s="60">
        <v>430</v>
      </c>
      <c r="T26" s="58">
        <v>210</v>
      </c>
      <c r="U26" s="60">
        <v>410</v>
      </c>
      <c r="V26" s="60">
        <v>415</v>
      </c>
      <c r="W26" s="60">
        <v>420</v>
      </c>
      <c r="X26" s="60">
        <v>425</v>
      </c>
      <c r="Y26" s="60">
        <v>430</v>
      </c>
      <c r="Z26" s="60">
        <v>435</v>
      </c>
      <c r="AB26" s="58">
        <v>210</v>
      </c>
      <c r="AC26" s="60">
        <v>415</v>
      </c>
      <c r="AD26" s="60">
        <v>420</v>
      </c>
      <c r="AE26" s="60">
        <v>425</v>
      </c>
      <c r="AF26" s="60">
        <v>430</v>
      </c>
      <c r="AG26" s="60">
        <v>435</v>
      </c>
      <c r="AH26" s="60">
        <v>440</v>
      </c>
    </row>
    <row r="27" spans="4:34" ht="20.100000000000001" customHeight="1">
      <c r="D27" s="59">
        <v>140</v>
      </c>
      <c r="E27" s="60">
        <v>405</v>
      </c>
      <c r="F27" s="60">
        <v>410</v>
      </c>
      <c r="G27" s="60">
        <v>415</v>
      </c>
      <c r="H27" s="60">
        <v>420</v>
      </c>
      <c r="I27" s="60">
        <v>425</v>
      </c>
      <c r="J27" s="60">
        <v>430</v>
      </c>
      <c r="L27" s="58">
        <v>220</v>
      </c>
      <c r="M27" s="60">
        <v>410</v>
      </c>
      <c r="N27" s="60">
        <v>415</v>
      </c>
      <c r="O27" s="60">
        <v>420</v>
      </c>
      <c r="P27" s="60">
        <v>425</v>
      </c>
      <c r="Q27" s="60">
        <v>430</v>
      </c>
      <c r="R27" s="60">
        <v>435</v>
      </c>
      <c r="T27" s="58">
        <v>220</v>
      </c>
      <c r="U27" s="60">
        <v>415</v>
      </c>
      <c r="V27" s="60">
        <v>420</v>
      </c>
      <c r="W27" s="60">
        <v>425</v>
      </c>
      <c r="X27" s="60">
        <v>430</v>
      </c>
      <c r="Y27" s="60">
        <v>435</v>
      </c>
      <c r="Z27" s="60">
        <v>440</v>
      </c>
      <c r="AB27" s="58">
        <v>220</v>
      </c>
      <c r="AC27" s="60">
        <v>420</v>
      </c>
      <c r="AD27" s="60">
        <v>425</v>
      </c>
      <c r="AE27" s="60">
        <v>430</v>
      </c>
      <c r="AF27" s="60">
        <v>435</v>
      </c>
      <c r="AG27" s="60">
        <v>440</v>
      </c>
      <c r="AH27" s="60">
        <v>445</v>
      </c>
    </row>
    <row r="28" spans="4:34" ht="20.100000000000001" customHeight="1">
      <c r="D28" s="59">
        <v>145</v>
      </c>
      <c r="E28" s="60">
        <v>410</v>
      </c>
      <c r="F28" s="60">
        <v>415</v>
      </c>
      <c r="G28" s="60">
        <v>420</v>
      </c>
      <c r="H28" s="60">
        <v>425</v>
      </c>
      <c r="I28" s="60">
        <v>430</v>
      </c>
      <c r="J28" s="60">
        <v>435</v>
      </c>
      <c r="L28" s="58">
        <v>230</v>
      </c>
      <c r="M28" s="60">
        <v>415</v>
      </c>
      <c r="N28" s="60">
        <v>420</v>
      </c>
      <c r="O28" s="60">
        <v>425</v>
      </c>
      <c r="P28" s="60">
        <v>430</v>
      </c>
      <c r="Q28" s="60">
        <v>435</v>
      </c>
      <c r="R28" s="60">
        <v>440</v>
      </c>
      <c r="T28" s="58">
        <v>230</v>
      </c>
      <c r="U28" s="60">
        <v>420</v>
      </c>
      <c r="V28" s="60">
        <v>425</v>
      </c>
      <c r="W28" s="60">
        <v>430</v>
      </c>
      <c r="X28" s="60">
        <v>435</v>
      </c>
      <c r="Y28" s="60">
        <v>440</v>
      </c>
      <c r="Z28" s="60">
        <v>445</v>
      </c>
      <c r="AB28" s="58">
        <v>230</v>
      </c>
      <c r="AC28" s="60">
        <v>425</v>
      </c>
      <c r="AD28" s="60">
        <v>430</v>
      </c>
      <c r="AE28" s="60">
        <v>435</v>
      </c>
      <c r="AF28" s="60">
        <v>440</v>
      </c>
      <c r="AG28" s="60">
        <v>445</v>
      </c>
      <c r="AH28" s="60">
        <v>450</v>
      </c>
    </row>
    <row r="29" spans="4:34" ht="20.100000000000001" customHeight="1">
      <c r="D29" s="59">
        <v>150</v>
      </c>
      <c r="E29" s="60">
        <v>415</v>
      </c>
      <c r="F29" s="60">
        <v>420</v>
      </c>
      <c r="G29" s="60">
        <v>425</v>
      </c>
      <c r="H29" s="60">
        <v>430</v>
      </c>
      <c r="I29" s="60">
        <v>435</v>
      </c>
      <c r="J29" s="60">
        <v>440</v>
      </c>
      <c r="L29" s="58">
        <v>240</v>
      </c>
      <c r="M29" s="60">
        <v>420</v>
      </c>
      <c r="N29" s="60">
        <v>425</v>
      </c>
      <c r="O29" s="60">
        <v>430</v>
      </c>
      <c r="P29" s="60">
        <v>435</v>
      </c>
      <c r="Q29" s="60">
        <v>440</v>
      </c>
      <c r="R29" s="60">
        <v>445</v>
      </c>
      <c r="T29" s="58">
        <v>240</v>
      </c>
      <c r="U29" s="60">
        <v>425</v>
      </c>
      <c r="V29" s="60">
        <v>430</v>
      </c>
      <c r="W29" s="60">
        <v>435</v>
      </c>
      <c r="X29" s="60">
        <v>440</v>
      </c>
      <c r="Y29" s="60">
        <v>445</v>
      </c>
      <c r="Z29" s="60">
        <v>450</v>
      </c>
      <c r="AB29" s="58">
        <v>240</v>
      </c>
      <c r="AC29" s="60">
        <v>430</v>
      </c>
      <c r="AD29" s="60">
        <v>435</v>
      </c>
      <c r="AE29" s="60">
        <v>440</v>
      </c>
      <c r="AF29" s="60">
        <v>445</v>
      </c>
      <c r="AG29" s="60">
        <v>450</v>
      </c>
      <c r="AH29" s="60">
        <v>455</v>
      </c>
    </row>
    <row r="30" spans="4:34" ht="20.100000000000001" customHeight="1">
      <c r="D30" s="59">
        <v>155</v>
      </c>
      <c r="E30" s="60">
        <v>420</v>
      </c>
      <c r="F30" s="60">
        <v>425</v>
      </c>
      <c r="G30" s="60">
        <v>430</v>
      </c>
      <c r="H30" s="60">
        <v>435</v>
      </c>
      <c r="I30" s="60">
        <v>440</v>
      </c>
      <c r="J30" s="60">
        <v>445</v>
      </c>
      <c r="L30" s="58">
        <v>250</v>
      </c>
      <c r="M30" s="60">
        <v>425</v>
      </c>
      <c r="N30" s="60">
        <v>430</v>
      </c>
      <c r="O30" s="60">
        <v>435</v>
      </c>
      <c r="P30" s="60">
        <v>440</v>
      </c>
      <c r="Q30" s="60">
        <v>445</v>
      </c>
      <c r="R30" s="60">
        <v>450</v>
      </c>
      <c r="T30" s="58">
        <v>250</v>
      </c>
      <c r="U30" s="60">
        <v>430</v>
      </c>
      <c r="V30" s="60">
        <v>435</v>
      </c>
      <c r="W30" s="60">
        <v>440</v>
      </c>
      <c r="X30" s="60">
        <v>445</v>
      </c>
      <c r="Y30" s="60">
        <v>450</v>
      </c>
      <c r="Z30" s="60">
        <v>455</v>
      </c>
      <c r="AB30" s="58">
        <v>250</v>
      </c>
      <c r="AC30" s="60">
        <v>435</v>
      </c>
      <c r="AD30" s="60">
        <v>440</v>
      </c>
      <c r="AE30" s="60">
        <v>445</v>
      </c>
      <c r="AF30" s="60">
        <v>450</v>
      </c>
      <c r="AG30" s="60">
        <v>455</v>
      </c>
      <c r="AH30" s="60">
        <v>460</v>
      </c>
    </row>
    <row r="31" spans="4:34" ht="20.100000000000001" customHeight="1">
      <c r="D31" s="59">
        <v>160</v>
      </c>
      <c r="E31" s="60">
        <v>425</v>
      </c>
      <c r="F31" s="60">
        <v>430</v>
      </c>
      <c r="G31" s="60">
        <v>435</v>
      </c>
      <c r="H31" s="60">
        <v>440</v>
      </c>
      <c r="I31" s="60">
        <v>445</v>
      </c>
      <c r="J31" s="60">
        <v>450</v>
      </c>
      <c r="L31" s="58">
        <v>260</v>
      </c>
      <c r="M31" s="60">
        <v>430</v>
      </c>
      <c r="N31" s="60">
        <v>435</v>
      </c>
      <c r="O31" s="60">
        <v>440</v>
      </c>
      <c r="P31" s="60">
        <v>445</v>
      </c>
      <c r="Q31" s="60">
        <v>450</v>
      </c>
      <c r="R31" s="60">
        <v>455</v>
      </c>
      <c r="T31" s="58">
        <v>260</v>
      </c>
      <c r="U31" s="60">
        <v>435</v>
      </c>
      <c r="V31" s="60">
        <v>440</v>
      </c>
      <c r="W31" s="60">
        <v>445</v>
      </c>
      <c r="X31" s="60">
        <v>450</v>
      </c>
      <c r="Y31" s="60">
        <v>455</v>
      </c>
      <c r="Z31" s="60">
        <v>460</v>
      </c>
      <c r="AB31" s="58">
        <v>260</v>
      </c>
      <c r="AC31" s="60">
        <v>440</v>
      </c>
      <c r="AD31" s="60">
        <v>445</v>
      </c>
      <c r="AE31" s="60">
        <v>450</v>
      </c>
      <c r="AF31" s="60">
        <v>455</v>
      </c>
      <c r="AG31" s="60">
        <v>460</v>
      </c>
      <c r="AH31" s="60">
        <v>465</v>
      </c>
    </row>
    <row r="32" spans="4:34" ht="20.100000000000001" customHeight="1">
      <c r="D32" s="59">
        <v>165</v>
      </c>
      <c r="E32" s="60">
        <v>430</v>
      </c>
      <c r="F32" s="60">
        <v>435</v>
      </c>
      <c r="G32" s="60">
        <v>440</v>
      </c>
      <c r="H32" s="60">
        <v>445</v>
      </c>
      <c r="I32" s="60">
        <v>450</v>
      </c>
      <c r="J32" s="60">
        <v>455</v>
      </c>
      <c r="L32" s="58">
        <v>270</v>
      </c>
      <c r="M32" s="60">
        <v>435</v>
      </c>
      <c r="N32" s="60">
        <v>440</v>
      </c>
      <c r="O32" s="60">
        <v>445</v>
      </c>
      <c r="P32" s="60">
        <v>450</v>
      </c>
      <c r="Q32" s="60">
        <v>455</v>
      </c>
      <c r="R32" s="60">
        <v>460</v>
      </c>
      <c r="T32" s="58">
        <v>270</v>
      </c>
      <c r="U32" s="60">
        <v>440</v>
      </c>
      <c r="V32" s="60">
        <v>445</v>
      </c>
      <c r="W32" s="60">
        <v>450</v>
      </c>
      <c r="X32" s="60">
        <v>455</v>
      </c>
      <c r="Y32" s="60">
        <v>460</v>
      </c>
      <c r="Z32" s="60">
        <v>465</v>
      </c>
      <c r="AB32" s="58">
        <v>270</v>
      </c>
      <c r="AC32" s="60">
        <v>445</v>
      </c>
      <c r="AD32" s="60">
        <v>450</v>
      </c>
      <c r="AE32" s="60">
        <v>455</v>
      </c>
      <c r="AF32" s="60">
        <v>460</v>
      </c>
      <c r="AG32" s="60">
        <v>465</v>
      </c>
      <c r="AH32" s="60">
        <v>470</v>
      </c>
    </row>
    <row r="33" spans="4:34" ht="20.100000000000001" customHeight="1">
      <c r="D33" s="59">
        <v>170</v>
      </c>
      <c r="E33" s="60">
        <v>435</v>
      </c>
      <c r="F33" s="60">
        <v>440</v>
      </c>
      <c r="G33" s="60">
        <v>445</v>
      </c>
      <c r="H33" s="60">
        <v>450</v>
      </c>
      <c r="I33" s="60">
        <v>455</v>
      </c>
      <c r="J33" s="60">
        <v>460</v>
      </c>
      <c r="L33" s="58">
        <v>280</v>
      </c>
      <c r="M33" s="60">
        <v>440</v>
      </c>
      <c r="N33" s="60">
        <v>445</v>
      </c>
      <c r="O33" s="60">
        <v>450</v>
      </c>
      <c r="P33" s="60">
        <v>455</v>
      </c>
      <c r="Q33" s="60">
        <v>460</v>
      </c>
      <c r="R33" s="60">
        <v>465</v>
      </c>
      <c r="T33" s="58">
        <v>280</v>
      </c>
      <c r="U33" s="60">
        <v>445</v>
      </c>
      <c r="V33" s="60">
        <v>450</v>
      </c>
      <c r="W33" s="60">
        <v>455</v>
      </c>
      <c r="X33" s="60">
        <v>460</v>
      </c>
      <c r="Y33" s="60">
        <v>465</v>
      </c>
      <c r="Z33" s="60">
        <v>470</v>
      </c>
      <c r="AB33" s="58">
        <v>280</v>
      </c>
      <c r="AC33" s="60">
        <v>450</v>
      </c>
      <c r="AD33" s="60">
        <v>455</v>
      </c>
      <c r="AE33" s="60">
        <v>460</v>
      </c>
      <c r="AF33" s="60">
        <v>465</v>
      </c>
      <c r="AG33" s="60">
        <v>470</v>
      </c>
      <c r="AH33" s="60">
        <v>475</v>
      </c>
    </row>
    <row r="34" spans="4:34" ht="20.100000000000001" customHeight="1">
      <c r="D34" s="59">
        <v>175</v>
      </c>
      <c r="E34" s="60">
        <v>440</v>
      </c>
      <c r="F34" s="60">
        <v>445</v>
      </c>
      <c r="G34" s="60">
        <v>450</v>
      </c>
      <c r="H34" s="60">
        <v>455</v>
      </c>
      <c r="I34" s="60">
        <v>460</v>
      </c>
      <c r="J34" s="60">
        <v>465</v>
      </c>
      <c r="L34" s="58">
        <v>290</v>
      </c>
      <c r="M34" s="60">
        <v>445</v>
      </c>
      <c r="N34" s="60">
        <v>450</v>
      </c>
      <c r="O34" s="60">
        <v>455</v>
      </c>
      <c r="P34" s="60">
        <v>460</v>
      </c>
      <c r="Q34" s="60">
        <v>465</v>
      </c>
      <c r="R34" s="60">
        <v>470</v>
      </c>
      <c r="T34" s="58">
        <v>290</v>
      </c>
      <c r="U34" s="60">
        <v>450</v>
      </c>
      <c r="V34" s="60">
        <v>455</v>
      </c>
      <c r="W34" s="60">
        <v>460</v>
      </c>
      <c r="X34" s="60">
        <v>465</v>
      </c>
      <c r="Y34" s="60">
        <v>470</v>
      </c>
      <c r="Z34" s="60">
        <v>475</v>
      </c>
      <c r="AB34" s="58">
        <v>290</v>
      </c>
      <c r="AC34" s="60">
        <v>455</v>
      </c>
      <c r="AD34" s="60">
        <v>460</v>
      </c>
      <c r="AE34" s="60">
        <v>465</v>
      </c>
      <c r="AF34" s="60">
        <v>470</v>
      </c>
      <c r="AG34" s="60">
        <v>475</v>
      </c>
      <c r="AH34" s="60">
        <v>480</v>
      </c>
    </row>
    <row r="35" spans="4:34" ht="20.100000000000001" customHeight="1">
      <c r="D35" s="59">
        <v>180</v>
      </c>
      <c r="E35" s="60">
        <v>445</v>
      </c>
      <c r="F35" s="60">
        <v>450</v>
      </c>
      <c r="G35" s="60">
        <v>455</v>
      </c>
      <c r="H35" s="60">
        <v>460</v>
      </c>
      <c r="I35" s="60">
        <v>465</v>
      </c>
      <c r="J35" s="60">
        <v>470</v>
      </c>
      <c r="L35" s="58">
        <v>300</v>
      </c>
      <c r="M35" s="60">
        <v>450</v>
      </c>
      <c r="N35" s="60">
        <v>455</v>
      </c>
      <c r="O35" s="60">
        <v>460</v>
      </c>
      <c r="P35" s="60">
        <v>465</v>
      </c>
      <c r="Q35" s="60">
        <v>470</v>
      </c>
      <c r="R35" s="60">
        <v>475</v>
      </c>
      <c r="T35" s="58">
        <v>300</v>
      </c>
      <c r="U35" s="60">
        <v>455</v>
      </c>
      <c r="V35" s="60">
        <v>460</v>
      </c>
      <c r="W35" s="60">
        <v>465</v>
      </c>
      <c r="X35" s="60">
        <v>470</v>
      </c>
      <c r="Y35" s="60">
        <v>475</v>
      </c>
      <c r="Z35" s="60">
        <v>480</v>
      </c>
      <c r="AB35" s="58">
        <v>300</v>
      </c>
      <c r="AC35" s="60">
        <v>460</v>
      </c>
      <c r="AD35" s="60">
        <v>465</v>
      </c>
      <c r="AE35" s="60">
        <v>470</v>
      </c>
      <c r="AF35" s="60">
        <v>475</v>
      </c>
      <c r="AG35" s="60">
        <v>480</v>
      </c>
      <c r="AH35" s="60">
        <v>485</v>
      </c>
    </row>
    <row r="38" spans="4:34" ht="20.100000000000001" customHeight="1">
      <c r="D38" s="58" t="s">
        <v>244</v>
      </c>
      <c r="L38" s="58" t="s">
        <v>244</v>
      </c>
      <c r="T38" s="58" t="s">
        <v>244</v>
      </c>
      <c r="AB38" s="58" t="s">
        <v>244</v>
      </c>
    </row>
    <row r="39" spans="4:34" ht="20.100000000000001" customHeight="1">
      <c r="D39" s="58" t="s">
        <v>239</v>
      </c>
      <c r="L39" s="58" t="s">
        <v>240</v>
      </c>
      <c r="T39" s="58" t="s">
        <v>241</v>
      </c>
      <c r="AB39" s="58" t="s">
        <v>242</v>
      </c>
    </row>
    <row r="40" spans="4:34" ht="20.100000000000001" customHeight="1">
      <c r="D40" s="58">
        <v>0</v>
      </c>
      <c r="E40" s="58">
        <v>500</v>
      </c>
      <c r="F40" s="58">
        <v>550</v>
      </c>
      <c r="G40" s="58">
        <v>600</v>
      </c>
      <c r="H40" s="58">
        <v>650</v>
      </c>
      <c r="I40" s="58">
        <v>700</v>
      </c>
      <c r="J40" s="58">
        <v>750</v>
      </c>
      <c r="L40" s="58" t="s">
        <v>243</v>
      </c>
      <c r="M40" s="58">
        <v>500</v>
      </c>
      <c r="N40" s="58">
        <v>550</v>
      </c>
      <c r="O40" s="58">
        <v>600</v>
      </c>
      <c r="P40" s="58">
        <v>650</v>
      </c>
      <c r="Q40" s="58">
        <v>700</v>
      </c>
      <c r="R40" s="58">
        <v>750</v>
      </c>
      <c r="T40" s="58" t="s">
        <v>243</v>
      </c>
      <c r="U40" s="58">
        <v>500</v>
      </c>
      <c r="V40" s="58">
        <v>550</v>
      </c>
      <c r="W40" s="58">
        <v>600</v>
      </c>
      <c r="X40" s="58">
        <v>650</v>
      </c>
      <c r="Y40" s="58">
        <v>700</v>
      </c>
      <c r="Z40" s="58">
        <v>750</v>
      </c>
      <c r="AB40" s="58" t="s">
        <v>243</v>
      </c>
      <c r="AC40" s="58">
        <v>500</v>
      </c>
      <c r="AD40" s="58">
        <v>550</v>
      </c>
      <c r="AE40" s="58">
        <v>600</v>
      </c>
      <c r="AF40" s="58">
        <v>650</v>
      </c>
      <c r="AG40" s="58">
        <v>700</v>
      </c>
      <c r="AH40" s="58">
        <v>750</v>
      </c>
    </row>
    <row r="41" spans="4:34" ht="20.100000000000001" customHeight="1">
      <c r="D41" s="58">
        <v>60</v>
      </c>
      <c r="E41" s="60">
        <v>310</v>
      </c>
      <c r="F41" s="60">
        <v>315</v>
      </c>
      <c r="G41" s="60">
        <v>320</v>
      </c>
      <c r="H41" s="60">
        <v>325</v>
      </c>
      <c r="I41" s="60">
        <v>330</v>
      </c>
      <c r="J41" s="60">
        <v>335</v>
      </c>
      <c r="L41" s="58">
        <v>60</v>
      </c>
      <c r="M41" s="60">
        <v>310</v>
      </c>
      <c r="N41" s="60">
        <v>315</v>
      </c>
      <c r="O41" s="60">
        <v>320</v>
      </c>
      <c r="P41" s="60">
        <v>325</v>
      </c>
      <c r="Q41" s="60">
        <v>330</v>
      </c>
      <c r="R41" s="60">
        <v>335</v>
      </c>
      <c r="T41" s="58">
        <v>60</v>
      </c>
      <c r="U41" s="60">
        <v>310</v>
      </c>
      <c r="V41" s="60">
        <v>315</v>
      </c>
      <c r="W41" s="60">
        <v>320</v>
      </c>
      <c r="X41" s="60">
        <v>325</v>
      </c>
      <c r="Y41" s="60">
        <v>330</v>
      </c>
      <c r="Z41" s="60">
        <v>335</v>
      </c>
      <c r="AB41" s="58">
        <v>60</v>
      </c>
      <c r="AC41" s="60">
        <v>310</v>
      </c>
      <c r="AD41" s="60">
        <v>315</v>
      </c>
      <c r="AE41" s="60">
        <v>320</v>
      </c>
      <c r="AF41" s="60">
        <v>325</v>
      </c>
      <c r="AG41" s="60">
        <v>330</v>
      </c>
      <c r="AH41" s="60">
        <v>335</v>
      </c>
    </row>
    <row r="42" spans="4:34" ht="20.100000000000001" customHeight="1">
      <c r="D42" s="58">
        <v>65</v>
      </c>
      <c r="E42" s="60">
        <v>315</v>
      </c>
      <c r="F42" s="60">
        <v>320</v>
      </c>
      <c r="G42" s="60">
        <v>325</v>
      </c>
      <c r="H42" s="60">
        <v>330</v>
      </c>
      <c r="I42" s="60">
        <v>335</v>
      </c>
      <c r="J42" s="60">
        <v>340</v>
      </c>
      <c r="L42" s="58">
        <v>65</v>
      </c>
      <c r="M42" s="60">
        <v>315</v>
      </c>
      <c r="N42" s="60">
        <v>320</v>
      </c>
      <c r="O42" s="60">
        <v>325</v>
      </c>
      <c r="P42" s="60">
        <v>330</v>
      </c>
      <c r="Q42" s="60">
        <v>335</v>
      </c>
      <c r="R42" s="60">
        <v>340</v>
      </c>
      <c r="T42" s="58">
        <v>65</v>
      </c>
      <c r="U42" s="60">
        <v>315</v>
      </c>
      <c r="V42" s="60">
        <v>320</v>
      </c>
      <c r="W42" s="60">
        <v>325</v>
      </c>
      <c r="X42" s="60">
        <v>330</v>
      </c>
      <c r="Y42" s="60">
        <v>335</v>
      </c>
      <c r="Z42" s="60">
        <v>340</v>
      </c>
      <c r="AB42" s="58">
        <v>65</v>
      </c>
      <c r="AC42" s="60">
        <v>315</v>
      </c>
      <c r="AD42" s="60">
        <v>320</v>
      </c>
      <c r="AE42" s="60">
        <v>325</v>
      </c>
      <c r="AF42" s="60">
        <v>330</v>
      </c>
      <c r="AG42" s="60">
        <v>335</v>
      </c>
      <c r="AH42" s="60">
        <v>340</v>
      </c>
    </row>
    <row r="43" spans="4:34" ht="20.100000000000001" customHeight="1">
      <c r="D43" s="58">
        <v>70</v>
      </c>
      <c r="E43" s="60">
        <v>320</v>
      </c>
      <c r="F43" s="60">
        <v>325</v>
      </c>
      <c r="G43" s="60">
        <v>330</v>
      </c>
      <c r="H43" s="60">
        <v>335</v>
      </c>
      <c r="I43" s="60">
        <v>340</v>
      </c>
      <c r="J43" s="60">
        <v>345</v>
      </c>
      <c r="L43" s="58">
        <v>70</v>
      </c>
      <c r="M43" s="60">
        <v>320</v>
      </c>
      <c r="N43" s="60">
        <v>325</v>
      </c>
      <c r="O43" s="60">
        <v>330</v>
      </c>
      <c r="P43" s="60">
        <v>335</v>
      </c>
      <c r="Q43" s="60">
        <v>340</v>
      </c>
      <c r="R43" s="60">
        <v>345</v>
      </c>
      <c r="T43" s="58">
        <v>70</v>
      </c>
      <c r="U43" s="60">
        <v>320</v>
      </c>
      <c r="V43" s="60">
        <v>325</v>
      </c>
      <c r="W43" s="60">
        <v>330</v>
      </c>
      <c r="X43" s="60">
        <v>335</v>
      </c>
      <c r="Y43" s="60">
        <v>340</v>
      </c>
      <c r="Z43" s="60">
        <v>345</v>
      </c>
      <c r="AB43" s="58">
        <v>70</v>
      </c>
      <c r="AC43" s="60">
        <v>320</v>
      </c>
      <c r="AD43" s="60">
        <v>325</v>
      </c>
      <c r="AE43" s="60">
        <v>330</v>
      </c>
      <c r="AF43" s="60">
        <v>335</v>
      </c>
      <c r="AG43" s="60">
        <v>340</v>
      </c>
      <c r="AH43" s="60">
        <v>345</v>
      </c>
    </row>
    <row r="44" spans="4:34" ht="20.100000000000001" customHeight="1">
      <c r="D44" s="58">
        <v>75</v>
      </c>
      <c r="E44" s="60">
        <v>325</v>
      </c>
      <c r="F44" s="60">
        <v>330</v>
      </c>
      <c r="G44" s="60">
        <v>335</v>
      </c>
      <c r="H44" s="60">
        <v>340</v>
      </c>
      <c r="I44" s="60">
        <v>345</v>
      </c>
      <c r="J44" s="60">
        <v>350</v>
      </c>
      <c r="L44" s="58">
        <v>75</v>
      </c>
      <c r="M44" s="60">
        <v>325</v>
      </c>
      <c r="N44" s="60">
        <v>330</v>
      </c>
      <c r="O44" s="60">
        <v>335</v>
      </c>
      <c r="P44" s="60">
        <v>340</v>
      </c>
      <c r="Q44" s="60">
        <v>345</v>
      </c>
      <c r="R44" s="60">
        <v>350</v>
      </c>
      <c r="T44" s="58">
        <v>75</v>
      </c>
      <c r="U44" s="60">
        <v>325</v>
      </c>
      <c r="V44" s="60">
        <v>330</v>
      </c>
      <c r="W44" s="60">
        <v>335</v>
      </c>
      <c r="X44" s="60">
        <v>340</v>
      </c>
      <c r="Y44" s="60">
        <v>345</v>
      </c>
      <c r="Z44" s="60">
        <v>350</v>
      </c>
      <c r="AB44" s="58">
        <v>75</v>
      </c>
      <c r="AC44" s="60">
        <v>325</v>
      </c>
      <c r="AD44" s="60">
        <v>330</v>
      </c>
      <c r="AE44" s="60">
        <v>335</v>
      </c>
      <c r="AF44" s="60">
        <v>340</v>
      </c>
      <c r="AG44" s="60">
        <v>345</v>
      </c>
      <c r="AH44" s="60">
        <v>350</v>
      </c>
    </row>
    <row r="45" spans="4:34" ht="20.100000000000001" customHeight="1">
      <c r="D45" s="58">
        <v>80</v>
      </c>
      <c r="E45" s="60">
        <v>330</v>
      </c>
      <c r="F45" s="60">
        <v>335</v>
      </c>
      <c r="G45" s="60">
        <v>340</v>
      </c>
      <c r="H45" s="60">
        <v>345</v>
      </c>
      <c r="I45" s="60">
        <v>350</v>
      </c>
      <c r="J45" s="60">
        <v>355</v>
      </c>
      <c r="L45" s="58">
        <v>80</v>
      </c>
      <c r="M45" s="60">
        <v>330</v>
      </c>
      <c r="N45" s="60">
        <v>335</v>
      </c>
      <c r="O45" s="60">
        <v>340</v>
      </c>
      <c r="P45" s="60">
        <v>345</v>
      </c>
      <c r="Q45" s="60">
        <v>350</v>
      </c>
      <c r="R45" s="60">
        <v>355</v>
      </c>
      <c r="T45" s="58">
        <v>80</v>
      </c>
      <c r="U45" s="60">
        <v>330</v>
      </c>
      <c r="V45" s="60">
        <v>335</v>
      </c>
      <c r="W45" s="60">
        <v>340</v>
      </c>
      <c r="X45" s="60">
        <v>345</v>
      </c>
      <c r="Y45" s="60">
        <v>350</v>
      </c>
      <c r="Z45" s="60">
        <v>355</v>
      </c>
      <c r="AB45" s="58">
        <v>80</v>
      </c>
      <c r="AC45" s="60">
        <v>330</v>
      </c>
      <c r="AD45" s="60">
        <v>335</v>
      </c>
      <c r="AE45" s="60">
        <v>340</v>
      </c>
      <c r="AF45" s="60">
        <v>345</v>
      </c>
      <c r="AG45" s="60">
        <v>350</v>
      </c>
      <c r="AH45" s="60">
        <v>355</v>
      </c>
    </row>
    <row r="46" spans="4:34" ht="20.100000000000001" customHeight="1">
      <c r="D46" s="58">
        <v>90</v>
      </c>
      <c r="E46" s="60">
        <v>335</v>
      </c>
      <c r="F46" s="60">
        <v>340</v>
      </c>
      <c r="G46" s="60">
        <v>345</v>
      </c>
      <c r="H46" s="60">
        <v>350</v>
      </c>
      <c r="I46" s="60">
        <v>355</v>
      </c>
      <c r="J46" s="60">
        <v>360</v>
      </c>
      <c r="L46" s="58">
        <v>90</v>
      </c>
      <c r="M46" s="60">
        <v>335</v>
      </c>
      <c r="N46" s="60">
        <v>340</v>
      </c>
      <c r="O46" s="60">
        <v>345</v>
      </c>
      <c r="P46" s="60">
        <v>350</v>
      </c>
      <c r="Q46" s="60">
        <v>355</v>
      </c>
      <c r="R46" s="60">
        <v>360</v>
      </c>
      <c r="T46" s="58">
        <v>90</v>
      </c>
      <c r="U46" s="60">
        <v>335</v>
      </c>
      <c r="V46" s="60">
        <v>340</v>
      </c>
      <c r="W46" s="60">
        <v>345</v>
      </c>
      <c r="X46" s="60">
        <v>350</v>
      </c>
      <c r="Y46" s="60">
        <v>355</v>
      </c>
      <c r="Z46" s="60">
        <v>360</v>
      </c>
      <c r="AB46" s="58">
        <v>90</v>
      </c>
      <c r="AC46" s="60">
        <v>335</v>
      </c>
      <c r="AD46" s="60">
        <v>340</v>
      </c>
      <c r="AE46" s="60">
        <v>345</v>
      </c>
      <c r="AF46" s="60">
        <v>350</v>
      </c>
      <c r="AG46" s="60">
        <v>355</v>
      </c>
      <c r="AH46" s="60">
        <v>360</v>
      </c>
    </row>
    <row r="47" spans="4:34" ht="20.100000000000001" customHeight="1">
      <c r="D47" s="58">
        <v>95</v>
      </c>
      <c r="E47" s="60">
        <v>340</v>
      </c>
      <c r="F47" s="60">
        <v>345</v>
      </c>
      <c r="G47" s="60">
        <v>350</v>
      </c>
      <c r="H47" s="60">
        <v>355</v>
      </c>
      <c r="I47" s="60">
        <v>360</v>
      </c>
      <c r="J47" s="60">
        <v>365</v>
      </c>
      <c r="L47" s="58">
        <v>95</v>
      </c>
      <c r="M47" s="60">
        <v>340</v>
      </c>
      <c r="N47" s="60">
        <v>345</v>
      </c>
      <c r="O47" s="60">
        <v>350</v>
      </c>
      <c r="P47" s="60">
        <v>355</v>
      </c>
      <c r="Q47" s="60">
        <v>360</v>
      </c>
      <c r="R47" s="60">
        <v>365</v>
      </c>
      <c r="T47" s="58">
        <v>95</v>
      </c>
      <c r="U47" s="60">
        <v>340</v>
      </c>
      <c r="V47" s="60">
        <v>345</v>
      </c>
      <c r="W47" s="60">
        <v>350</v>
      </c>
      <c r="X47" s="60">
        <v>355</v>
      </c>
      <c r="Y47" s="60">
        <v>360</v>
      </c>
      <c r="Z47" s="60">
        <v>365</v>
      </c>
      <c r="AB47" s="58">
        <v>95</v>
      </c>
      <c r="AC47" s="60">
        <v>340</v>
      </c>
      <c r="AD47" s="60">
        <v>345</v>
      </c>
      <c r="AE47" s="60">
        <v>350</v>
      </c>
      <c r="AF47" s="60">
        <v>355</v>
      </c>
      <c r="AG47" s="60">
        <v>360</v>
      </c>
      <c r="AH47" s="60">
        <v>365</v>
      </c>
    </row>
    <row r="48" spans="4:34" ht="20.100000000000001" customHeight="1">
      <c r="D48" s="58">
        <v>100</v>
      </c>
      <c r="E48" s="60">
        <v>345</v>
      </c>
      <c r="F48" s="60">
        <v>350</v>
      </c>
      <c r="G48" s="60">
        <v>355</v>
      </c>
      <c r="H48" s="60">
        <v>400</v>
      </c>
      <c r="I48" s="60">
        <v>365</v>
      </c>
      <c r="J48" s="60">
        <v>370</v>
      </c>
      <c r="L48" s="58">
        <v>100</v>
      </c>
      <c r="M48" s="60">
        <v>345</v>
      </c>
      <c r="N48" s="60">
        <v>350</v>
      </c>
      <c r="O48" s="60">
        <v>355</v>
      </c>
      <c r="P48" s="60">
        <v>360</v>
      </c>
      <c r="Q48" s="60">
        <v>365</v>
      </c>
      <c r="R48" s="60">
        <v>370</v>
      </c>
      <c r="T48" s="58">
        <v>100</v>
      </c>
      <c r="U48" s="60">
        <v>345</v>
      </c>
      <c r="V48" s="60">
        <v>350</v>
      </c>
      <c r="W48" s="60">
        <v>355</v>
      </c>
      <c r="X48" s="60">
        <v>360</v>
      </c>
      <c r="Y48" s="60">
        <v>365</v>
      </c>
      <c r="Z48" s="60">
        <v>370</v>
      </c>
      <c r="AB48" s="58">
        <v>100</v>
      </c>
      <c r="AC48" s="60">
        <v>345</v>
      </c>
      <c r="AD48" s="60">
        <v>350</v>
      </c>
      <c r="AE48" s="60">
        <v>355</v>
      </c>
      <c r="AF48" s="60">
        <v>360</v>
      </c>
      <c r="AG48" s="60">
        <v>365</v>
      </c>
      <c r="AH48" s="60">
        <v>370</v>
      </c>
    </row>
    <row r="49" spans="4:34" ht="20.100000000000001" customHeight="1">
      <c r="D49" s="58">
        <v>110</v>
      </c>
      <c r="E49" s="60">
        <v>350</v>
      </c>
      <c r="F49" s="60">
        <v>355</v>
      </c>
      <c r="G49" s="60">
        <v>360</v>
      </c>
      <c r="H49" s="60">
        <v>450</v>
      </c>
      <c r="I49" s="60">
        <v>370</v>
      </c>
      <c r="J49" s="60">
        <v>375</v>
      </c>
      <c r="L49" s="58">
        <v>110</v>
      </c>
      <c r="M49" s="60">
        <v>350</v>
      </c>
      <c r="N49" s="60">
        <v>355</v>
      </c>
      <c r="O49" s="60">
        <v>360</v>
      </c>
      <c r="P49" s="60">
        <v>365</v>
      </c>
      <c r="Q49" s="60">
        <v>370</v>
      </c>
      <c r="R49" s="60">
        <v>375</v>
      </c>
      <c r="T49" s="58">
        <v>110</v>
      </c>
      <c r="U49" s="60">
        <v>350</v>
      </c>
      <c r="V49" s="60">
        <v>355</v>
      </c>
      <c r="W49" s="60">
        <v>360</v>
      </c>
      <c r="X49" s="60">
        <v>365</v>
      </c>
      <c r="Y49" s="60">
        <v>370</v>
      </c>
      <c r="Z49" s="60">
        <v>375</v>
      </c>
      <c r="AB49" s="58">
        <v>110</v>
      </c>
      <c r="AC49" s="60">
        <v>350</v>
      </c>
      <c r="AD49" s="60">
        <v>355</v>
      </c>
      <c r="AE49" s="60">
        <v>360</v>
      </c>
      <c r="AF49" s="60">
        <v>365</v>
      </c>
      <c r="AG49" s="60">
        <v>370</v>
      </c>
      <c r="AH49" s="60">
        <v>375</v>
      </c>
    </row>
    <row r="50" spans="4:34" ht="20.100000000000001" customHeight="1">
      <c r="D50" s="58">
        <v>120</v>
      </c>
      <c r="E50" s="60">
        <v>355</v>
      </c>
      <c r="F50" s="60">
        <v>360</v>
      </c>
      <c r="G50" s="60">
        <v>365</v>
      </c>
      <c r="H50" s="60">
        <v>500</v>
      </c>
      <c r="I50" s="60">
        <v>375</v>
      </c>
      <c r="J50" s="60">
        <v>380</v>
      </c>
      <c r="L50" s="58">
        <v>120</v>
      </c>
      <c r="M50" s="60">
        <v>355</v>
      </c>
      <c r="N50" s="60">
        <v>360</v>
      </c>
      <c r="O50" s="60">
        <v>365</v>
      </c>
      <c r="P50" s="60">
        <v>370</v>
      </c>
      <c r="Q50" s="60">
        <v>375</v>
      </c>
      <c r="R50" s="60">
        <v>380</v>
      </c>
      <c r="T50" s="58">
        <v>120</v>
      </c>
      <c r="U50" s="60">
        <v>355</v>
      </c>
      <c r="V50" s="60">
        <v>360</v>
      </c>
      <c r="W50" s="60">
        <v>365</v>
      </c>
      <c r="X50" s="60">
        <v>370</v>
      </c>
      <c r="Y50" s="60">
        <v>375</v>
      </c>
      <c r="Z50" s="60">
        <v>380</v>
      </c>
      <c r="AB50" s="58">
        <v>120</v>
      </c>
      <c r="AC50" s="60">
        <v>355</v>
      </c>
      <c r="AD50" s="60">
        <v>360</v>
      </c>
      <c r="AE50" s="60">
        <v>365</v>
      </c>
      <c r="AF50" s="60">
        <v>370</v>
      </c>
      <c r="AG50" s="60">
        <v>375</v>
      </c>
      <c r="AH50" s="60">
        <v>380</v>
      </c>
    </row>
    <row r="51" spans="4:34" ht="20.100000000000001" customHeight="1">
      <c r="D51" s="58">
        <v>130</v>
      </c>
      <c r="E51" s="60">
        <v>360</v>
      </c>
      <c r="F51" s="60">
        <v>365</v>
      </c>
      <c r="G51" s="60">
        <v>370</v>
      </c>
      <c r="H51" s="60">
        <v>550</v>
      </c>
      <c r="I51" s="60">
        <v>380</v>
      </c>
      <c r="J51" s="60">
        <v>385</v>
      </c>
      <c r="L51" s="58">
        <v>130</v>
      </c>
      <c r="M51" s="60">
        <v>360</v>
      </c>
      <c r="N51" s="60">
        <v>365</v>
      </c>
      <c r="O51" s="60">
        <v>370</v>
      </c>
      <c r="P51" s="60">
        <v>375</v>
      </c>
      <c r="Q51" s="60">
        <v>380</v>
      </c>
      <c r="R51" s="60">
        <v>385</v>
      </c>
      <c r="T51" s="58">
        <v>130</v>
      </c>
      <c r="U51" s="60">
        <v>360</v>
      </c>
      <c r="V51" s="60">
        <v>365</v>
      </c>
      <c r="W51" s="60">
        <v>370</v>
      </c>
      <c r="X51" s="60">
        <v>375</v>
      </c>
      <c r="Y51" s="60">
        <v>380</v>
      </c>
      <c r="Z51" s="60">
        <v>385</v>
      </c>
      <c r="AB51" s="58">
        <v>130</v>
      </c>
      <c r="AC51" s="60">
        <v>360</v>
      </c>
      <c r="AD51" s="60">
        <v>365</v>
      </c>
      <c r="AE51" s="60">
        <v>370</v>
      </c>
      <c r="AF51" s="60">
        <v>375</v>
      </c>
      <c r="AG51" s="60">
        <v>380</v>
      </c>
      <c r="AH51" s="60">
        <v>385</v>
      </c>
    </row>
    <row r="52" spans="4:34" ht="20.100000000000001" customHeight="1">
      <c r="D52" s="58">
        <v>140</v>
      </c>
      <c r="E52" s="60">
        <v>365</v>
      </c>
      <c r="F52" s="60">
        <v>370</v>
      </c>
      <c r="G52" s="60">
        <v>375</v>
      </c>
      <c r="H52" s="60">
        <v>600</v>
      </c>
      <c r="I52" s="60">
        <v>385</v>
      </c>
      <c r="J52" s="60">
        <v>390</v>
      </c>
      <c r="L52" s="58">
        <v>140</v>
      </c>
      <c r="M52" s="60">
        <v>365</v>
      </c>
      <c r="N52" s="60">
        <v>370</v>
      </c>
      <c r="O52" s="60">
        <v>375</v>
      </c>
      <c r="P52" s="60">
        <v>380</v>
      </c>
      <c r="Q52" s="60">
        <v>385</v>
      </c>
      <c r="R52" s="60">
        <v>390</v>
      </c>
      <c r="T52" s="58">
        <v>140</v>
      </c>
      <c r="U52" s="60">
        <v>365</v>
      </c>
      <c r="V52" s="60">
        <v>370</v>
      </c>
      <c r="W52" s="60">
        <v>375</v>
      </c>
      <c r="X52" s="60">
        <v>380</v>
      </c>
      <c r="Y52" s="60">
        <v>385</v>
      </c>
      <c r="Z52" s="60">
        <v>390</v>
      </c>
      <c r="AB52" s="58">
        <v>140</v>
      </c>
      <c r="AC52" s="60">
        <v>365</v>
      </c>
      <c r="AD52" s="60">
        <v>370</v>
      </c>
      <c r="AE52" s="60">
        <v>375</v>
      </c>
      <c r="AF52" s="60">
        <v>380</v>
      </c>
      <c r="AG52" s="60">
        <v>385</v>
      </c>
      <c r="AH52" s="60">
        <v>390</v>
      </c>
    </row>
    <row r="53" spans="4:34" ht="20.100000000000001" customHeight="1">
      <c r="D53" s="58">
        <v>150</v>
      </c>
      <c r="E53" s="60">
        <v>370</v>
      </c>
      <c r="F53" s="60">
        <v>375</v>
      </c>
      <c r="G53" s="60">
        <v>380</v>
      </c>
      <c r="H53" s="60">
        <v>385</v>
      </c>
      <c r="I53" s="60">
        <v>390</v>
      </c>
      <c r="J53" s="60">
        <v>395</v>
      </c>
      <c r="L53" s="58">
        <v>150</v>
      </c>
      <c r="M53" s="60">
        <v>370</v>
      </c>
      <c r="N53" s="60">
        <v>375</v>
      </c>
      <c r="O53" s="60">
        <v>380</v>
      </c>
      <c r="P53" s="60">
        <v>385</v>
      </c>
      <c r="Q53" s="60">
        <v>390</v>
      </c>
      <c r="R53" s="60">
        <v>395</v>
      </c>
      <c r="T53" s="58">
        <v>150</v>
      </c>
      <c r="U53" s="60">
        <v>370</v>
      </c>
      <c r="V53" s="60">
        <v>375</v>
      </c>
      <c r="W53" s="60">
        <v>380</v>
      </c>
      <c r="X53" s="60">
        <v>385</v>
      </c>
      <c r="Y53" s="60">
        <v>390</v>
      </c>
      <c r="Z53" s="60">
        <v>395</v>
      </c>
      <c r="AB53" s="58">
        <v>150</v>
      </c>
      <c r="AC53" s="60">
        <v>370</v>
      </c>
      <c r="AD53" s="60">
        <v>375</v>
      </c>
      <c r="AE53" s="60">
        <v>380</v>
      </c>
      <c r="AF53" s="60">
        <v>385</v>
      </c>
      <c r="AG53" s="60">
        <v>390</v>
      </c>
      <c r="AH53" s="60">
        <v>395</v>
      </c>
    </row>
    <row r="54" spans="4:34" ht="20.100000000000001" customHeight="1">
      <c r="D54" s="58">
        <v>160</v>
      </c>
      <c r="E54" s="60">
        <v>375</v>
      </c>
      <c r="F54" s="60">
        <v>380</v>
      </c>
      <c r="G54" s="60">
        <v>385</v>
      </c>
      <c r="H54" s="60">
        <v>390</v>
      </c>
      <c r="I54" s="60">
        <v>395</v>
      </c>
      <c r="J54" s="60">
        <v>400</v>
      </c>
      <c r="L54" s="58">
        <v>160</v>
      </c>
      <c r="M54" s="60">
        <v>375</v>
      </c>
      <c r="N54" s="60">
        <v>380</v>
      </c>
      <c r="O54" s="60">
        <v>385</v>
      </c>
      <c r="P54" s="60">
        <v>390</v>
      </c>
      <c r="Q54" s="60">
        <v>395</v>
      </c>
      <c r="R54" s="60">
        <v>400</v>
      </c>
      <c r="T54" s="58">
        <v>160</v>
      </c>
      <c r="U54" s="60">
        <v>375</v>
      </c>
      <c r="V54" s="60">
        <v>380</v>
      </c>
      <c r="W54" s="60">
        <v>385</v>
      </c>
      <c r="X54" s="60">
        <v>390</v>
      </c>
      <c r="Y54" s="60">
        <v>395</v>
      </c>
      <c r="Z54" s="60">
        <v>400</v>
      </c>
      <c r="AB54" s="58">
        <v>160</v>
      </c>
      <c r="AC54" s="60">
        <v>375</v>
      </c>
      <c r="AD54" s="60">
        <v>380</v>
      </c>
      <c r="AE54" s="60">
        <v>385</v>
      </c>
      <c r="AF54" s="60">
        <v>390</v>
      </c>
      <c r="AG54" s="60">
        <v>395</v>
      </c>
      <c r="AH54" s="60">
        <v>400</v>
      </c>
    </row>
    <row r="55" spans="4:34" ht="20.100000000000001" customHeight="1">
      <c r="D55" s="58">
        <v>170</v>
      </c>
      <c r="E55" s="60">
        <v>380</v>
      </c>
      <c r="F55" s="60">
        <v>385</v>
      </c>
      <c r="G55" s="60">
        <v>390</v>
      </c>
      <c r="H55" s="60">
        <v>395</v>
      </c>
      <c r="I55" s="60">
        <v>400</v>
      </c>
      <c r="J55" s="60">
        <v>405</v>
      </c>
      <c r="L55" s="58">
        <v>170</v>
      </c>
      <c r="M55" s="60">
        <v>380</v>
      </c>
      <c r="N55" s="60">
        <v>385</v>
      </c>
      <c r="O55" s="60">
        <v>390</v>
      </c>
      <c r="P55" s="60">
        <v>395</v>
      </c>
      <c r="Q55" s="60">
        <v>400</v>
      </c>
      <c r="R55" s="60">
        <v>405</v>
      </c>
      <c r="T55" s="58">
        <v>170</v>
      </c>
      <c r="U55" s="60">
        <v>380</v>
      </c>
      <c r="V55" s="60">
        <v>385</v>
      </c>
      <c r="W55" s="60">
        <v>390</v>
      </c>
      <c r="X55" s="60">
        <v>395</v>
      </c>
      <c r="Y55" s="60">
        <v>400</v>
      </c>
      <c r="Z55" s="60">
        <v>405</v>
      </c>
      <c r="AB55" s="58">
        <v>170</v>
      </c>
      <c r="AC55" s="60">
        <v>380</v>
      </c>
      <c r="AD55" s="60">
        <v>385</v>
      </c>
      <c r="AE55" s="60">
        <v>390</v>
      </c>
      <c r="AF55" s="60">
        <v>395</v>
      </c>
      <c r="AG55" s="60">
        <v>400</v>
      </c>
      <c r="AH55" s="60">
        <v>405</v>
      </c>
    </row>
    <row r="56" spans="4:34" ht="20.100000000000001" customHeight="1">
      <c r="D56" s="58">
        <v>180</v>
      </c>
      <c r="E56" s="60">
        <v>385</v>
      </c>
      <c r="F56" s="60">
        <v>390</v>
      </c>
      <c r="G56" s="60">
        <v>395</v>
      </c>
      <c r="H56" s="60">
        <v>400</v>
      </c>
      <c r="I56" s="60">
        <v>405</v>
      </c>
      <c r="J56" s="60">
        <v>410</v>
      </c>
      <c r="L56" s="58">
        <v>180</v>
      </c>
      <c r="M56" s="60">
        <v>385</v>
      </c>
      <c r="N56" s="60">
        <v>390</v>
      </c>
      <c r="O56" s="60">
        <v>395</v>
      </c>
      <c r="P56" s="60">
        <v>400</v>
      </c>
      <c r="Q56" s="60">
        <v>405</v>
      </c>
      <c r="R56" s="60">
        <v>410</v>
      </c>
      <c r="T56" s="58">
        <v>180</v>
      </c>
      <c r="U56" s="60">
        <v>385</v>
      </c>
      <c r="V56" s="60">
        <v>390</v>
      </c>
      <c r="W56" s="60">
        <v>395</v>
      </c>
      <c r="X56" s="60">
        <v>400</v>
      </c>
      <c r="Y56" s="60">
        <v>405</v>
      </c>
      <c r="Z56" s="60">
        <v>410</v>
      </c>
      <c r="AB56" s="58">
        <v>180</v>
      </c>
      <c r="AC56" s="60">
        <v>385</v>
      </c>
      <c r="AD56" s="60">
        <v>390</v>
      </c>
      <c r="AE56" s="60">
        <v>395</v>
      </c>
      <c r="AF56" s="60">
        <v>400</v>
      </c>
      <c r="AG56" s="60">
        <v>405</v>
      </c>
      <c r="AH56" s="60">
        <v>410</v>
      </c>
    </row>
    <row r="57" spans="4:34" ht="20.100000000000001" customHeight="1">
      <c r="D57" s="58">
        <v>190</v>
      </c>
      <c r="E57" s="60">
        <v>390</v>
      </c>
      <c r="F57" s="60">
        <v>395</v>
      </c>
      <c r="G57" s="60">
        <v>400</v>
      </c>
      <c r="H57" s="60">
        <v>405</v>
      </c>
      <c r="I57" s="60">
        <v>410</v>
      </c>
      <c r="J57" s="60">
        <v>415</v>
      </c>
      <c r="L57" s="58">
        <v>190</v>
      </c>
      <c r="M57" s="60">
        <v>390</v>
      </c>
      <c r="N57" s="60">
        <v>395</v>
      </c>
      <c r="O57" s="60">
        <v>400</v>
      </c>
      <c r="P57" s="60">
        <v>405</v>
      </c>
      <c r="Q57" s="60">
        <v>410</v>
      </c>
      <c r="R57" s="60">
        <v>415</v>
      </c>
      <c r="T57" s="58">
        <v>190</v>
      </c>
      <c r="U57" s="60">
        <v>390</v>
      </c>
      <c r="V57" s="60">
        <v>395</v>
      </c>
      <c r="W57" s="60">
        <v>400</v>
      </c>
      <c r="X57" s="60">
        <v>405</v>
      </c>
      <c r="Y57" s="60">
        <v>410</v>
      </c>
      <c r="Z57" s="60">
        <v>415</v>
      </c>
      <c r="AB57" s="58">
        <v>190</v>
      </c>
      <c r="AC57" s="60">
        <v>390</v>
      </c>
      <c r="AD57" s="60">
        <v>395</v>
      </c>
      <c r="AE57" s="60">
        <v>400</v>
      </c>
      <c r="AF57" s="60">
        <v>405</v>
      </c>
      <c r="AG57" s="60">
        <v>410</v>
      </c>
      <c r="AH57" s="60">
        <v>415</v>
      </c>
    </row>
    <row r="58" spans="4:34" ht="20.100000000000001" customHeight="1">
      <c r="D58" s="58">
        <v>200</v>
      </c>
      <c r="E58" s="60">
        <v>395</v>
      </c>
      <c r="F58" s="60">
        <v>400</v>
      </c>
      <c r="G58" s="60">
        <v>405</v>
      </c>
      <c r="H58" s="60">
        <v>410</v>
      </c>
      <c r="I58" s="60">
        <v>415</v>
      </c>
      <c r="J58" s="60">
        <v>420</v>
      </c>
      <c r="L58" s="58">
        <v>200</v>
      </c>
      <c r="M58" s="60">
        <v>395</v>
      </c>
      <c r="N58" s="60">
        <v>400</v>
      </c>
      <c r="O58" s="60">
        <v>405</v>
      </c>
      <c r="P58" s="60">
        <v>410</v>
      </c>
      <c r="Q58" s="60">
        <v>415</v>
      </c>
      <c r="R58" s="60">
        <v>420</v>
      </c>
      <c r="T58" s="58">
        <v>200</v>
      </c>
      <c r="U58" s="60">
        <v>395</v>
      </c>
      <c r="V58" s="60">
        <v>400</v>
      </c>
      <c r="W58" s="60">
        <v>405</v>
      </c>
      <c r="X58" s="60">
        <v>410</v>
      </c>
      <c r="Y58" s="60">
        <v>415</v>
      </c>
      <c r="Z58" s="60">
        <v>420</v>
      </c>
      <c r="AB58" s="58">
        <v>200</v>
      </c>
      <c r="AC58" s="60">
        <v>395</v>
      </c>
      <c r="AD58" s="60">
        <v>400</v>
      </c>
      <c r="AE58" s="60">
        <v>405</v>
      </c>
      <c r="AF58" s="60">
        <v>410</v>
      </c>
      <c r="AG58" s="60">
        <v>415</v>
      </c>
      <c r="AH58" s="60">
        <v>420</v>
      </c>
    </row>
    <row r="59" spans="4:34" ht="20.100000000000001" customHeight="1">
      <c r="D59" s="58">
        <v>210</v>
      </c>
      <c r="E59" s="60">
        <v>400</v>
      </c>
      <c r="F59" s="60">
        <v>405</v>
      </c>
      <c r="G59" s="60">
        <v>410</v>
      </c>
      <c r="H59" s="60">
        <v>415</v>
      </c>
      <c r="I59" s="60">
        <v>420</v>
      </c>
      <c r="J59" s="60">
        <v>425</v>
      </c>
      <c r="L59" s="58">
        <v>210</v>
      </c>
      <c r="M59" s="60">
        <v>400</v>
      </c>
      <c r="N59" s="60">
        <v>405</v>
      </c>
      <c r="O59" s="60">
        <v>410</v>
      </c>
      <c r="P59" s="60">
        <v>415</v>
      </c>
      <c r="Q59" s="60">
        <v>420</v>
      </c>
      <c r="R59" s="60">
        <v>425</v>
      </c>
      <c r="T59" s="58">
        <v>210</v>
      </c>
      <c r="U59" s="60">
        <v>400</v>
      </c>
      <c r="V59" s="60">
        <v>405</v>
      </c>
      <c r="W59" s="60">
        <v>410</v>
      </c>
      <c r="X59" s="60">
        <v>415</v>
      </c>
      <c r="Y59" s="60">
        <v>420</v>
      </c>
      <c r="Z59" s="60">
        <v>425</v>
      </c>
      <c r="AB59" s="58">
        <v>210</v>
      </c>
      <c r="AC59" s="60">
        <v>400</v>
      </c>
      <c r="AD59" s="60">
        <v>405</v>
      </c>
      <c r="AE59" s="60">
        <v>410</v>
      </c>
      <c r="AF59" s="60">
        <v>415</v>
      </c>
      <c r="AG59" s="60">
        <v>420</v>
      </c>
      <c r="AH59" s="60">
        <v>425</v>
      </c>
    </row>
    <row r="60" spans="4:34" ht="20.100000000000001" customHeight="1">
      <c r="D60" s="58">
        <v>220</v>
      </c>
      <c r="E60" s="60">
        <v>405</v>
      </c>
      <c r="F60" s="60">
        <v>410</v>
      </c>
      <c r="G60" s="60">
        <v>415</v>
      </c>
      <c r="H60" s="60">
        <v>420</v>
      </c>
      <c r="I60" s="60">
        <v>425</v>
      </c>
      <c r="J60" s="60">
        <v>430</v>
      </c>
      <c r="L60" s="58">
        <v>220</v>
      </c>
      <c r="M60" s="60">
        <v>405</v>
      </c>
      <c r="N60" s="60">
        <v>410</v>
      </c>
      <c r="O60" s="60">
        <v>415</v>
      </c>
      <c r="P60" s="60">
        <v>420</v>
      </c>
      <c r="Q60" s="60">
        <v>425</v>
      </c>
      <c r="R60" s="60">
        <v>430</v>
      </c>
      <c r="T60" s="58">
        <v>220</v>
      </c>
      <c r="U60" s="60">
        <v>405</v>
      </c>
      <c r="V60" s="60">
        <v>410</v>
      </c>
      <c r="W60" s="60">
        <v>415</v>
      </c>
      <c r="X60" s="60">
        <v>420</v>
      </c>
      <c r="Y60" s="60">
        <v>425</v>
      </c>
      <c r="Z60" s="60">
        <v>430</v>
      </c>
      <c r="AB60" s="58">
        <v>220</v>
      </c>
      <c r="AC60" s="60">
        <v>405</v>
      </c>
      <c r="AD60" s="60">
        <v>410</v>
      </c>
      <c r="AE60" s="60">
        <v>415</v>
      </c>
      <c r="AF60" s="60">
        <v>420</v>
      </c>
      <c r="AG60" s="60">
        <v>425</v>
      </c>
      <c r="AH60" s="60">
        <v>430</v>
      </c>
    </row>
    <row r="61" spans="4:34" ht="20.100000000000001" customHeight="1">
      <c r="D61" s="58">
        <v>230</v>
      </c>
      <c r="E61" s="60">
        <v>410</v>
      </c>
      <c r="F61" s="60">
        <v>415</v>
      </c>
      <c r="G61" s="60">
        <v>420</v>
      </c>
      <c r="H61" s="60">
        <v>425</v>
      </c>
      <c r="I61" s="60">
        <v>430</v>
      </c>
      <c r="J61" s="60">
        <v>435</v>
      </c>
      <c r="L61" s="58">
        <v>230</v>
      </c>
      <c r="M61" s="60">
        <v>410</v>
      </c>
      <c r="N61" s="60">
        <v>415</v>
      </c>
      <c r="O61" s="60">
        <v>420</v>
      </c>
      <c r="P61" s="60">
        <v>425</v>
      </c>
      <c r="Q61" s="60">
        <v>430</v>
      </c>
      <c r="R61" s="60">
        <v>435</v>
      </c>
      <c r="T61" s="58">
        <v>230</v>
      </c>
      <c r="U61" s="60">
        <v>410</v>
      </c>
      <c r="V61" s="60">
        <v>415</v>
      </c>
      <c r="W61" s="60">
        <v>420</v>
      </c>
      <c r="X61" s="60">
        <v>425</v>
      </c>
      <c r="Y61" s="60">
        <v>430</v>
      </c>
      <c r="Z61" s="60">
        <v>435</v>
      </c>
      <c r="AB61" s="58">
        <v>230</v>
      </c>
      <c r="AC61" s="60">
        <v>410</v>
      </c>
      <c r="AD61" s="60">
        <v>415</v>
      </c>
      <c r="AE61" s="60">
        <v>420</v>
      </c>
      <c r="AF61" s="60">
        <v>425</v>
      </c>
      <c r="AG61" s="60">
        <v>430</v>
      </c>
      <c r="AH61" s="60">
        <v>435</v>
      </c>
    </row>
    <row r="62" spans="4:34" ht="20.100000000000001" customHeight="1">
      <c r="D62" s="58">
        <v>240</v>
      </c>
      <c r="E62" s="60">
        <v>415</v>
      </c>
      <c r="F62" s="60">
        <v>420</v>
      </c>
      <c r="G62" s="60">
        <v>425</v>
      </c>
      <c r="H62" s="60">
        <v>430</v>
      </c>
      <c r="I62" s="60">
        <v>435</v>
      </c>
      <c r="J62" s="60">
        <v>440</v>
      </c>
      <c r="L62" s="58">
        <v>240</v>
      </c>
      <c r="M62" s="60">
        <v>415</v>
      </c>
      <c r="N62" s="60">
        <v>420</v>
      </c>
      <c r="O62" s="60">
        <v>425</v>
      </c>
      <c r="P62" s="60">
        <v>430</v>
      </c>
      <c r="Q62" s="60">
        <v>435</v>
      </c>
      <c r="R62" s="60">
        <v>440</v>
      </c>
      <c r="T62" s="58">
        <v>240</v>
      </c>
      <c r="U62" s="60">
        <v>415</v>
      </c>
      <c r="V62" s="60">
        <v>420</v>
      </c>
      <c r="W62" s="60">
        <v>425</v>
      </c>
      <c r="X62" s="60">
        <v>430</v>
      </c>
      <c r="Y62" s="60">
        <v>435</v>
      </c>
      <c r="Z62" s="60">
        <v>440</v>
      </c>
      <c r="AB62" s="58">
        <v>240</v>
      </c>
      <c r="AC62" s="60">
        <v>415</v>
      </c>
      <c r="AD62" s="60">
        <v>420</v>
      </c>
      <c r="AE62" s="60">
        <v>425</v>
      </c>
      <c r="AF62" s="60">
        <v>600</v>
      </c>
      <c r="AG62" s="60">
        <v>435</v>
      </c>
      <c r="AH62" s="60">
        <v>440</v>
      </c>
    </row>
    <row r="63" spans="4:34" ht="20.100000000000001" customHeight="1">
      <c r="D63" s="58">
        <v>250</v>
      </c>
      <c r="E63" s="60">
        <v>420</v>
      </c>
      <c r="F63" s="60">
        <v>200</v>
      </c>
      <c r="G63" s="60">
        <v>430</v>
      </c>
      <c r="H63" s="60">
        <v>435</v>
      </c>
      <c r="I63" s="60">
        <v>440</v>
      </c>
      <c r="J63" s="60">
        <v>445</v>
      </c>
      <c r="L63" s="58">
        <v>250</v>
      </c>
      <c r="M63" s="60">
        <v>420</v>
      </c>
      <c r="N63" s="60">
        <v>425</v>
      </c>
      <c r="O63" s="60">
        <v>430</v>
      </c>
      <c r="P63" s="60">
        <v>1000</v>
      </c>
      <c r="Q63" s="60">
        <v>440</v>
      </c>
      <c r="R63" s="60">
        <v>445</v>
      </c>
      <c r="T63" s="58">
        <v>250</v>
      </c>
      <c r="U63" s="60">
        <v>420</v>
      </c>
      <c r="V63" s="60">
        <v>425</v>
      </c>
      <c r="W63" s="60">
        <v>430</v>
      </c>
      <c r="X63" s="60">
        <v>435</v>
      </c>
      <c r="Y63" s="60">
        <v>440</v>
      </c>
      <c r="Z63" s="60">
        <v>445</v>
      </c>
      <c r="AB63" s="58">
        <v>250</v>
      </c>
      <c r="AC63" s="60">
        <v>420</v>
      </c>
      <c r="AD63" s="60">
        <v>425</v>
      </c>
      <c r="AE63" s="60">
        <v>430</v>
      </c>
      <c r="AF63" s="60">
        <v>435</v>
      </c>
      <c r="AG63" s="60">
        <v>440</v>
      </c>
      <c r="AH63" s="60">
        <v>445</v>
      </c>
    </row>
    <row r="64" spans="4:34" ht="20.100000000000001" customHeight="1">
      <c r="D64" s="58">
        <v>260</v>
      </c>
      <c r="E64" s="60">
        <v>425</v>
      </c>
      <c r="F64" s="60">
        <v>430</v>
      </c>
      <c r="G64" s="60">
        <v>435</v>
      </c>
      <c r="H64" s="60">
        <v>440</v>
      </c>
      <c r="I64" s="60">
        <v>445</v>
      </c>
      <c r="J64" s="60">
        <v>450</v>
      </c>
      <c r="L64" s="58">
        <v>260</v>
      </c>
      <c r="M64" s="60">
        <v>425</v>
      </c>
      <c r="N64" s="60">
        <v>430</v>
      </c>
      <c r="O64" s="60">
        <v>435</v>
      </c>
      <c r="P64" s="60">
        <v>440</v>
      </c>
      <c r="Q64" s="60">
        <v>445</v>
      </c>
      <c r="R64" s="60">
        <v>450</v>
      </c>
      <c r="T64" s="58">
        <v>260</v>
      </c>
      <c r="U64" s="60">
        <v>425</v>
      </c>
      <c r="V64" s="60">
        <v>430</v>
      </c>
      <c r="W64" s="60">
        <v>435</v>
      </c>
      <c r="X64" s="60">
        <v>440</v>
      </c>
      <c r="Y64" s="60">
        <v>445</v>
      </c>
      <c r="Z64" s="60">
        <v>450</v>
      </c>
      <c r="AB64" s="58">
        <v>260</v>
      </c>
      <c r="AC64" s="60">
        <v>425</v>
      </c>
      <c r="AD64" s="60">
        <v>430</v>
      </c>
      <c r="AE64" s="60">
        <v>435</v>
      </c>
      <c r="AF64" s="60">
        <v>440</v>
      </c>
      <c r="AG64" s="60">
        <v>445</v>
      </c>
      <c r="AH64" s="60">
        <v>450</v>
      </c>
    </row>
    <row r="65" spans="4:34" ht="20.100000000000001" customHeight="1">
      <c r="D65" s="58">
        <v>270</v>
      </c>
      <c r="E65" s="60">
        <v>430</v>
      </c>
      <c r="F65" s="60">
        <v>435</v>
      </c>
      <c r="G65" s="60">
        <v>440</v>
      </c>
      <c r="H65" s="60">
        <v>445</v>
      </c>
      <c r="I65" s="60">
        <v>450</v>
      </c>
      <c r="J65" s="60">
        <v>455</v>
      </c>
      <c r="L65" s="58">
        <v>270</v>
      </c>
      <c r="M65" s="60">
        <v>430</v>
      </c>
      <c r="N65" s="60">
        <v>435</v>
      </c>
      <c r="O65" s="60">
        <v>440</v>
      </c>
      <c r="P65" s="60">
        <v>445</v>
      </c>
      <c r="Q65" s="60">
        <v>450</v>
      </c>
      <c r="R65" s="60">
        <v>455</v>
      </c>
      <c r="T65" s="58">
        <v>270</v>
      </c>
      <c r="U65" s="60">
        <v>430</v>
      </c>
      <c r="V65" s="60">
        <v>435</v>
      </c>
      <c r="W65" s="60">
        <v>440</v>
      </c>
      <c r="X65" s="60">
        <v>445</v>
      </c>
      <c r="Y65" s="60">
        <v>450</v>
      </c>
      <c r="Z65" s="60">
        <v>455</v>
      </c>
      <c r="AB65" s="58">
        <v>270</v>
      </c>
      <c r="AC65" s="60">
        <v>430</v>
      </c>
      <c r="AD65" s="60">
        <v>435</v>
      </c>
      <c r="AE65" s="60">
        <v>440</v>
      </c>
      <c r="AF65" s="60">
        <v>445</v>
      </c>
      <c r="AG65" s="60">
        <v>450</v>
      </c>
      <c r="AH65" s="60">
        <v>455</v>
      </c>
    </row>
    <row r="66" spans="4:34" ht="20.100000000000001" customHeight="1">
      <c r="D66" s="58">
        <v>280</v>
      </c>
      <c r="E66" s="60">
        <v>435</v>
      </c>
      <c r="F66" s="60">
        <v>440</v>
      </c>
      <c r="G66" s="60">
        <v>445</v>
      </c>
      <c r="H66" s="60">
        <v>450</v>
      </c>
      <c r="I66" s="60">
        <v>455</v>
      </c>
      <c r="J66" s="60">
        <v>460</v>
      </c>
      <c r="L66" s="58">
        <v>280</v>
      </c>
      <c r="M66" s="60">
        <v>435</v>
      </c>
      <c r="N66" s="60">
        <v>440</v>
      </c>
      <c r="O66" s="60">
        <v>445</v>
      </c>
      <c r="P66" s="60">
        <v>450</v>
      </c>
      <c r="Q66" s="60">
        <v>455</v>
      </c>
      <c r="R66" s="60">
        <v>460</v>
      </c>
      <c r="T66" s="58">
        <v>280</v>
      </c>
      <c r="U66" s="60">
        <v>435</v>
      </c>
      <c r="V66" s="60">
        <v>440</v>
      </c>
      <c r="W66" s="60">
        <v>445</v>
      </c>
      <c r="X66" s="60">
        <v>450</v>
      </c>
      <c r="Y66" s="60">
        <v>455</v>
      </c>
      <c r="Z66" s="60">
        <v>460</v>
      </c>
      <c r="AB66" s="58">
        <v>280</v>
      </c>
      <c r="AC66" s="60">
        <v>435</v>
      </c>
      <c r="AD66" s="60">
        <v>440</v>
      </c>
      <c r="AE66" s="60">
        <v>445</v>
      </c>
      <c r="AF66" s="60">
        <v>450</v>
      </c>
      <c r="AG66" s="60">
        <v>455</v>
      </c>
      <c r="AH66" s="60">
        <v>460</v>
      </c>
    </row>
    <row r="67" spans="4:34" ht="20.100000000000001" customHeight="1">
      <c r="D67" s="58">
        <v>290</v>
      </c>
      <c r="E67" s="60">
        <v>440</v>
      </c>
      <c r="F67" s="60">
        <v>445</v>
      </c>
      <c r="G67" s="60">
        <v>450</v>
      </c>
      <c r="H67" s="60">
        <v>455</v>
      </c>
      <c r="I67" s="60">
        <v>460</v>
      </c>
      <c r="J67" s="60">
        <v>465</v>
      </c>
      <c r="L67" s="58">
        <v>290</v>
      </c>
      <c r="M67" s="60">
        <v>440</v>
      </c>
      <c r="N67" s="60">
        <v>445</v>
      </c>
      <c r="O67" s="60">
        <v>450</v>
      </c>
      <c r="P67" s="60">
        <v>455</v>
      </c>
      <c r="Q67" s="60">
        <v>460</v>
      </c>
      <c r="R67" s="60">
        <v>465</v>
      </c>
      <c r="T67" s="58">
        <v>290</v>
      </c>
      <c r="U67" s="60">
        <v>440</v>
      </c>
      <c r="V67" s="60">
        <v>445</v>
      </c>
      <c r="W67" s="60">
        <v>450</v>
      </c>
      <c r="X67" s="60">
        <v>455</v>
      </c>
      <c r="Y67" s="60">
        <v>460</v>
      </c>
      <c r="Z67" s="60">
        <v>465</v>
      </c>
      <c r="AB67" s="58">
        <v>290</v>
      </c>
      <c r="AC67" s="60">
        <v>440</v>
      </c>
      <c r="AD67" s="60">
        <v>445</v>
      </c>
      <c r="AE67" s="60">
        <v>450</v>
      </c>
      <c r="AF67" s="60">
        <v>455</v>
      </c>
      <c r="AG67" s="60">
        <v>460</v>
      </c>
      <c r="AH67" s="60">
        <v>465</v>
      </c>
    </row>
    <row r="68" spans="4:34" ht="20.100000000000001" customHeight="1">
      <c r="D68" s="58">
        <v>300</v>
      </c>
      <c r="E68" s="60">
        <v>445</v>
      </c>
      <c r="F68" s="60">
        <v>450</v>
      </c>
      <c r="G68" s="60">
        <v>455</v>
      </c>
      <c r="H68" s="60">
        <v>460</v>
      </c>
      <c r="I68" s="60">
        <v>465</v>
      </c>
      <c r="J68" s="60">
        <v>470</v>
      </c>
      <c r="L68" s="58">
        <v>300</v>
      </c>
      <c r="M68" s="60">
        <v>445</v>
      </c>
      <c r="N68" s="60">
        <v>450</v>
      </c>
      <c r="O68" s="60">
        <v>455</v>
      </c>
      <c r="P68" s="60">
        <v>460</v>
      </c>
      <c r="Q68" s="60">
        <v>465</v>
      </c>
      <c r="R68" s="60">
        <v>470</v>
      </c>
      <c r="T68" s="58">
        <v>300</v>
      </c>
      <c r="U68" s="60">
        <v>445</v>
      </c>
      <c r="V68" s="60">
        <v>450</v>
      </c>
      <c r="W68" s="60">
        <v>455</v>
      </c>
      <c r="X68" s="60">
        <v>460</v>
      </c>
      <c r="Y68" s="60">
        <v>465</v>
      </c>
      <c r="Z68" s="60">
        <v>470</v>
      </c>
      <c r="AB68" s="58">
        <v>300</v>
      </c>
      <c r="AC68" s="60">
        <v>445</v>
      </c>
      <c r="AD68" s="60">
        <v>450</v>
      </c>
      <c r="AE68" s="60">
        <v>455</v>
      </c>
      <c r="AF68" s="60">
        <v>460</v>
      </c>
      <c r="AG68" s="60">
        <v>465</v>
      </c>
      <c r="AH68" s="60">
        <v>470</v>
      </c>
    </row>
    <row r="71" spans="4:34" ht="20.100000000000001" customHeight="1">
      <c r="D71" s="61" t="s">
        <v>245</v>
      </c>
      <c r="L71" s="61" t="s">
        <v>245</v>
      </c>
      <c r="T71" s="61" t="s">
        <v>245</v>
      </c>
      <c r="AB71" s="61" t="s">
        <v>245</v>
      </c>
    </row>
    <row r="72" spans="4:34" ht="20.100000000000001" customHeight="1">
      <c r="D72" s="61" t="s">
        <v>239</v>
      </c>
      <c r="L72" s="61" t="s">
        <v>240</v>
      </c>
      <c r="T72" s="61" t="s">
        <v>241</v>
      </c>
      <c r="AB72" s="61" t="s">
        <v>242</v>
      </c>
    </row>
    <row r="73" spans="4:34" ht="20.100000000000001" customHeight="1">
      <c r="D73" s="58" t="s">
        <v>243</v>
      </c>
      <c r="E73" s="58">
        <v>500</v>
      </c>
      <c r="F73" s="58">
        <v>550</v>
      </c>
      <c r="G73" s="58">
        <v>600</v>
      </c>
      <c r="H73" s="58">
        <v>650</v>
      </c>
      <c r="I73" s="58">
        <v>700</v>
      </c>
      <c r="J73" s="58">
        <v>750</v>
      </c>
      <c r="L73" s="58" t="s">
        <v>243</v>
      </c>
      <c r="M73" s="58">
        <v>500</v>
      </c>
      <c r="N73" s="58">
        <v>550</v>
      </c>
      <c r="O73" s="58">
        <v>600</v>
      </c>
      <c r="P73" s="58">
        <v>650</v>
      </c>
      <c r="Q73" s="58">
        <v>700</v>
      </c>
      <c r="R73" s="58">
        <v>750</v>
      </c>
      <c r="T73" s="58" t="s">
        <v>243</v>
      </c>
      <c r="U73" s="58">
        <v>500</v>
      </c>
      <c r="V73" s="58">
        <v>550</v>
      </c>
      <c r="W73" s="58">
        <v>600</v>
      </c>
      <c r="X73" s="58">
        <v>650</v>
      </c>
      <c r="Y73" s="58">
        <v>700</v>
      </c>
      <c r="Z73" s="58">
        <v>750</v>
      </c>
      <c r="AB73" s="58" t="s">
        <v>243</v>
      </c>
      <c r="AC73" s="58">
        <v>500</v>
      </c>
      <c r="AD73" s="58">
        <v>550</v>
      </c>
      <c r="AE73" s="58">
        <v>600</v>
      </c>
      <c r="AF73" s="58">
        <v>650</v>
      </c>
      <c r="AG73" s="58">
        <v>700</v>
      </c>
      <c r="AH73" s="58">
        <v>750</v>
      </c>
    </row>
    <row r="74" spans="4:34" ht="20.100000000000001" customHeight="1">
      <c r="D74" s="58">
        <v>60</v>
      </c>
      <c r="E74" s="60">
        <v>310</v>
      </c>
      <c r="F74" s="60">
        <v>315</v>
      </c>
      <c r="G74" s="60">
        <v>320</v>
      </c>
      <c r="H74" s="60">
        <v>325</v>
      </c>
      <c r="I74" s="60">
        <v>330</v>
      </c>
      <c r="J74" s="60">
        <v>335</v>
      </c>
      <c r="L74" s="58">
        <v>60</v>
      </c>
      <c r="M74" s="60">
        <v>310</v>
      </c>
      <c r="N74" s="60">
        <v>315</v>
      </c>
      <c r="O74" s="60">
        <v>320</v>
      </c>
      <c r="P74" s="60">
        <v>325</v>
      </c>
      <c r="Q74" s="60">
        <v>330</v>
      </c>
      <c r="R74" s="60">
        <v>335</v>
      </c>
      <c r="T74" s="58">
        <v>60</v>
      </c>
      <c r="U74" s="60">
        <v>310</v>
      </c>
      <c r="V74" s="60">
        <v>315</v>
      </c>
      <c r="W74" s="60">
        <v>320</v>
      </c>
      <c r="X74" s="60">
        <v>325</v>
      </c>
      <c r="Y74" s="60">
        <v>330</v>
      </c>
      <c r="Z74" s="60">
        <v>335</v>
      </c>
      <c r="AB74" s="58">
        <v>60</v>
      </c>
      <c r="AC74" s="60">
        <v>310</v>
      </c>
      <c r="AD74" s="60">
        <v>315</v>
      </c>
      <c r="AE74" s="60">
        <v>320</v>
      </c>
      <c r="AF74" s="60">
        <v>325</v>
      </c>
      <c r="AG74" s="60">
        <v>330</v>
      </c>
      <c r="AH74" s="60">
        <v>335</v>
      </c>
    </row>
    <row r="75" spans="4:34" ht="20.100000000000001" customHeight="1">
      <c r="D75" s="58">
        <v>65</v>
      </c>
      <c r="E75" s="60">
        <v>315</v>
      </c>
      <c r="F75" s="60">
        <v>320</v>
      </c>
      <c r="G75" s="60">
        <v>325</v>
      </c>
      <c r="H75" s="60">
        <v>330</v>
      </c>
      <c r="I75" s="60">
        <v>335</v>
      </c>
      <c r="J75" s="60">
        <v>340</v>
      </c>
      <c r="L75" s="58">
        <v>65</v>
      </c>
      <c r="M75" s="60">
        <v>315</v>
      </c>
      <c r="N75" s="60">
        <v>320</v>
      </c>
      <c r="O75" s="60">
        <v>325</v>
      </c>
      <c r="P75" s="60">
        <v>330</v>
      </c>
      <c r="Q75" s="60">
        <v>335</v>
      </c>
      <c r="R75" s="60">
        <v>340</v>
      </c>
      <c r="T75" s="58">
        <v>65</v>
      </c>
      <c r="U75" s="60">
        <v>315</v>
      </c>
      <c r="V75" s="60">
        <v>320</v>
      </c>
      <c r="W75" s="60">
        <v>325</v>
      </c>
      <c r="X75" s="60">
        <v>330</v>
      </c>
      <c r="Y75" s="60">
        <v>335</v>
      </c>
      <c r="Z75" s="60">
        <v>340</v>
      </c>
      <c r="AB75" s="58">
        <v>65</v>
      </c>
      <c r="AC75" s="60">
        <v>315</v>
      </c>
      <c r="AD75" s="60">
        <v>320</v>
      </c>
      <c r="AE75" s="60">
        <v>325</v>
      </c>
      <c r="AF75" s="60">
        <v>330</v>
      </c>
      <c r="AG75" s="60">
        <v>335</v>
      </c>
      <c r="AH75" s="60">
        <v>340</v>
      </c>
    </row>
    <row r="76" spans="4:34" ht="20.100000000000001" customHeight="1">
      <c r="D76" s="58">
        <v>70</v>
      </c>
      <c r="E76" s="60">
        <v>320</v>
      </c>
      <c r="F76" s="60">
        <v>325</v>
      </c>
      <c r="G76" s="60">
        <v>330</v>
      </c>
      <c r="H76" s="60">
        <v>335</v>
      </c>
      <c r="I76" s="60">
        <v>340</v>
      </c>
      <c r="J76" s="60">
        <v>345</v>
      </c>
      <c r="L76" s="58">
        <v>70</v>
      </c>
      <c r="M76" s="60">
        <v>320</v>
      </c>
      <c r="N76" s="60">
        <v>325</v>
      </c>
      <c r="O76" s="60">
        <v>330</v>
      </c>
      <c r="P76" s="60">
        <v>335</v>
      </c>
      <c r="Q76" s="60">
        <v>340</v>
      </c>
      <c r="R76" s="60">
        <v>345</v>
      </c>
      <c r="T76" s="58">
        <v>70</v>
      </c>
      <c r="U76" s="60">
        <v>320</v>
      </c>
      <c r="V76" s="60">
        <v>325</v>
      </c>
      <c r="W76" s="60">
        <v>330</v>
      </c>
      <c r="X76" s="60">
        <v>335</v>
      </c>
      <c r="Y76" s="60">
        <v>340</v>
      </c>
      <c r="Z76" s="60">
        <v>345</v>
      </c>
      <c r="AB76" s="58">
        <v>70</v>
      </c>
      <c r="AC76" s="60">
        <v>320</v>
      </c>
      <c r="AD76" s="60">
        <v>325</v>
      </c>
      <c r="AE76" s="60">
        <v>330</v>
      </c>
      <c r="AF76" s="60">
        <v>335</v>
      </c>
      <c r="AG76" s="60">
        <v>340</v>
      </c>
      <c r="AH76" s="60">
        <v>345</v>
      </c>
    </row>
    <row r="77" spans="4:34" ht="20.100000000000001" customHeight="1">
      <c r="D77" s="58">
        <v>75</v>
      </c>
      <c r="E77" s="60">
        <v>325</v>
      </c>
      <c r="F77" s="60">
        <v>330</v>
      </c>
      <c r="G77" s="60">
        <v>335</v>
      </c>
      <c r="H77" s="60">
        <v>340</v>
      </c>
      <c r="I77" s="60">
        <v>345</v>
      </c>
      <c r="J77" s="60">
        <v>350</v>
      </c>
      <c r="L77" s="58">
        <v>75</v>
      </c>
      <c r="M77" s="60">
        <v>325</v>
      </c>
      <c r="N77" s="60">
        <v>330</v>
      </c>
      <c r="O77" s="60">
        <v>335</v>
      </c>
      <c r="P77" s="60">
        <v>340</v>
      </c>
      <c r="Q77" s="60">
        <v>345</v>
      </c>
      <c r="R77" s="60">
        <v>350</v>
      </c>
      <c r="T77" s="58">
        <v>75</v>
      </c>
      <c r="U77" s="60">
        <v>325</v>
      </c>
      <c r="V77" s="60">
        <v>330</v>
      </c>
      <c r="W77" s="60">
        <v>335</v>
      </c>
      <c r="X77" s="60">
        <v>340</v>
      </c>
      <c r="Y77" s="60">
        <v>345</v>
      </c>
      <c r="Z77" s="60">
        <v>350</v>
      </c>
      <c r="AB77" s="58">
        <v>75</v>
      </c>
      <c r="AC77" s="60">
        <v>325</v>
      </c>
      <c r="AD77" s="60">
        <v>330</v>
      </c>
      <c r="AE77" s="60">
        <v>335</v>
      </c>
      <c r="AF77" s="60">
        <v>340</v>
      </c>
      <c r="AG77" s="60">
        <v>345</v>
      </c>
      <c r="AH77" s="60">
        <v>350</v>
      </c>
    </row>
    <row r="78" spans="4:34" ht="20.100000000000001" customHeight="1">
      <c r="D78" s="58">
        <v>80</v>
      </c>
      <c r="E78" s="60">
        <v>330</v>
      </c>
      <c r="F78" s="60">
        <v>335</v>
      </c>
      <c r="G78" s="60">
        <v>340</v>
      </c>
      <c r="H78" s="60">
        <v>345</v>
      </c>
      <c r="I78" s="60">
        <v>350</v>
      </c>
      <c r="J78" s="60">
        <v>355</v>
      </c>
      <c r="L78" s="58">
        <v>80</v>
      </c>
      <c r="M78" s="60">
        <v>330</v>
      </c>
      <c r="N78" s="60">
        <v>335</v>
      </c>
      <c r="O78" s="60">
        <v>340</v>
      </c>
      <c r="P78" s="60">
        <v>345</v>
      </c>
      <c r="Q78" s="60">
        <v>350</v>
      </c>
      <c r="R78" s="60">
        <v>355</v>
      </c>
      <c r="T78" s="58">
        <v>80</v>
      </c>
      <c r="U78" s="60">
        <v>330</v>
      </c>
      <c r="V78" s="60">
        <v>335</v>
      </c>
      <c r="W78" s="60">
        <v>340</v>
      </c>
      <c r="X78" s="60">
        <v>345</v>
      </c>
      <c r="Y78" s="60">
        <v>350</v>
      </c>
      <c r="Z78" s="60">
        <v>355</v>
      </c>
      <c r="AB78" s="58">
        <v>80</v>
      </c>
      <c r="AC78" s="60">
        <v>330</v>
      </c>
      <c r="AD78" s="60">
        <v>335</v>
      </c>
      <c r="AE78" s="60">
        <v>340</v>
      </c>
      <c r="AF78" s="60">
        <v>345</v>
      </c>
      <c r="AG78" s="60">
        <v>350</v>
      </c>
      <c r="AH78" s="60">
        <v>355</v>
      </c>
    </row>
    <row r="79" spans="4:34" ht="20.100000000000001" customHeight="1">
      <c r="D79" s="58">
        <v>90</v>
      </c>
      <c r="E79" s="60">
        <v>335</v>
      </c>
      <c r="F79" s="60">
        <v>340</v>
      </c>
      <c r="G79" s="60">
        <v>345</v>
      </c>
      <c r="H79" s="60">
        <v>350</v>
      </c>
      <c r="I79" s="60">
        <v>355</v>
      </c>
      <c r="J79" s="60">
        <v>360</v>
      </c>
      <c r="L79" s="58">
        <v>90</v>
      </c>
      <c r="M79" s="60">
        <v>335</v>
      </c>
      <c r="N79" s="60">
        <v>340</v>
      </c>
      <c r="O79" s="60">
        <v>345</v>
      </c>
      <c r="P79" s="60">
        <v>350</v>
      </c>
      <c r="Q79" s="60">
        <v>355</v>
      </c>
      <c r="R79" s="60">
        <v>360</v>
      </c>
      <c r="T79" s="58">
        <v>90</v>
      </c>
      <c r="U79" s="60">
        <v>335</v>
      </c>
      <c r="V79" s="60">
        <v>340</v>
      </c>
      <c r="W79" s="60">
        <v>345</v>
      </c>
      <c r="X79" s="60">
        <v>350</v>
      </c>
      <c r="Y79" s="60">
        <v>355</v>
      </c>
      <c r="Z79" s="60">
        <v>360</v>
      </c>
      <c r="AB79" s="58">
        <v>90</v>
      </c>
      <c r="AC79" s="60">
        <v>335</v>
      </c>
      <c r="AD79" s="60">
        <v>340</v>
      </c>
      <c r="AE79" s="60">
        <v>345</v>
      </c>
      <c r="AF79" s="60">
        <v>350</v>
      </c>
      <c r="AG79" s="60">
        <v>355</v>
      </c>
      <c r="AH79" s="60">
        <v>360</v>
      </c>
    </row>
    <row r="80" spans="4:34" ht="20.100000000000001" customHeight="1">
      <c r="D80" s="58">
        <v>95</v>
      </c>
      <c r="E80" s="60">
        <v>340</v>
      </c>
      <c r="F80" s="60">
        <v>345</v>
      </c>
      <c r="G80" s="60">
        <v>350</v>
      </c>
      <c r="H80" s="60">
        <v>500</v>
      </c>
      <c r="I80" s="60">
        <v>360</v>
      </c>
      <c r="J80" s="60">
        <v>365</v>
      </c>
      <c r="L80" s="58">
        <v>95</v>
      </c>
      <c r="M80" s="60">
        <v>340</v>
      </c>
      <c r="N80" s="60">
        <v>345</v>
      </c>
      <c r="O80" s="60">
        <v>350</v>
      </c>
      <c r="P80" s="60">
        <v>355</v>
      </c>
      <c r="Q80" s="60">
        <v>360</v>
      </c>
      <c r="R80" s="60">
        <v>365</v>
      </c>
      <c r="T80" s="58">
        <v>95</v>
      </c>
      <c r="U80" s="60">
        <v>340</v>
      </c>
      <c r="V80" s="60">
        <v>345</v>
      </c>
      <c r="W80" s="60">
        <v>350</v>
      </c>
      <c r="X80" s="60">
        <v>355</v>
      </c>
      <c r="Y80" s="60">
        <v>360</v>
      </c>
      <c r="Z80" s="60">
        <v>365</v>
      </c>
      <c r="AB80" s="58">
        <v>95</v>
      </c>
      <c r="AC80" s="60">
        <v>340</v>
      </c>
      <c r="AD80" s="60">
        <v>345</v>
      </c>
      <c r="AE80" s="60">
        <v>350</v>
      </c>
      <c r="AF80" s="60">
        <v>355</v>
      </c>
      <c r="AG80" s="60">
        <v>360</v>
      </c>
      <c r="AH80" s="60">
        <v>365</v>
      </c>
    </row>
    <row r="81" spans="4:34" ht="20.100000000000001" customHeight="1">
      <c r="D81" s="58">
        <v>100</v>
      </c>
      <c r="E81" s="60">
        <v>345</v>
      </c>
      <c r="F81" s="60">
        <v>350</v>
      </c>
      <c r="G81" s="60">
        <v>355</v>
      </c>
      <c r="H81" s="60">
        <v>550</v>
      </c>
      <c r="I81" s="60">
        <v>365</v>
      </c>
      <c r="J81" s="60">
        <v>370</v>
      </c>
      <c r="L81" s="58">
        <v>100</v>
      </c>
      <c r="M81" s="60">
        <v>345</v>
      </c>
      <c r="N81" s="60">
        <v>350</v>
      </c>
      <c r="O81" s="60">
        <v>355</v>
      </c>
      <c r="P81" s="60">
        <v>360</v>
      </c>
      <c r="Q81" s="60">
        <v>365</v>
      </c>
      <c r="R81" s="60">
        <v>370</v>
      </c>
      <c r="T81" s="58">
        <v>100</v>
      </c>
      <c r="U81" s="60">
        <v>345</v>
      </c>
      <c r="V81" s="60">
        <v>350</v>
      </c>
      <c r="W81" s="60">
        <v>355</v>
      </c>
      <c r="X81" s="60">
        <v>360</v>
      </c>
      <c r="Y81" s="60">
        <v>365</v>
      </c>
      <c r="Z81" s="60">
        <v>370</v>
      </c>
      <c r="AB81" s="58">
        <v>100</v>
      </c>
      <c r="AC81" s="60">
        <v>345</v>
      </c>
      <c r="AD81" s="60">
        <v>350</v>
      </c>
      <c r="AE81" s="60">
        <v>355</v>
      </c>
      <c r="AF81" s="60">
        <v>360</v>
      </c>
      <c r="AG81" s="60">
        <v>365</v>
      </c>
      <c r="AH81" s="60">
        <v>370</v>
      </c>
    </row>
    <row r="82" spans="4:34" ht="20.100000000000001" customHeight="1">
      <c r="D82" s="58">
        <v>110</v>
      </c>
      <c r="E82" s="60">
        <v>350</v>
      </c>
      <c r="F82" s="60">
        <v>355</v>
      </c>
      <c r="G82" s="60">
        <v>360</v>
      </c>
      <c r="H82" s="60">
        <v>600</v>
      </c>
      <c r="I82" s="60">
        <v>370</v>
      </c>
      <c r="J82" s="60">
        <v>375</v>
      </c>
      <c r="L82" s="58">
        <v>110</v>
      </c>
      <c r="M82" s="60">
        <v>350</v>
      </c>
      <c r="N82" s="60">
        <v>355</v>
      </c>
      <c r="O82" s="60">
        <v>360</v>
      </c>
      <c r="P82" s="60">
        <v>365</v>
      </c>
      <c r="Q82" s="60">
        <v>370</v>
      </c>
      <c r="R82" s="60">
        <v>375</v>
      </c>
      <c r="T82" s="58">
        <v>110</v>
      </c>
      <c r="U82" s="60">
        <v>350</v>
      </c>
      <c r="V82" s="60">
        <v>355</v>
      </c>
      <c r="W82" s="60">
        <v>360</v>
      </c>
      <c r="X82" s="60">
        <v>365</v>
      </c>
      <c r="Y82" s="60">
        <v>370</v>
      </c>
      <c r="Z82" s="60">
        <v>375</v>
      </c>
      <c r="AB82" s="58">
        <v>110</v>
      </c>
      <c r="AC82" s="60">
        <v>350</v>
      </c>
      <c r="AD82" s="60">
        <v>355</v>
      </c>
      <c r="AE82" s="60">
        <v>360</v>
      </c>
      <c r="AF82" s="60">
        <v>365</v>
      </c>
      <c r="AG82" s="60">
        <v>370</v>
      </c>
      <c r="AH82" s="60">
        <v>375</v>
      </c>
    </row>
    <row r="83" spans="4:34" ht="20.100000000000001" customHeight="1">
      <c r="D83" s="58">
        <v>120</v>
      </c>
      <c r="E83" s="60">
        <v>355</v>
      </c>
      <c r="F83" s="60">
        <v>360</v>
      </c>
      <c r="G83" s="60">
        <v>365</v>
      </c>
      <c r="H83" s="60">
        <v>650</v>
      </c>
      <c r="I83" s="60">
        <v>375</v>
      </c>
      <c r="J83" s="60">
        <v>380</v>
      </c>
      <c r="L83" s="58">
        <v>120</v>
      </c>
      <c r="M83" s="60">
        <v>355</v>
      </c>
      <c r="N83" s="60">
        <v>360</v>
      </c>
      <c r="O83" s="60">
        <v>365</v>
      </c>
      <c r="P83" s="60">
        <v>370</v>
      </c>
      <c r="Q83" s="60">
        <v>375</v>
      </c>
      <c r="R83" s="60">
        <v>380</v>
      </c>
      <c r="T83" s="58">
        <v>120</v>
      </c>
      <c r="U83" s="60">
        <v>355</v>
      </c>
      <c r="V83" s="60">
        <v>360</v>
      </c>
      <c r="W83" s="60">
        <v>365</v>
      </c>
      <c r="X83" s="60">
        <v>370</v>
      </c>
      <c r="Y83" s="60">
        <v>375</v>
      </c>
      <c r="Z83" s="60">
        <v>380</v>
      </c>
      <c r="AB83" s="58">
        <v>120</v>
      </c>
      <c r="AC83" s="60">
        <v>355</v>
      </c>
      <c r="AD83" s="60">
        <v>360</v>
      </c>
      <c r="AE83" s="60">
        <v>365</v>
      </c>
      <c r="AF83" s="60">
        <v>370</v>
      </c>
      <c r="AG83" s="60">
        <v>375</v>
      </c>
      <c r="AH83" s="60">
        <v>380</v>
      </c>
    </row>
    <row r="84" spans="4:34" ht="20.100000000000001" customHeight="1">
      <c r="D84" s="58">
        <v>130</v>
      </c>
      <c r="E84" s="60">
        <v>360</v>
      </c>
      <c r="F84" s="60">
        <v>365</v>
      </c>
      <c r="G84" s="60">
        <v>370</v>
      </c>
      <c r="H84" s="60">
        <v>700</v>
      </c>
      <c r="I84" s="60">
        <v>380</v>
      </c>
      <c r="J84" s="60">
        <v>385</v>
      </c>
      <c r="L84" s="58">
        <v>130</v>
      </c>
      <c r="M84" s="60">
        <v>360</v>
      </c>
      <c r="N84" s="60">
        <v>365</v>
      </c>
      <c r="O84" s="60">
        <v>370</v>
      </c>
      <c r="P84" s="60">
        <v>375</v>
      </c>
      <c r="Q84" s="60">
        <v>380</v>
      </c>
      <c r="R84" s="60">
        <v>385</v>
      </c>
      <c r="T84" s="58">
        <v>130</v>
      </c>
      <c r="U84" s="60">
        <v>360</v>
      </c>
      <c r="V84" s="60">
        <v>365</v>
      </c>
      <c r="W84" s="60">
        <v>370</v>
      </c>
      <c r="X84" s="60">
        <v>375</v>
      </c>
      <c r="Y84" s="60">
        <v>380</v>
      </c>
      <c r="Z84" s="60">
        <v>385</v>
      </c>
      <c r="AB84" s="58">
        <v>130</v>
      </c>
      <c r="AC84" s="60">
        <v>360</v>
      </c>
      <c r="AD84" s="60">
        <v>365</v>
      </c>
      <c r="AE84" s="60">
        <v>370</v>
      </c>
      <c r="AF84" s="60">
        <v>375</v>
      </c>
      <c r="AG84" s="60">
        <v>380</v>
      </c>
      <c r="AH84" s="60">
        <v>385</v>
      </c>
    </row>
    <row r="85" spans="4:34" ht="20.100000000000001" customHeight="1">
      <c r="D85" s="58">
        <v>140</v>
      </c>
      <c r="E85" s="60">
        <v>365</v>
      </c>
      <c r="F85" s="60">
        <v>370</v>
      </c>
      <c r="G85" s="60">
        <v>375</v>
      </c>
      <c r="H85" s="60">
        <v>750</v>
      </c>
      <c r="I85" s="60">
        <v>385</v>
      </c>
      <c r="J85" s="60">
        <v>390</v>
      </c>
      <c r="L85" s="58">
        <v>140</v>
      </c>
      <c r="M85" s="60">
        <v>365</v>
      </c>
      <c r="N85" s="60">
        <v>370</v>
      </c>
      <c r="O85" s="60">
        <v>375</v>
      </c>
      <c r="P85" s="60">
        <v>380</v>
      </c>
      <c r="Q85" s="60">
        <v>385</v>
      </c>
      <c r="R85" s="60">
        <v>390</v>
      </c>
      <c r="T85" s="58">
        <v>140</v>
      </c>
      <c r="U85" s="60">
        <v>365</v>
      </c>
      <c r="V85" s="60">
        <v>370</v>
      </c>
      <c r="W85" s="60">
        <v>375</v>
      </c>
      <c r="X85" s="60">
        <v>380</v>
      </c>
      <c r="Y85" s="60">
        <v>385</v>
      </c>
      <c r="Z85" s="60">
        <v>390</v>
      </c>
      <c r="AB85" s="58">
        <v>140</v>
      </c>
      <c r="AC85" s="60">
        <v>365</v>
      </c>
      <c r="AD85" s="60">
        <v>370</v>
      </c>
      <c r="AE85" s="60">
        <v>375</v>
      </c>
      <c r="AF85" s="60">
        <v>380</v>
      </c>
      <c r="AG85" s="60">
        <v>385</v>
      </c>
      <c r="AH85" s="60">
        <v>390</v>
      </c>
    </row>
    <row r="86" spans="4:34" ht="20.100000000000001" customHeight="1">
      <c r="D86" s="58">
        <v>150</v>
      </c>
      <c r="E86" s="60">
        <v>370</v>
      </c>
      <c r="F86" s="60">
        <v>375</v>
      </c>
      <c r="G86" s="60">
        <v>380</v>
      </c>
      <c r="H86" s="60">
        <v>800</v>
      </c>
      <c r="I86" s="60">
        <v>390</v>
      </c>
      <c r="J86" s="60">
        <v>395</v>
      </c>
      <c r="L86" s="58">
        <v>150</v>
      </c>
      <c r="M86" s="60">
        <v>370</v>
      </c>
      <c r="N86" s="60">
        <v>375</v>
      </c>
      <c r="O86" s="60">
        <v>380</v>
      </c>
      <c r="P86" s="60">
        <v>385</v>
      </c>
      <c r="Q86" s="60">
        <v>390</v>
      </c>
      <c r="R86" s="60">
        <v>395</v>
      </c>
      <c r="T86" s="58">
        <v>150</v>
      </c>
      <c r="U86" s="60">
        <v>370</v>
      </c>
      <c r="V86" s="60">
        <v>375</v>
      </c>
      <c r="W86" s="60">
        <v>380</v>
      </c>
      <c r="X86" s="60">
        <v>385</v>
      </c>
      <c r="Y86" s="60">
        <v>390</v>
      </c>
      <c r="Z86" s="60">
        <v>395</v>
      </c>
      <c r="AB86" s="58">
        <v>150</v>
      </c>
      <c r="AC86" s="60">
        <v>370</v>
      </c>
      <c r="AD86" s="60">
        <v>375</v>
      </c>
      <c r="AE86" s="60">
        <v>380</v>
      </c>
      <c r="AF86" s="60">
        <v>385</v>
      </c>
      <c r="AG86" s="60">
        <v>390</v>
      </c>
      <c r="AH86" s="60">
        <v>395</v>
      </c>
    </row>
    <row r="87" spans="4:34" ht="20.100000000000001" customHeight="1">
      <c r="D87" s="58">
        <v>160</v>
      </c>
      <c r="E87" s="60">
        <v>375</v>
      </c>
      <c r="F87" s="60">
        <v>380</v>
      </c>
      <c r="G87" s="60">
        <v>385</v>
      </c>
      <c r="H87" s="60">
        <v>850</v>
      </c>
      <c r="I87" s="60">
        <v>395</v>
      </c>
      <c r="J87" s="60">
        <v>400</v>
      </c>
      <c r="L87" s="58">
        <v>160</v>
      </c>
      <c r="M87" s="60">
        <v>375</v>
      </c>
      <c r="N87" s="60">
        <v>380</v>
      </c>
      <c r="O87" s="60">
        <v>385</v>
      </c>
      <c r="P87" s="60">
        <v>390</v>
      </c>
      <c r="Q87" s="60">
        <v>395</v>
      </c>
      <c r="R87" s="60">
        <v>400</v>
      </c>
      <c r="T87" s="58">
        <v>160</v>
      </c>
      <c r="U87" s="60">
        <v>375</v>
      </c>
      <c r="V87" s="60">
        <v>380</v>
      </c>
      <c r="W87" s="60">
        <v>385</v>
      </c>
      <c r="X87" s="60">
        <v>390</v>
      </c>
      <c r="Y87" s="60">
        <v>395</v>
      </c>
      <c r="Z87" s="60">
        <v>400</v>
      </c>
      <c r="AB87" s="58">
        <v>160</v>
      </c>
      <c r="AC87" s="60">
        <v>375</v>
      </c>
      <c r="AD87" s="60">
        <v>380</v>
      </c>
      <c r="AE87" s="60">
        <v>385</v>
      </c>
      <c r="AF87" s="60">
        <v>390</v>
      </c>
      <c r="AG87" s="60">
        <v>395</v>
      </c>
      <c r="AH87" s="60">
        <v>400</v>
      </c>
    </row>
    <row r="88" spans="4:34" ht="20.100000000000001" customHeight="1">
      <c r="D88" s="58">
        <v>170</v>
      </c>
      <c r="E88" s="60">
        <v>380</v>
      </c>
      <c r="F88" s="60">
        <v>385</v>
      </c>
      <c r="G88" s="60">
        <v>390</v>
      </c>
      <c r="H88" s="60">
        <v>900</v>
      </c>
      <c r="I88" s="60">
        <v>400</v>
      </c>
      <c r="J88" s="60">
        <v>405</v>
      </c>
      <c r="L88" s="58">
        <v>170</v>
      </c>
      <c r="M88" s="60">
        <v>380</v>
      </c>
      <c r="N88" s="60">
        <v>385</v>
      </c>
      <c r="O88" s="60">
        <v>390</v>
      </c>
      <c r="P88" s="60">
        <v>395</v>
      </c>
      <c r="Q88" s="60">
        <v>400</v>
      </c>
      <c r="R88" s="60">
        <v>405</v>
      </c>
      <c r="T88" s="58">
        <v>170</v>
      </c>
      <c r="U88" s="60">
        <v>380</v>
      </c>
      <c r="V88" s="60">
        <v>385</v>
      </c>
      <c r="W88" s="60">
        <v>390</v>
      </c>
      <c r="X88" s="60">
        <v>395</v>
      </c>
      <c r="Y88" s="60">
        <v>400</v>
      </c>
      <c r="Z88" s="60">
        <v>405</v>
      </c>
      <c r="AB88" s="58">
        <v>170</v>
      </c>
      <c r="AC88" s="60">
        <v>380</v>
      </c>
      <c r="AD88" s="60">
        <v>385</v>
      </c>
      <c r="AE88" s="60">
        <v>390</v>
      </c>
      <c r="AF88" s="60">
        <v>395</v>
      </c>
      <c r="AG88" s="60">
        <v>400</v>
      </c>
      <c r="AH88" s="60">
        <v>405</v>
      </c>
    </row>
    <row r="89" spans="4:34" ht="20.100000000000001" customHeight="1">
      <c r="D89" s="58">
        <v>180</v>
      </c>
      <c r="E89" s="60">
        <v>385</v>
      </c>
      <c r="F89" s="60">
        <v>390</v>
      </c>
      <c r="G89" s="60">
        <v>395</v>
      </c>
      <c r="H89" s="60">
        <v>950</v>
      </c>
      <c r="I89" s="60">
        <v>405</v>
      </c>
      <c r="J89" s="60">
        <v>410</v>
      </c>
      <c r="L89" s="58">
        <v>180</v>
      </c>
      <c r="M89" s="60">
        <v>385</v>
      </c>
      <c r="N89" s="60">
        <v>390</v>
      </c>
      <c r="O89" s="60">
        <v>395</v>
      </c>
      <c r="P89" s="60">
        <v>400</v>
      </c>
      <c r="Q89" s="60">
        <v>405</v>
      </c>
      <c r="R89" s="60">
        <v>410</v>
      </c>
      <c r="T89" s="58">
        <v>180</v>
      </c>
      <c r="U89" s="60">
        <v>385</v>
      </c>
      <c r="V89" s="60">
        <v>390</v>
      </c>
      <c r="W89" s="60">
        <v>395</v>
      </c>
      <c r="X89" s="60">
        <v>400</v>
      </c>
      <c r="Y89" s="60">
        <v>405</v>
      </c>
      <c r="Z89" s="60">
        <v>410</v>
      </c>
      <c r="AB89" s="58">
        <v>180</v>
      </c>
      <c r="AC89" s="60">
        <v>385</v>
      </c>
      <c r="AD89" s="60">
        <v>390</v>
      </c>
      <c r="AE89" s="60">
        <v>395</v>
      </c>
      <c r="AF89" s="60">
        <v>400</v>
      </c>
      <c r="AG89" s="60">
        <v>405</v>
      </c>
      <c r="AH89" s="60">
        <v>410</v>
      </c>
    </row>
    <row r="90" spans="4:34" ht="20.100000000000001" customHeight="1">
      <c r="D90" s="58">
        <v>190</v>
      </c>
      <c r="E90" s="60">
        <v>390</v>
      </c>
      <c r="F90" s="60">
        <v>395</v>
      </c>
      <c r="G90" s="60">
        <v>400</v>
      </c>
      <c r="H90" s="60">
        <v>1000</v>
      </c>
      <c r="I90" s="60">
        <v>410</v>
      </c>
      <c r="J90" s="60">
        <v>415</v>
      </c>
      <c r="L90" s="58">
        <v>190</v>
      </c>
      <c r="M90" s="60">
        <v>390</v>
      </c>
      <c r="N90" s="60">
        <v>395</v>
      </c>
      <c r="O90" s="60">
        <v>400</v>
      </c>
      <c r="P90" s="60">
        <v>405</v>
      </c>
      <c r="Q90" s="60">
        <v>410</v>
      </c>
      <c r="R90" s="60">
        <v>415</v>
      </c>
      <c r="T90" s="58">
        <v>190</v>
      </c>
      <c r="U90" s="60">
        <v>390</v>
      </c>
      <c r="V90" s="60">
        <v>395</v>
      </c>
      <c r="W90" s="60">
        <v>400</v>
      </c>
      <c r="X90" s="60">
        <v>405</v>
      </c>
      <c r="Y90" s="60">
        <v>410</v>
      </c>
      <c r="Z90" s="60">
        <v>415</v>
      </c>
      <c r="AB90" s="58">
        <v>190</v>
      </c>
      <c r="AC90" s="60">
        <v>390</v>
      </c>
      <c r="AD90" s="60">
        <v>395</v>
      </c>
      <c r="AE90" s="60">
        <v>400</v>
      </c>
      <c r="AF90" s="60">
        <v>405</v>
      </c>
      <c r="AG90" s="60">
        <v>410</v>
      </c>
      <c r="AH90" s="60">
        <v>415</v>
      </c>
    </row>
    <row r="91" spans="4:34" ht="20.100000000000001" customHeight="1">
      <c r="D91" s="58">
        <v>200</v>
      </c>
      <c r="E91" s="60">
        <v>395</v>
      </c>
      <c r="F91" s="60">
        <v>400</v>
      </c>
      <c r="G91" s="60">
        <v>405</v>
      </c>
      <c r="H91" s="60">
        <v>1050</v>
      </c>
      <c r="I91" s="60">
        <v>415</v>
      </c>
      <c r="J91" s="60">
        <v>420</v>
      </c>
      <c r="L91" s="58">
        <v>200</v>
      </c>
      <c r="M91" s="60">
        <v>395</v>
      </c>
      <c r="N91" s="60">
        <v>400</v>
      </c>
      <c r="O91" s="60">
        <v>405</v>
      </c>
      <c r="P91" s="60">
        <v>410</v>
      </c>
      <c r="Q91" s="60">
        <v>415</v>
      </c>
      <c r="R91" s="60">
        <v>420</v>
      </c>
      <c r="T91" s="58">
        <v>200</v>
      </c>
      <c r="U91" s="60">
        <v>395</v>
      </c>
      <c r="V91" s="60">
        <v>400</v>
      </c>
      <c r="W91" s="60">
        <v>405</v>
      </c>
      <c r="X91" s="60">
        <v>410</v>
      </c>
      <c r="Y91" s="60">
        <v>415</v>
      </c>
      <c r="Z91" s="60">
        <v>420</v>
      </c>
      <c r="AB91" s="58">
        <v>200</v>
      </c>
      <c r="AC91" s="60">
        <v>395</v>
      </c>
      <c r="AD91" s="60">
        <v>400</v>
      </c>
      <c r="AE91" s="60">
        <v>405</v>
      </c>
      <c r="AF91" s="60">
        <v>410</v>
      </c>
      <c r="AG91" s="60">
        <v>415</v>
      </c>
      <c r="AH91" s="60">
        <v>420</v>
      </c>
    </row>
    <row r="92" spans="4:34" ht="20.100000000000001" customHeight="1">
      <c r="D92" s="58">
        <v>210</v>
      </c>
      <c r="E92" s="60">
        <v>400</v>
      </c>
      <c r="F92" s="60">
        <v>405</v>
      </c>
      <c r="G92" s="60">
        <v>410</v>
      </c>
      <c r="H92" s="60">
        <v>1100</v>
      </c>
      <c r="I92" s="60">
        <v>420</v>
      </c>
      <c r="J92" s="60">
        <v>425</v>
      </c>
      <c r="L92" s="58">
        <v>210</v>
      </c>
      <c r="M92" s="60">
        <v>400</v>
      </c>
      <c r="N92" s="60">
        <v>405</v>
      </c>
      <c r="O92" s="60">
        <v>410</v>
      </c>
      <c r="P92" s="60">
        <v>415</v>
      </c>
      <c r="Q92" s="60">
        <v>420</v>
      </c>
      <c r="R92" s="60">
        <v>425</v>
      </c>
      <c r="T92" s="58">
        <v>210</v>
      </c>
      <c r="U92" s="60">
        <v>400</v>
      </c>
      <c r="V92" s="60">
        <v>405</v>
      </c>
      <c r="W92" s="60">
        <v>410</v>
      </c>
      <c r="X92" s="60">
        <v>415</v>
      </c>
      <c r="Y92" s="60">
        <v>420</v>
      </c>
      <c r="Z92" s="60">
        <v>425</v>
      </c>
      <c r="AB92" s="58">
        <v>210</v>
      </c>
      <c r="AC92" s="60">
        <v>400</v>
      </c>
      <c r="AD92" s="60">
        <v>405</v>
      </c>
      <c r="AE92" s="60">
        <v>410</v>
      </c>
      <c r="AF92" s="60">
        <v>415</v>
      </c>
      <c r="AG92" s="60">
        <v>420</v>
      </c>
      <c r="AH92" s="60">
        <v>425</v>
      </c>
    </row>
    <row r="93" spans="4:34" ht="20.100000000000001" customHeight="1">
      <c r="D93" s="58">
        <v>220</v>
      </c>
      <c r="E93" s="60">
        <v>405</v>
      </c>
      <c r="F93" s="60">
        <v>410</v>
      </c>
      <c r="G93" s="60">
        <v>415</v>
      </c>
      <c r="H93" s="60">
        <v>420</v>
      </c>
      <c r="I93" s="60">
        <v>425</v>
      </c>
      <c r="J93" s="60">
        <v>430</v>
      </c>
      <c r="L93" s="58">
        <v>220</v>
      </c>
      <c r="M93" s="60">
        <v>405</v>
      </c>
      <c r="N93" s="60">
        <v>410</v>
      </c>
      <c r="O93" s="60">
        <v>415</v>
      </c>
      <c r="P93" s="60">
        <v>420</v>
      </c>
      <c r="Q93" s="60">
        <v>425</v>
      </c>
      <c r="R93" s="60">
        <v>430</v>
      </c>
      <c r="T93" s="58">
        <v>220</v>
      </c>
      <c r="U93" s="60">
        <v>405</v>
      </c>
      <c r="V93" s="60">
        <v>410</v>
      </c>
      <c r="W93" s="60">
        <v>415</v>
      </c>
      <c r="X93" s="60">
        <v>420</v>
      </c>
      <c r="Y93" s="60">
        <v>425</v>
      </c>
      <c r="Z93" s="60">
        <v>430</v>
      </c>
      <c r="AB93" s="58">
        <v>220</v>
      </c>
      <c r="AC93" s="60">
        <v>405</v>
      </c>
      <c r="AD93" s="60">
        <v>410</v>
      </c>
      <c r="AE93" s="60">
        <v>415</v>
      </c>
      <c r="AF93" s="60">
        <v>420</v>
      </c>
      <c r="AG93" s="60">
        <v>425</v>
      </c>
      <c r="AH93" s="60">
        <v>430</v>
      </c>
    </row>
    <row r="94" spans="4:34" ht="20.100000000000001" customHeight="1">
      <c r="D94" s="58">
        <v>230</v>
      </c>
      <c r="E94" s="60">
        <v>410</v>
      </c>
      <c r="F94" s="60">
        <v>415</v>
      </c>
      <c r="G94" s="60">
        <v>420</v>
      </c>
      <c r="H94" s="60">
        <v>425</v>
      </c>
      <c r="I94" s="60">
        <v>430</v>
      </c>
      <c r="J94" s="60">
        <v>435</v>
      </c>
      <c r="L94" s="58">
        <v>230</v>
      </c>
      <c r="M94" s="60">
        <v>410</v>
      </c>
      <c r="N94" s="60">
        <v>415</v>
      </c>
      <c r="O94" s="60">
        <v>420</v>
      </c>
      <c r="P94" s="60">
        <v>425</v>
      </c>
      <c r="Q94" s="60">
        <v>430</v>
      </c>
      <c r="R94" s="60">
        <v>435</v>
      </c>
      <c r="T94" s="58">
        <v>230</v>
      </c>
      <c r="U94" s="60">
        <v>410</v>
      </c>
      <c r="V94" s="60">
        <v>415</v>
      </c>
      <c r="W94" s="60">
        <v>420</v>
      </c>
      <c r="X94" s="60">
        <v>425</v>
      </c>
      <c r="Y94" s="60">
        <v>430</v>
      </c>
      <c r="Z94" s="60">
        <v>435</v>
      </c>
      <c r="AB94" s="58">
        <v>230</v>
      </c>
      <c r="AC94" s="60">
        <v>410</v>
      </c>
      <c r="AD94" s="60">
        <v>415</v>
      </c>
      <c r="AE94" s="60">
        <v>420</v>
      </c>
      <c r="AF94" s="60">
        <v>425</v>
      </c>
      <c r="AG94" s="60">
        <v>430</v>
      </c>
      <c r="AH94" s="60">
        <v>435</v>
      </c>
    </row>
    <row r="95" spans="4:34" ht="20.100000000000001" customHeight="1">
      <c r="D95" s="58">
        <v>240</v>
      </c>
      <c r="E95" s="60">
        <v>415</v>
      </c>
      <c r="F95" s="60">
        <v>420</v>
      </c>
      <c r="G95" s="60">
        <v>425</v>
      </c>
      <c r="H95" s="60">
        <v>430</v>
      </c>
      <c r="I95" s="60">
        <v>435</v>
      </c>
      <c r="J95" s="60">
        <v>440</v>
      </c>
      <c r="L95" s="58">
        <v>240</v>
      </c>
      <c r="M95" s="60">
        <v>415</v>
      </c>
      <c r="N95" s="60">
        <v>420</v>
      </c>
      <c r="O95" s="60">
        <v>425</v>
      </c>
      <c r="P95" s="60">
        <v>430</v>
      </c>
      <c r="Q95" s="60">
        <v>435</v>
      </c>
      <c r="R95" s="60">
        <v>440</v>
      </c>
      <c r="T95" s="58">
        <v>240</v>
      </c>
      <c r="U95" s="60">
        <v>415</v>
      </c>
      <c r="V95" s="60">
        <v>420</v>
      </c>
      <c r="W95" s="60">
        <v>425</v>
      </c>
      <c r="X95" s="60">
        <v>430</v>
      </c>
      <c r="Y95" s="60">
        <v>435</v>
      </c>
      <c r="Z95" s="60">
        <v>440</v>
      </c>
      <c r="AB95" s="58">
        <v>240</v>
      </c>
      <c r="AC95" s="60">
        <v>415</v>
      </c>
      <c r="AD95" s="60">
        <v>420</v>
      </c>
      <c r="AE95" s="60">
        <v>425</v>
      </c>
      <c r="AF95" s="60">
        <v>430</v>
      </c>
      <c r="AG95" s="60">
        <v>435</v>
      </c>
      <c r="AH95" s="60">
        <v>440</v>
      </c>
    </row>
    <row r="96" spans="4:34" ht="20.100000000000001" customHeight="1">
      <c r="D96" s="58">
        <v>250</v>
      </c>
      <c r="E96" s="60">
        <v>420</v>
      </c>
      <c r="F96" s="60">
        <v>425</v>
      </c>
      <c r="G96" s="60">
        <v>430</v>
      </c>
      <c r="H96" s="60">
        <v>435</v>
      </c>
      <c r="I96" s="60">
        <v>440</v>
      </c>
      <c r="J96" s="60">
        <v>445</v>
      </c>
      <c r="L96" s="58">
        <v>250</v>
      </c>
      <c r="M96" s="60">
        <v>420</v>
      </c>
      <c r="N96" s="60">
        <v>425</v>
      </c>
      <c r="O96" s="60">
        <v>450</v>
      </c>
      <c r="P96" s="60">
        <v>435</v>
      </c>
      <c r="Q96" s="60">
        <v>440</v>
      </c>
      <c r="R96" s="60">
        <v>445</v>
      </c>
      <c r="T96" s="58">
        <v>250</v>
      </c>
      <c r="U96" s="60">
        <v>420</v>
      </c>
      <c r="V96" s="60">
        <v>425</v>
      </c>
      <c r="W96" s="60">
        <v>430</v>
      </c>
      <c r="X96" s="60">
        <v>435</v>
      </c>
      <c r="Y96" s="60">
        <v>440</v>
      </c>
      <c r="Z96" s="60">
        <v>445</v>
      </c>
      <c r="AB96" s="58">
        <v>250</v>
      </c>
      <c r="AC96" s="60">
        <v>420</v>
      </c>
      <c r="AD96" s="60">
        <v>425</v>
      </c>
      <c r="AE96" s="60">
        <v>430</v>
      </c>
      <c r="AF96" s="60">
        <v>435</v>
      </c>
      <c r="AG96" s="60">
        <v>440</v>
      </c>
      <c r="AH96" s="60">
        <v>445</v>
      </c>
    </row>
    <row r="97" spans="4:34" ht="20.100000000000001" customHeight="1">
      <c r="D97" s="58">
        <v>260</v>
      </c>
      <c r="E97" s="60">
        <v>425</v>
      </c>
      <c r="F97" s="60">
        <v>430</v>
      </c>
      <c r="G97" s="60">
        <v>435</v>
      </c>
      <c r="H97" s="60">
        <v>440</v>
      </c>
      <c r="I97" s="60">
        <v>445</v>
      </c>
      <c r="J97" s="60">
        <v>450</v>
      </c>
      <c r="L97" s="58">
        <v>260</v>
      </c>
      <c r="M97" s="60">
        <v>425</v>
      </c>
      <c r="N97" s="60">
        <v>430</v>
      </c>
      <c r="O97" s="60">
        <v>435</v>
      </c>
      <c r="P97" s="60">
        <v>440</v>
      </c>
      <c r="Q97" s="60">
        <v>445</v>
      </c>
      <c r="R97" s="60">
        <v>450</v>
      </c>
      <c r="T97" s="58">
        <v>260</v>
      </c>
      <c r="U97" s="60">
        <v>425</v>
      </c>
      <c r="V97" s="60">
        <v>430</v>
      </c>
      <c r="W97" s="60">
        <v>435</v>
      </c>
      <c r="X97" s="60">
        <v>440</v>
      </c>
      <c r="Y97" s="60">
        <v>445</v>
      </c>
      <c r="Z97" s="60">
        <v>450</v>
      </c>
      <c r="AB97" s="58">
        <v>260</v>
      </c>
      <c r="AC97" s="60">
        <v>425</v>
      </c>
      <c r="AD97" s="60">
        <v>430</v>
      </c>
      <c r="AE97" s="60">
        <v>435</v>
      </c>
      <c r="AF97" s="60">
        <v>440</v>
      </c>
      <c r="AG97" s="60">
        <v>445</v>
      </c>
      <c r="AH97" s="60">
        <v>450</v>
      </c>
    </row>
    <row r="98" spans="4:34" ht="20.100000000000001" customHeight="1">
      <c r="D98" s="58">
        <v>270</v>
      </c>
      <c r="E98" s="60">
        <v>430</v>
      </c>
      <c r="F98" s="60">
        <v>435</v>
      </c>
      <c r="G98" s="60">
        <v>440</v>
      </c>
      <c r="H98" s="60">
        <v>445</v>
      </c>
      <c r="I98" s="60">
        <v>450</v>
      </c>
      <c r="J98" s="60">
        <v>455</v>
      </c>
      <c r="L98" s="58">
        <v>270</v>
      </c>
      <c r="M98" s="60">
        <v>430</v>
      </c>
      <c r="N98" s="60">
        <v>435</v>
      </c>
      <c r="O98" s="60">
        <v>440</v>
      </c>
      <c r="P98" s="60">
        <v>445</v>
      </c>
      <c r="Q98" s="60">
        <v>450</v>
      </c>
      <c r="R98" s="60">
        <v>455</v>
      </c>
      <c r="T98" s="58">
        <v>270</v>
      </c>
      <c r="U98" s="60">
        <v>430</v>
      </c>
      <c r="V98" s="60">
        <v>435</v>
      </c>
      <c r="W98" s="60">
        <v>440</v>
      </c>
      <c r="X98" s="60">
        <v>445</v>
      </c>
      <c r="Y98" s="60">
        <v>450</v>
      </c>
      <c r="Z98" s="60">
        <v>455</v>
      </c>
      <c r="AB98" s="58">
        <v>270</v>
      </c>
      <c r="AC98" s="60">
        <v>430</v>
      </c>
      <c r="AD98" s="60">
        <v>435</v>
      </c>
      <c r="AE98" s="60">
        <v>440</v>
      </c>
      <c r="AF98" s="60">
        <v>445</v>
      </c>
      <c r="AG98" s="60">
        <v>450</v>
      </c>
      <c r="AH98" s="60">
        <v>455</v>
      </c>
    </row>
    <row r="99" spans="4:34" ht="20.100000000000001" customHeight="1">
      <c r="D99" s="58">
        <v>280</v>
      </c>
      <c r="E99" s="60">
        <v>435</v>
      </c>
      <c r="F99" s="60">
        <v>440</v>
      </c>
      <c r="G99" s="60">
        <v>445</v>
      </c>
      <c r="H99" s="60">
        <v>450</v>
      </c>
      <c r="I99" s="60">
        <v>455</v>
      </c>
      <c r="J99" s="60">
        <v>460</v>
      </c>
      <c r="L99" s="58">
        <v>280</v>
      </c>
      <c r="M99" s="60">
        <v>435</v>
      </c>
      <c r="N99" s="60">
        <v>440</v>
      </c>
      <c r="O99" s="60">
        <v>445</v>
      </c>
      <c r="P99" s="60">
        <v>450</v>
      </c>
      <c r="Q99" s="60">
        <v>455</v>
      </c>
      <c r="R99" s="60">
        <v>460</v>
      </c>
      <c r="T99" s="58">
        <v>280</v>
      </c>
      <c r="U99" s="60">
        <v>435</v>
      </c>
      <c r="V99" s="60">
        <v>440</v>
      </c>
      <c r="W99" s="60">
        <v>445</v>
      </c>
      <c r="X99" s="60">
        <v>450</v>
      </c>
      <c r="Y99" s="60">
        <v>455</v>
      </c>
      <c r="Z99" s="60">
        <v>460</v>
      </c>
      <c r="AB99" s="58">
        <v>280</v>
      </c>
      <c r="AC99" s="60">
        <v>435</v>
      </c>
      <c r="AD99" s="60">
        <v>440</v>
      </c>
      <c r="AE99" s="60">
        <v>445</v>
      </c>
      <c r="AF99" s="60">
        <v>450</v>
      </c>
      <c r="AG99" s="60">
        <v>455</v>
      </c>
      <c r="AH99" s="60">
        <v>460</v>
      </c>
    </row>
    <row r="100" spans="4:34" ht="20.100000000000001" customHeight="1">
      <c r="D100" s="58">
        <v>290</v>
      </c>
      <c r="E100" s="60">
        <v>440</v>
      </c>
      <c r="F100" s="60">
        <v>445</v>
      </c>
      <c r="G100" s="60">
        <v>450</v>
      </c>
      <c r="H100" s="60">
        <v>455</v>
      </c>
      <c r="I100" s="60">
        <v>460</v>
      </c>
      <c r="J100" s="60">
        <v>465</v>
      </c>
      <c r="L100" s="58">
        <v>290</v>
      </c>
      <c r="M100" s="60">
        <v>440</v>
      </c>
      <c r="N100" s="60">
        <v>445</v>
      </c>
      <c r="O100" s="60">
        <v>450</v>
      </c>
      <c r="P100" s="60">
        <v>455</v>
      </c>
      <c r="Q100" s="60">
        <v>460</v>
      </c>
      <c r="R100" s="60">
        <v>465</v>
      </c>
      <c r="T100" s="58">
        <v>290</v>
      </c>
      <c r="U100" s="60">
        <v>440</v>
      </c>
      <c r="V100" s="60">
        <v>445</v>
      </c>
      <c r="W100" s="60">
        <v>450</v>
      </c>
      <c r="X100" s="60">
        <v>455</v>
      </c>
      <c r="Y100" s="60">
        <v>460</v>
      </c>
      <c r="Z100" s="60">
        <v>465</v>
      </c>
      <c r="AB100" s="58">
        <v>290</v>
      </c>
      <c r="AC100" s="60">
        <v>440</v>
      </c>
      <c r="AD100" s="60">
        <v>445</v>
      </c>
      <c r="AE100" s="60">
        <v>450</v>
      </c>
      <c r="AF100" s="60">
        <v>455</v>
      </c>
      <c r="AG100" s="60">
        <v>460</v>
      </c>
      <c r="AH100" s="60">
        <v>465</v>
      </c>
    </row>
    <row r="101" spans="4:34" ht="20.100000000000001" customHeight="1">
      <c r="D101" s="58">
        <v>300</v>
      </c>
      <c r="E101" s="60">
        <v>445</v>
      </c>
      <c r="F101" s="60">
        <v>450</v>
      </c>
      <c r="G101" s="60">
        <v>455</v>
      </c>
      <c r="H101" s="60">
        <v>460</v>
      </c>
      <c r="I101" s="60">
        <v>465</v>
      </c>
      <c r="J101" s="60">
        <v>470</v>
      </c>
      <c r="L101" s="58">
        <v>300</v>
      </c>
      <c r="M101" s="60">
        <v>445</v>
      </c>
      <c r="N101" s="60">
        <v>450</v>
      </c>
      <c r="O101" s="60">
        <v>455</v>
      </c>
      <c r="P101" s="60">
        <v>460</v>
      </c>
      <c r="Q101" s="60">
        <v>465</v>
      </c>
      <c r="R101" s="60">
        <v>470</v>
      </c>
      <c r="T101" s="58">
        <v>300</v>
      </c>
      <c r="U101" s="60">
        <v>445</v>
      </c>
      <c r="V101" s="60">
        <v>450</v>
      </c>
      <c r="W101" s="60">
        <v>455</v>
      </c>
      <c r="X101" s="60">
        <v>460</v>
      </c>
      <c r="Y101" s="60">
        <v>465</v>
      </c>
      <c r="Z101" s="60">
        <v>470</v>
      </c>
      <c r="AB101" s="58">
        <v>300</v>
      </c>
      <c r="AC101" s="60">
        <v>445</v>
      </c>
      <c r="AD101" s="60">
        <v>450</v>
      </c>
      <c r="AE101" s="60">
        <v>455</v>
      </c>
      <c r="AF101" s="60">
        <v>460</v>
      </c>
      <c r="AG101" s="60">
        <v>465</v>
      </c>
      <c r="AH101" s="60">
        <v>470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EF819-2D59-43DA-B4CB-F6286FF91256}">
  <sheetPr codeName="Sheet2">
    <tabColor rgb="FF0070C0"/>
  </sheetPr>
  <dimension ref="A1:L30"/>
  <sheetViews>
    <sheetView showGridLines="0" zoomScale="115" zoomScaleNormal="115" zoomScaleSheetLayoutView="100" workbookViewId="0">
      <selection activeCell="N29" sqref="N29"/>
    </sheetView>
  </sheetViews>
  <sheetFormatPr defaultColWidth="7.28515625" defaultRowHeight="13.5"/>
  <cols>
    <col min="1" max="1" width="9.85546875" style="6" customWidth="1"/>
    <col min="2" max="4" width="7.28515625" style="6"/>
    <col min="5" max="9" width="0" style="6" hidden="1" customWidth="1"/>
    <col min="10" max="10" width="3.28515625" style="5" customWidth="1"/>
    <col min="11" max="11" width="11.28515625" style="6" bestFit="1" customWidth="1"/>
    <col min="12" max="14" width="15.5703125" style="6" bestFit="1" customWidth="1"/>
    <col min="15" max="16384" width="7.28515625" style="6"/>
  </cols>
  <sheetData>
    <row r="1" spans="1:9" ht="14.25" customHeight="1">
      <c r="A1" s="285" t="s">
        <v>34</v>
      </c>
      <c r="B1" s="20" t="s">
        <v>25</v>
      </c>
      <c r="C1" s="20" t="s">
        <v>35</v>
      </c>
      <c r="D1" s="20" t="s">
        <v>36</v>
      </c>
      <c r="E1" s="4"/>
      <c r="F1" s="4"/>
      <c r="G1" s="4"/>
      <c r="H1" s="4"/>
      <c r="I1" s="4"/>
    </row>
    <row r="2" spans="1:9" ht="13.5" customHeight="1">
      <c r="A2" s="286"/>
      <c r="B2" s="20" t="s">
        <v>37</v>
      </c>
      <c r="C2" s="20" t="s">
        <v>37</v>
      </c>
      <c r="D2" s="20" t="s">
        <v>37</v>
      </c>
      <c r="E2" s="4"/>
      <c r="F2" s="4"/>
      <c r="G2" s="4"/>
      <c r="H2" s="4"/>
      <c r="I2" s="4"/>
    </row>
    <row r="3" spans="1:9" ht="15" customHeight="1">
      <c r="A3" s="7" t="s">
        <v>38</v>
      </c>
      <c r="B3" s="8">
        <f>2.06*10^5</f>
        <v>206000</v>
      </c>
      <c r="C3" s="8">
        <v>235</v>
      </c>
      <c r="D3" s="8">
        <v>370</v>
      </c>
      <c r="E3" s="9"/>
      <c r="F3" s="9"/>
      <c r="G3" s="9"/>
      <c r="H3" s="9"/>
      <c r="I3" s="9"/>
    </row>
    <row r="4" spans="1:9" ht="13.5" customHeight="1">
      <c r="A4" s="7" t="s">
        <v>27</v>
      </c>
      <c r="B4" s="8">
        <f t="shared" ref="B4:B30" si="0">2.06*10^5</f>
        <v>206000</v>
      </c>
      <c r="C4" s="8">
        <v>345</v>
      </c>
      <c r="D4" s="8">
        <v>510</v>
      </c>
      <c r="E4" s="9"/>
      <c r="F4" s="9"/>
      <c r="G4" s="9"/>
      <c r="H4" s="9"/>
      <c r="I4" s="9"/>
    </row>
    <row r="5" spans="1:9" ht="13.5" customHeight="1">
      <c r="A5" s="7" t="s">
        <v>39</v>
      </c>
      <c r="B5" s="8">
        <f t="shared" si="0"/>
        <v>206000</v>
      </c>
      <c r="C5" s="8">
        <v>355</v>
      </c>
      <c r="D5" s="8">
        <v>510</v>
      </c>
      <c r="E5" s="9"/>
      <c r="F5" s="9"/>
      <c r="G5" s="9"/>
      <c r="H5" s="9"/>
      <c r="I5" s="9"/>
    </row>
    <row r="6" spans="1:9">
      <c r="A6" s="7" t="s">
        <v>40</v>
      </c>
      <c r="B6" s="8">
        <f t="shared" si="0"/>
        <v>206000</v>
      </c>
      <c r="C6" s="8">
        <v>250</v>
      </c>
      <c r="D6" s="8">
        <v>400</v>
      </c>
      <c r="E6" s="9"/>
      <c r="F6" s="9"/>
      <c r="G6" s="9"/>
      <c r="H6" s="9"/>
      <c r="I6" s="9"/>
    </row>
    <row r="7" spans="1:9">
      <c r="A7" s="7" t="s">
        <v>41</v>
      </c>
      <c r="B7" s="8">
        <f t="shared" si="0"/>
        <v>206000</v>
      </c>
      <c r="C7" s="8">
        <v>345</v>
      </c>
      <c r="D7" s="8">
        <v>450</v>
      </c>
      <c r="E7" s="9"/>
      <c r="F7" s="9"/>
      <c r="G7" s="9"/>
      <c r="H7" s="9"/>
      <c r="I7" s="9"/>
    </row>
    <row r="8" spans="1:9">
      <c r="A8" s="7" t="s">
        <v>42</v>
      </c>
      <c r="B8" s="8">
        <f t="shared" si="0"/>
        <v>206000</v>
      </c>
      <c r="C8" s="8">
        <v>235</v>
      </c>
      <c r="D8" s="8">
        <v>360</v>
      </c>
      <c r="E8" s="9"/>
      <c r="F8" s="9"/>
      <c r="G8" s="9"/>
      <c r="H8" s="9"/>
      <c r="I8" s="9"/>
    </row>
    <row r="9" spans="1:9">
      <c r="A9" s="7" t="s">
        <v>43</v>
      </c>
      <c r="B9" s="8">
        <f t="shared" si="0"/>
        <v>206000</v>
      </c>
      <c r="C9" s="8">
        <v>225</v>
      </c>
      <c r="D9" s="8">
        <v>360</v>
      </c>
      <c r="E9" s="9"/>
      <c r="F9" s="9"/>
      <c r="G9" s="9"/>
      <c r="H9" s="9"/>
      <c r="I9" s="9"/>
    </row>
    <row r="10" spans="1:9">
      <c r="A10" s="7" t="s">
        <v>44</v>
      </c>
      <c r="B10" s="8">
        <f t="shared" si="0"/>
        <v>206000</v>
      </c>
      <c r="C10" s="8">
        <v>215</v>
      </c>
      <c r="D10" s="8">
        <v>360</v>
      </c>
      <c r="E10" s="9"/>
      <c r="F10" s="9"/>
      <c r="G10" s="9"/>
      <c r="H10" s="9"/>
      <c r="I10" s="9"/>
    </row>
    <row r="11" spans="1:9">
      <c r="A11" s="7" t="s">
        <v>45</v>
      </c>
      <c r="B11" s="8">
        <f t="shared" si="0"/>
        <v>206000</v>
      </c>
      <c r="C11" s="8">
        <v>215</v>
      </c>
      <c r="D11" s="8">
        <v>360</v>
      </c>
      <c r="E11" s="9"/>
      <c r="F11" s="9"/>
      <c r="G11" s="9"/>
      <c r="H11" s="9"/>
      <c r="I11" s="9"/>
    </row>
    <row r="12" spans="1:9">
      <c r="A12" s="7" t="s">
        <v>46</v>
      </c>
      <c r="B12" s="8">
        <f t="shared" si="0"/>
        <v>206000</v>
      </c>
      <c r="C12" s="8">
        <v>215</v>
      </c>
      <c r="D12" s="8">
        <v>360</v>
      </c>
      <c r="E12" s="9"/>
      <c r="F12" s="9"/>
      <c r="G12" s="9"/>
      <c r="H12" s="9"/>
      <c r="I12" s="9"/>
    </row>
    <row r="13" spans="1:9">
      <c r="A13" s="7" t="s">
        <v>47</v>
      </c>
      <c r="B13" s="8">
        <f t="shared" si="0"/>
        <v>206000</v>
      </c>
      <c r="C13" s="8">
        <v>275</v>
      </c>
      <c r="D13" s="8">
        <v>410</v>
      </c>
      <c r="E13" s="9"/>
      <c r="F13" s="9"/>
      <c r="G13" s="9"/>
      <c r="H13" s="9"/>
      <c r="I13" s="9"/>
    </row>
    <row r="14" spans="1:9">
      <c r="A14" s="7" t="s">
        <v>48</v>
      </c>
      <c r="B14" s="8">
        <f t="shared" si="0"/>
        <v>206000</v>
      </c>
      <c r="C14" s="8">
        <v>265</v>
      </c>
      <c r="D14" s="8">
        <v>410</v>
      </c>
      <c r="E14" s="9"/>
      <c r="F14" s="9"/>
      <c r="G14" s="9"/>
      <c r="H14" s="9"/>
      <c r="I14" s="9"/>
    </row>
    <row r="15" spans="1:9">
      <c r="A15" s="7" t="s">
        <v>49</v>
      </c>
      <c r="B15" s="8">
        <f t="shared" si="0"/>
        <v>206000</v>
      </c>
      <c r="C15" s="8">
        <v>255</v>
      </c>
      <c r="D15" s="8">
        <v>410</v>
      </c>
      <c r="E15" s="9"/>
      <c r="F15" s="9"/>
      <c r="G15" s="9"/>
      <c r="H15" s="9"/>
      <c r="I15" s="9"/>
    </row>
    <row r="16" spans="1:9">
      <c r="A16" s="7" t="s">
        <v>50</v>
      </c>
      <c r="B16" s="8">
        <f t="shared" si="0"/>
        <v>206000</v>
      </c>
      <c r="C16" s="8">
        <v>245</v>
      </c>
      <c r="D16" s="8">
        <v>410</v>
      </c>
      <c r="E16" s="9"/>
      <c r="F16" s="9"/>
      <c r="G16" s="9"/>
      <c r="H16" s="9"/>
      <c r="I16" s="9"/>
    </row>
    <row r="17" spans="1:12">
      <c r="A17" s="7" t="s">
        <v>51</v>
      </c>
      <c r="B17" s="8">
        <f t="shared" si="0"/>
        <v>206000</v>
      </c>
      <c r="C17" s="8">
        <v>235</v>
      </c>
      <c r="D17" s="8">
        <v>410</v>
      </c>
      <c r="E17" s="9"/>
      <c r="F17" s="9"/>
      <c r="G17" s="9"/>
      <c r="H17" s="9"/>
      <c r="I17" s="9"/>
    </row>
    <row r="18" spans="1:12">
      <c r="A18" s="7" t="s">
        <v>52</v>
      </c>
      <c r="B18" s="8">
        <f t="shared" si="0"/>
        <v>206000</v>
      </c>
      <c r="C18" s="8">
        <v>355</v>
      </c>
      <c r="D18" s="8">
        <v>470</v>
      </c>
      <c r="E18" s="9"/>
      <c r="F18" s="9"/>
      <c r="G18" s="9"/>
      <c r="H18" s="9"/>
      <c r="I18" s="9"/>
    </row>
    <row r="19" spans="1:12">
      <c r="A19" s="7" t="s">
        <v>53</v>
      </c>
      <c r="B19" s="8">
        <f t="shared" si="0"/>
        <v>206000</v>
      </c>
      <c r="C19" s="8">
        <v>345</v>
      </c>
      <c r="D19" s="8">
        <v>470</v>
      </c>
      <c r="E19" s="9"/>
      <c r="F19" s="9"/>
      <c r="G19" s="9"/>
      <c r="H19" s="9"/>
      <c r="I19" s="9"/>
    </row>
    <row r="20" spans="1:12">
      <c r="A20" s="7" t="s">
        <v>54</v>
      </c>
      <c r="B20" s="8">
        <f t="shared" si="0"/>
        <v>206000</v>
      </c>
      <c r="C20" s="8">
        <v>335</v>
      </c>
      <c r="D20" s="8">
        <v>470</v>
      </c>
      <c r="E20" s="9"/>
      <c r="F20" s="9"/>
      <c r="G20" s="9"/>
      <c r="H20" s="9"/>
      <c r="I20" s="9"/>
    </row>
    <row r="21" spans="1:12">
      <c r="A21" s="7" t="s">
        <v>55</v>
      </c>
      <c r="B21" s="8">
        <f t="shared" si="0"/>
        <v>206000</v>
      </c>
      <c r="C21" s="8">
        <v>325</v>
      </c>
      <c r="D21" s="8">
        <v>470</v>
      </c>
      <c r="E21" s="9"/>
      <c r="F21" s="9"/>
      <c r="G21" s="9"/>
      <c r="H21" s="9"/>
      <c r="I21" s="9"/>
      <c r="K21" s="21">
        <v>1</v>
      </c>
      <c r="L21" s="21" t="s">
        <v>124</v>
      </c>
    </row>
    <row r="22" spans="1:12">
      <c r="A22" s="7" t="s">
        <v>56</v>
      </c>
      <c r="B22" s="8">
        <f t="shared" si="0"/>
        <v>206000</v>
      </c>
      <c r="C22" s="8">
        <v>315</v>
      </c>
      <c r="D22" s="8">
        <v>470</v>
      </c>
      <c r="E22" s="9"/>
      <c r="F22" s="9"/>
      <c r="G22" s="9"/>
      <c r="H22" s="9"/>
      <c r="I22" s="9"/>
      <c r="K22" s="21">
        <v>0.7</v>
      </c>
      <c r="L22" s="21" t="s">
        <v>125</v>
      </c>
    </row>
    <row r="23" spans="1:12">
      <c r="A23" s="7" t="s">
        <v>57</v>
      </c>
      <c r="B23" s="8">
        <f t="shared" si="0"/>
        <v>206000</v>
      </c>
      <c r="C23" s="8">
        <v>205</v>
      </c>
      <c r="D23" s="8">
        <v>330</v>
      </c>
      <c r="E23" s="9"/>
      <c r="F23" s="9"/>
      <c r="G23" s="9"/>
      <c r="H23" s="9"/>
      <c r="I23" s="9"/>
      <c r="K23" s="21">
        <v>0.85</v>
      </c>
      <c r="L23" s="21" t="s">
        <v>126</v>
      </c>
    </row>
    <row r="24" spans="1:12">
      <c r="A24" s="7" t="s">
        <v>58</v>
      </c>
      <c r="B24" s="8">
        <f t="shared" si="0"/>
        <v>206000</v>
      </c>
      <c r="C24" s="8">
        <v>195</v>
      </c>
      <c r="D24" s="8">
        <v>330</v>
      </c>
      <c r="E24" s="9"/>
      <c r="F24" s="9"/>
      <c r="G24" s="9"/>
      <c r="H24" s="9"/>
      <c r="I24" s="9"/>
      <c r="K24" s="21">
        <v>0.85</v>
      </c>
      <c r="L24" s="21" t="s">
        <v>128</v>
      </c>
    </row>
    <row r="25" spans="1:12">
      <c r="A25" s="7" t="s">
        <v>59</v>
      </c>
      <c r="B25" s="8">
        <f t="shared" si="0"/>
        <v>206000</v>
      </c>
      <c r="C25" s="8">
        <v>245</v>
      </c>
      <c r="D25" s="8">
        <v>400</v>
      </c>
      <c r="E25" s="9"/>
      <c r="F25" s="9"/>
      <c r="G25" s="9"/>
      <c r="H25" s="9"/>
      <c r="I25" s="9"/>
      <c r="K25" s="21">
        <v>1</v>
      </c>
      <c r="L25" s="21" t="s">
        <v>127</v>
      </c>
    </row>
    <row r="26" spans="1:12">
      <c r="A26" s="7" t="s">
        <v>60</v>
      </c>
      <c r="B26" s="8">
        <f t="shared" si="0"/>
        <v>206000</v>
      </c>
      <c r="C26" s="8">
        <v>235</v>
      </c>
      <c r="D26" s="8">
        <v>400</v>
      </c>
      <c r="E26" s="9"/>
      <c r="F26" s="9"/>
      <c r="G26" s="9"/>
      <c r="H26" s="9"/>
      <c r="I26" s="9"/>
    </row>
    <row r="27" spans="1:12">
      <c r="A27" s="7" t="s">
        <v>61</v>
      </c>
      <c r="B27" s="8">
        <f t="shared" si="0"/>
        <v>206000</v>
      </c>
      <c r="C27" s="8">
        <v>285</v>
      </c>
      <c r="D27" s="8">
        <v>490</v>
      </c>
      <c r="E27" s="9"/>
      <c r="F27" s="9"/>
      <c r="G27" s="9"/>
      <c r="H27" s="9"/>
      <c r="I27" s="9"/>
    </row>
    <row r="28" spans="1:12">
      <c r="A28" s="7" t="s">
        <v>62</v>
      </c>
      <c r="B28" s="8">
        <f t="shared" si="0"/>
        <v>206000</v>
      </c>
      <c r="C28" s="8">
        <v>275</v>
      </c>
      <c r="D28" s="8">
        <v>490</v>
      </c>
      <c r="E28" s="9"/>
      <c r="F28" s="9"/>
      <c r="G28" s="9"/>
      <c r="H28" s="9"/>
      <c r="I28" s="9"/>
    </row>
    <row r="29" spans="1:12">
      <c r="A29" s="7" t="s">
        <v>63</v>
      </c>
      <c r="B29" s="8">
        <f t="shared" si="0"/>
        <v>206000</v>
      </c>
      <c r="C29" s="8">
        <v>400</v>
      </c>
      <c r="D29" s="8">
        <v>540</v>
      </c>
      <c r="E29" s="9"/>
      <c r="F29" s="9"/>
      <c r="G29" s="9"/>
      <c r="H29" s="9"/>
      <c r="I29" s="9"/>
    </row>
    <row r="30" spans="1:12">
      <c r="A30" s="7" t="s">
        <v>64</v>
      </c>
      <c r="B30" s="8">
        <f t="shared" si="0"/>
        <v>206000</v>
      </c>
      <c r="C30" s="8">
        <v>390</v>
      </c>
      <c r="D30" s="8">
        <v>540</v>
      </c>
    </row>
  </sheetData>
  <mergeCells count="1">
    <mergeCell ref="A1:A2"/>
  </mergeCells>
  <pageMargins left="0.59055118110236227" right="0.31496062992125984" top="0.59055118110236227" bottom="0.59055118110236227" header="0.31496062992125984" footer="0.31496062992125984"/>
  <pageSetup orientation="portrait"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15599-99C0-4D14-A07D-B6249B2737D1}">
  <sheetPr codeName="Sheet12">
    <tabColor rgb="FF92D050"/>
    <pageSetUpPr fitToPage="1"/>
  </sheetPr>
  <dimension ref="A1:LZ1035"/>
  <sheetViews>
    <sheetView tabSelected="1" topLeftCell="B9" zoomScale="130" zoomScaleNormal="130" zoomScaleSheetLayoutView="100" zoomScalePageLayoutView="70" workbookViewId="0">
      <selection activeCell="O29" sqref="O29"/>
    </sheetView>
  </sheetViews>
  <sheetFormatPr defaultColWidth="8.85546875" defaultRowHeight="15" outlineLevelCol="1"/>
  <cols>
    <col min="1" max="1" width="2.42578125" style="1" hidden="1" customWidth="1"/>
    <col min="2" max="2" width="8.85546875" style="10" customWidth="1"/>
    <col min="3" max="12" width="9" style="3" customWidth="1"/>
    <col min="13" max="13" width="7.7109375" style="11" customWidth="1"/>
    <col min="14" max="14" width="3.5703125" style="1" customWidth="1"/>
    <col min="15" max="15" width="11" style="1" customWidth="1"/>
    <col min="16" max="19" width="7.7109375" style="1" customWidth="1"/>
    <col min="20" max="25" width="8.85546875" style="1" hidden="1" customWidth="1"/>
    <col min="26" max="26" width="3.7109375" style="94" customWidth="1"/>
    <col min="27" max="27" width="4.85546875" style="62" bestFit="1" customWidth="1"/>
    <col min="28" max="28" width="5.7109375" style="62" bestFit="1" customWidth="1"/>
    <col min="29" max="29" width="7" style="62" customWidth="1"/>
    <col min="30" max="30" width="14.5703125" style="62" bestFit="1" customWidth="1"/>
    <col min="31" max="31" width="5.7109375" style="98" customWidth="1"/>
    <col min="32" max="34" width="5.7109375" style="70" customWidth="1"/>
    <col min="35" max="36" width="5.7109375" style="62" customWidth="1" outlineLevel="1"/>
    <col min="37" max="37" width="5.7109375" style="62" hidden="1" customWidth="1" outlineLevel="1"/>
    <col min="38" max="39" width="5.7109375" style="62" customWidth="1" outlineLevel="1"/>
    <col min="40" max="40" width="5.7109375" style="70" customWidth="1" outlineLevel="1"/>
    <col min="41" max="41" width="5.7109375" style="62" customWidth="1" outlineLevel="1"/>
    <col min="42" max="46" width="5.7109375" style="64" hidden="1" customWidth="1"/>
    <col min="47" max="49" width="5.7109375" style="97" hidden="1" customWidth="1"/>
    <col min="50" max="51" width="5.7109375" style="42" hidden="1" customWidth="1"/>
    <col min="52" max="52" width="4.42578125" style="167" customWidth="1"/>
    <col min="53" max="53" width="5.7109375" style="93" customWidth="1"/>
    <col min="54" max="54" width="5.42578125" style="64" bestFit="1" customWidth="1"/>
    <col min="55" max="55" width="8" style="134" bestFit="1" customWidth="1"/>
    <col min="56" max="57" width="8" style="134" customWidth="1"/>
    <col min="58" max="67" width="5.7109375" style="64" hidden="1" customWidth="1"/>
    <col min="68" max="68" width="3.28515625" style="167" customWidth="1"/>
    <col min="69" max="69" width="5.7109375" style="96" customWidth="1"/>
    <col min="70" max="72" width="6.85546875" style="96" bestFit="1" customWidth="1"/>
    <col min="73" max="73" width="6.42578125" style="193" customWidth="1"/>
    <col min="74" max="74" width="6.42578125" style="93" hidden="1" customWidth="1"/>
    <col min="75" max="75" width="7" style="93" hidden="1" customWidth="1"/>
    <col min="76" max="77" width="6.42578125" style="93" hidden="1" customWidth="1"/>
    <col min="78" max="78" width="3.28515625" style="167" customWidth="1"/>
    <col min="79" max="79" width="5.85546875" style="196" customWidth="1"/>
    <col min="80" max="82" width="6.7109375" customWidth="1"/>
    <col min="83" max="83" width="6.42578125" style="96" hidden="1" customWidth="1"/>
    <col min="84" max="86" width="6" style="96" hidden="1" customWidth="1"/>
    <col min="87" max="88" width="5.7109375" style="93" hidden="1" customWidth="1"/>
    <col min="89" max="89" width="5.7109375" style="110" hidden="1" customWidth="1"/>
    <col min="90" max="97" width="8" style="133" hidden="1" customWidth="1"/>
    <col min="98" max="101" width="5.7109375" style="42" hidden="1" customWidth="1"/>
    <col min="102" max="103" width="5.7109375" style="112" hidden="1" customWidth="1"/>
    <col min="104" max="104" width="3.5703125" style="94" customWidth="1"/>
    <col min="105" max="105" width="5.7109375" style="122" hidden="1" customWidth="1"/>
    <col min="106" max="109" width="5.7109375" style="107" hidden="1" customWidth="1"/>
    <col min="110" max="114" width="5.7109375" style="140" hidden="1" customWidth="1"/>
    <col min="115" max="115" width="6.42578125" style="140" customWidth="1"/>
    <col min="116" max="116" width="5.7109375" style="140" customWidth="1"/>
    <col min="117" max="117" width="5.7109375" style="140" hidden="1" customWidth="1"/>
    <col min="118" max="118" width="6.7109375" style="159" hidden="1" customWidth="1"/>
    <col min="119" max="130" width="8.85546875" style="42" hidden="1" customWidth="1"/>
    <col min="131" max="131" width="5.7109375" style="64" hidden="1" customWidth="1"/>
    <col min="132" max="134" width="5.7109375" style="107" hidden="1" customWidth="1"/>
    <col min="135" max="140" width="5.7109375" style="140" hidden="1" customWidth="1"/>
    <col min="141" max="141" width="5.7109375" style="140" customWidth="1"/>
    <col min="142" max="142" width="6.42578125" style="140" customWidth="1"/>
    <col min="143" max="144" width="5.7109375" style="140" hidden="1" customWidth="1"/>
    <col min="145" max="145" width="5.7109375" style="159" hidden="1" customWidth="1"/>
    <col min="146" max="156" width="8.85546875" style="42" hidden="1" customWidth="1"/>
    <col min="157" max="166" width="5.7109375" style="42" hidden="1" customWidth="1"/>
    <col min="167" max="168" width="5.7109375" style="42" customWidth="1"/>
    <col min="169" max="169" width="5.7109375" style="42" hidden="1" customWidth="1"/>
    <col min="170" max="170" width="5.7109375" style="140" hidden="1" customWidth="1"/>
    <col min="171" max="171" width="5.7109375" style="159" hidden="1" customWidth="1"/>
    <col min="172" max="182" width="8.85546875" style="42" hidden="1" customWidth="1"/>
    <col min="183" max="192" width="5.7109375" style="42" hidden="1" customWidth="1"/>
    <col min="193" max="194" width="5.7109375" style="42" customWidth="1"/>
    <col min="195" max="195" width="5.7109375" style="42" hidden="1" customWidth="1"/>
    <col min="196" max="196" width="5.7109375" style="140" hidden="1" customWidth="1"/>
    <col min="197" max="197" width="5.7109375" style="162" hidden="1" customWidth="1"/>
    <col min="198" max="208" width="8.85546875" style="42" hidden="1" customWidth="1"/>
    <col min="209" max="218" width="5.7109375" style="42" hidden="1" customWidth="1"/>
    <col min="219" max="220" width="5.7109375" style="42" customWidth="1"/>
    <col min="221" max="221" width="5.7109375" style="42" hidden="1" customWidth="1"/>
    <col min="222" max="222" width="5.7109375" style="140" hidden="1" customWidth="1"/>
    <col min="223" max="223" width="6.7109375" style="159" hidden="1" customWidth="1"/>
    <col min="224" max="233" width="8.85546875" style="42" hidden="1" customWidth="1"/>
    <col min="234" max="234" width="8.85546875" style="1" hidden="1" customWidth="1"/>
    <col min="235" max="254" width="5.7109375" style="42" hidden="1" customWidth="1"/>
    <col min="255" max="16384" width="8.85546875" style="1"/>
  </cols>
  <sheetData>
    <row r="1" spans="2:338" ht="15" hidden="1" customHeight="1">
      <c r="B1" s="12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  <c r="AZ1" s="165"/>
      <c r="BP1" s="165"/>
      <c r="BZ1" s="165"/>
    </row>
    <row r="2" spans="2:338" ht="15" hidden="1" customHeight="1">
      <c r="AZ2" s="166"/>
      <c r="BP2" s="166"/>
      <c r="BZ2" s="166"/>
    </row>
    <row r="3" spans="2:338" ht="15" hidden="1" customHeight="1">
      <c r="AZ3" s="166"/>
      <c r="BP3" s="166"/>
      <c r="BZ3" s="166"/>
    </row>
    <row r="4" spans="2:338" ht="15" hidden="1" customHeight="1">
      <c r="AZ4" s="166"/>
      <c r="BP4" s="166"/>
      <c r="BZ4" s="166"/>
    </row>
    <row r="5" spans="2:338" ht="26.25" hidden="1" customHeight="1"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4"/>
      <c r="AZ5" s="166"/>
      <c r="BP5" s="166"/>
      <c r="BZ5" s="166"/>
    </row>
    <row r="6" spans="2:338" ht="15" hidden="1" customHeight="1">
      <c r="AZ6" s="166"/>
      <c r="BP6" s="166"/>
      <c r="BZ6" s="166"/>
    </row>
    <row r="7" spans="2:338" ht="15" hidden="1" customHeight="1">
      <c r="AZ7" s="166"/>
      <c r="BP7" s="166"/>
      <c r="BZ7" s="166"/>
    </row>
    <row r="8" spans="2:338" ht="12.75" hidden="1" customHeight="1">
      <c r="AA8" s="123"/>
      <c r="AB8" s="123"/>
      <c r="AC8" s="123"/>
      <c r="AD8" s="123"/>
      <c r="AE8" s="124"/>
      <c r="AF8" s="125"/>
      <c r="AG8" s="125"/>
      <c r="AH8" s="125"/>
      <c r="AI8" s="123"/>
      <c r="AJ8" s="123"/>
      <c r="AK8" s="123"/>
      <c r="AL8" s="123"/>
      <c r="AM8" s="123"/>
      <c r="AN8" s="125"/>
      <c r="AO8" s="123"/>
      <c r="AZ8" s="166"/>
      <c r="BP8" s="166"/>
      <c r="BZ8" s="166"/>
      <c r="DA8" s="144"/>
      <c r="DB8" s="151"/>
      <c r="DC8" s="151"/>
      <c r="DD8" s="151"/>
      <c r="DE8" s="151"/>
      <c r="DF8" s="148"/>
      <c r="DG8" s="148"/>
      <c r="DH8" s="148"/>
      <c r="DI8" s="148"/>
      <c r="DJ8" s="148"/>
      <c r="DK8" s="148"/>
      <c r="DL8" s="148"/>
      <c r="DM8" s="148"/>
      <c r="DN8" s="160"/>
      <c r="DO8" s="108"/>
      <c r="DP8" s="108"/>
      <c r="DQ8" s="108"/>
      <c r="DR8" s="108"/>
      <c r="DS8" s="108"/>
      <c r="DT8" s="108"/>
      <c r="DU8" s="108"/>
      <c r="DV8" s="108"/>
      <c r="DW8" s="108"/>
      <c r="DX8" s="108"/>
      <c r="DY8" s="108"/>
      <c r="DZ8" s="108"/>
      <c r="EA8" s="105"/>
      <c r="EB8" s="151"/>
      <c r="EC8" s="151"/>
      <c r="ED8" s="151"/>
      <c r="EE8" s="148"/>
      <c r="EF8" s="148"/>
      <c r="EG8" s="148"/>
      <c r="EH8" s="148"/>
      <c r="EI8" s="148"/>
      <c r="EJ8" s="148"/>
      <c r="EK8" s="148"/>
      <c r="EL8" s="148"/>
      <c r="EM8" s="148"/>
      <c r="EN8" s="148"/>
      <c r="EO8" s="160"/>
      <c r="EP8" s="108"/>
      <c r="EQ8" s="108"/>
      <c r="ER8" s="108"/>
      <c r="ES8" s="108"/>
      <c r="ET8" s="108"/>
      <c r="EU8" s="108"/>
      <c r="EV8" s="108"/>
      <c r="EW8" s="108"/>
      <c r="EX8" s="108"/>
      <c r="EY8" s="108"/>
      <c r="EZ8" s="108"/>
      <c r="FA8" s="108"/>
      <c r="FB8" s="108"/>
      <c r="FC8" s="108"/>
      <c r="FD8" s="108"/>
      <c r="FE8" s="108"/>
      <c r="FF8" s="108"/>
      <c r="FG8" s="108"/>
      <c r="FH8" s="108"/>
      <c r="FI8" s="108"/>
      <c r="FJ8" s="108"/>
      <c r="FK8" s="108"/>
      <c r="FL8" s="108"/>
      <c r="FM8" s="108"/>
      <c r="FN8" s="148"/>
      <c r="FO8" s="160"/>
      <c r="FP8" s="108"/>
      <c r="FQ8" s="108"/>
      <c r="FR8" s="108"/>
      <c r="FS8" s="108"/>
      <c r="FT8" s="108"/>
      <c r="FU8" s="108"/>
      <c r="FV8" s="108"/>
      <c r="FW8" s="108"/>
      <c r="FX8" s="108"/>
      <c r="FY8" s="108"/>
      <c r="FZ8" s="108"/>
      <c r="GA8" s="108"/>
      <c r="GB8" s="108"/>
      <c r="GC8" s="108"/>
      <c r="GD8" s="108"/>
      <c r="GE8" s="108"/>
      <c r="GF8" s="108"/>
      <c r="GG8" s="108"/>
      <c r="GH8" s="108"/>
      <c r="GI8" s="108"/>
      <c r="GJ8" s="108"/>
      <c r="GK8" s="108"/>
      <c r="GL8" s="108"/>
      <c r="GM8" s="108"/>
      <c r="GN8" s="148"/>
      <c r="GO8" s="163"/>
      <c r="GP8" s="108"/>
      <c r="GQ8" s="108"/>
      <c r="GR8" s="108"/>
      <c r="GS8" s="108"/>
      <c r="GT8" s="108"/>
      <c r="GU8" s="108"/>
      <c r="GV8" s="108"/>
      <c r="GW8" s="108"/>
      <c r="GX8" s="108"/>
      <c r="GY8" s="108"/>
      <c r="GZ8" s="108"/>
      <c r="HA8" s="108"/>
      <c r="HB8" s="108"/>
      <c r="HC8" s="108"/>
      <c r="HD8" s="108"/>
      <c r="HE8" s="108"/>
      <c r="HF8" s="108"/>
      <c r="HG8" s="108"/>
      <c r="HH8" s="108"/>
      <c r="HI8" s="108"/>
      <c r="HJ8" s="108"/>
      <c r="HK8" s="108"/>
      <c r="HL8" s="108"/>
      <c r="HM8" s="108"/>
      <c r="HN8" s="148"/>
      <c r="HO8" s="160"/>
    </row>
    <row r="9" spans="2:338" ht="13.5" customHeight="1">
      <c r="B9" s="295" t="s">
        <v>16</v>
      </c>
      <c r="C9" s="296"/>
      <c r="D9" s="296"/>
      <c r="E9" s="296"/>
      <c r="F9" s="296"/>
      <c r="G9" s="296"/>
      <c r="H9" s="296"/>
      <c r="I9" s="296"/>
      <c r="J9" s="297" t="str">
        <f>INDEX(Q9:Q10,MATCH(N9,P9:P10,0))</f>
        <v>Thép ống 200x8</v>
      </c>
      <c r="K9" s="297"/>
      <c r="L9" s="297"/>
      <c r="M9" s="298"/>
      <c r="N9" s="294" t="s">
        <v>424</v>
      </c>
      <c r="O9" s="239"/>
      <c r="P9" s="42" t="s">
        <v>423</v>
      </c>
      <c r="Q9" s="198" t="s">
        <v>379</v>
      </c>
      <c r="R9" s="198"/>
      <c r="AA9" s="199" t="s">
        <v>369</v>
      </c>
      <c r="AB9" s="200"/>
      <c r="AC9" s="200"/>
      <c r="AD9" s="200"/>
      <c r="AE9" s="200"/>
      <c r="AF9" s="200"/>
      <c r="AG9" s="200"/>
      <c r="AH9" s="200"/>
      <c r="AI9" s="230" t="s">
        <v>360</v>
      </c>
      <c r="AJ9" s="230"/>
      <c r="AK9" s="230"/>
      <c r="AL9" s="230"/>
      <c r="AM9" s="223" t="s">
        <v>361</v>
      </c>
      <c r="AN9" s="223"/>
      <c r="AO9" s="224"/>
      <c r="AT9" s="104"/>
      <c r="AZ9" s="166"/>
      <c r="BA9" s="212" t="s">
        <v>331</v>
      </c>
      <c r="BB9" s="212"/>
      <c r="BC9" s="212"/>
      <c r="BD9" s="212"/>
      <c r="BE9" s="212"/>
      <c r="BF9" s="212"/>
      <c r="BG9" s="212"/>
      <c r="BP9" s="166"/>
      <c r="BQ9" s="208" t="s">
        <v>330</v>
      </c>
      <c r="BR9" s="209"/>
      <c r="BS9" s="209"/>
      <c r="BT9" s="209"/>
      <c r="BU9" s="209"/>
      <c r="BV9" s="209"/>
      <c r="BW9" s="210"/>
      <c r="BX9" s="192"/>
      <c r="BY9" s="192"/>
      <c r="BZ9" s="166"/>
      <c r="CA9" s="229" t="s">
        <v>421</v>
      </c>
      <c r="CB9" s="229"/>
      <c r="CC9" s="229"/>
      <c r="CD9" s="229"/>
      <c r="CE9" s="181"/>
      <c r="CF9" s="181"/>
      <c r="CG9" s="181"/>
      <c r="CH9" s="181"/>
      <c r="CI9" s="181"/>
      <c r="CJ9" s="181"/>
      <c r="CK9" s="181"/>
      <c r="CL9" s="181"/>
      <c r="CM9" s="182"/>
      <c r="CN9" s="182"/>
      <c r="CO9" s="182"/>
      <c r="CP9" s="182"/>
      <c r="CQ9" s="182"/>
      <c r="CR9" s="182"/>
      <c r="CS9" s="182"/>
      <c r="CT9" s="136"/>
      <c r="CU9" s="136"/>
      <c r="CV9" s="136"/>
      <c r="CW9" s="136"/>
      <c r="CX9" s="137"/>
      <c r="CY9" s="137"/>
      <c r="DA9" s="146" t="s">
        <v>335</v>
      </c>
      <c r="DB9" s="149">
        <f>PI()*SQRT($D$26/$F$26)</f>
        <v>91.976414994385649</v>
      </c>
      <c r="DC9" s="153"/>
      <c r="DD9" s="152" t="s">
        <v>334</v>
      </c>
      <c r="DE9" s="143">
        <f>$D$78</f>
        <v>1</v>
      </c>
      <c r="DF9" s="157"/>
      <c r="DG9" s="72" t="s">
        <v>351</v>
      </c>
      <c r="DH9" s="113">
        <f>Q15</f>
        <v>0</v>
      </c>
      <c r="DI9" s="149"/>
      <c r="DJ9" s="149"/>
      <c r="DK9" s="257" t="s">
        <v>422</v>
      </c>
      <c r="DL9" s="258"/>
      <c r="DM9" s="258"/>
      <c r="DN9" s="258"/>
      <c r="DO9" s="258"/>
      <c r="DP9" s="258"/>
      <c r="DQ9" s="258"/>
      <c r="DR9" s="258"/>
      <c r="DS9" s="258"/>
      <c r="DT9" s="258"/>
      <c r="DU9" s="258"/>
      <c r="DV9" s="258"/>
      <c r="DW9" s="258"/>
      <c r="DX9" s="258"/>
      <c r="DY9" s="258"/>
      <c r="DZ9" s="258"/>
      <c r="EA9" s="258"/>
      <c r="EB9" s="258"/>
      <c r="EC9" s="258"/>
      <c r="ED9" s="258"/>
      <c r="EE9" s="258"/>
      <c r="EF9" s="258"/>
      <c r="EG9" s="258"/>
      <c r="EH9" s="258"/>
      <c r="EI9" s="258"/>
      <c r="EJ9" s="258"/>
      <c r="EK9" s="258"/>
      <c r="EL9" s="258"/>
      <c r="EM9" s="258"/>
      <c r="EN9" s="258"/>
      <c r="EO9" s="258"/>
      <c r="EP9" s="258"/>
      <c r="EQ9" s="258"/>
      <c r="ER9" s="258"/>
      <c r="ES9" s="258"/>
      <c r="ET9" s="258"/>
      <c r="EU9" s="258"/>
      <c r="EV9" s="258"/>
      <c r="EW9" s="258"/>
      <c r="EX9" s="258"/>
      <c r="EY9" s="258"/>
      <c r="EZ9" s="258"/>
      <c r="FA9" s="258"/>
      <c r="FB9" s="258"/>
      <c r="FC9" s="258"/>
      <c r="FD9" s="258"/>
      <c r="FE9" s="258"/>
      <c r="FF9" s="258"/>
      <c r="FG9" s="258"/>
      <c r="FH9" s="258"/>
      <c r="FI9" s="258"/>
      <c r="FJ9" s="258"/>
      <c r="FK9" s="258"/>
      <c r="FL9" s="258"/>
      <c r="FM9" s="258"/>
      <c r="FN9" s="258"/>
      <c r="FO9" s="258"/>
      <c r="FP9" s="258"/>
      <c r="FQ9" s="258"/>
      <c r="FR9" s="258"/>
      <c r="FS9" s="258"/>
      <c r="FT9" s="258"/>
      <c r="FU9" s="258"/>
      <c r="FV9" s="258"/>
      <c r="FW9" s="258"/>
      <c r="FX9" s="258"/>
      <c r="FY9" s="258"/>
      <c r="FZ9" s="258"/>
      <c r="GA9" s="258"/>
      <c r="GB9" s="258"/>
      <c r="GC9" s="258"/>
      <c r="GD9" s="258"/>
      <c r="GE9" s="258"/>
      <c r="GF9" s="258"/>
      <c r="GG9" s="258"/>
      <c r="GH9" s="258"/>
      <c r="GI9" s="258"/>
      <c r="GJ9" s="258"/>
      <c r="GK9" s="258"/>
      <c r="GL9" s="258"/>
      <c r="GM9" s="258"/>
      <c r="GN9" s="258"/>
      <c r="GO9" s="258"/>
      <c r="GP9" s="258"/>
      <c r="GQ9" s="258"/>
      <c r="GR9" s="258"/>
      <c r="GS9" s="258"/>
      <c r="GT9" s="258"/>
      <c r="GU9" s="258"/>
      <c r="GV9" s="258"/>
      <c r="GW9" s="258"/>
      <c r="GX9" s="258"/>
      <c r="GY9" s="258"/>
      <c r="GZ9" s="258"/>
      <c r="HA9" s="258"/>
      <c r="HB9" s="258"/>
      <c r="HC9" s="258"/>
      <c r="HD9" s="258"/>
      <c r="HE9" s="258"/>
      <c r="HF9" s="258"/>
      <c r="HG9" s="258"/>
      <c r="HH9" s="258"/>
      <c r="HI9" s="258"/>
      <c r="HJ9" s="258"/>
      <c r="HK9" s="258"/>
      <c r="HL9" s="258"/>
      <c r="HM9" s="258"/>
      <c r="HN9" s="258"/>
      <c r="HO9" s="259"/>
      <c r="HP9" s="177"/>
      <c r="HQ9" s="177"/>
      <c r="HR9" s="177"/>
      <c r="HS9" s="177"/>
      <c r="HT9" s="177"/>
      <c r="HU9" s="177"/>
      <c r="HV9" s="177"/>
      <c r="HW9" s="177"/>
      <c r="HX9" s="177"/>
      <c r="HY9" s="177"/>
      <c r="HZ9" s="178"/>
      <c r="IA9" s="118"/>
      <c r="IB9" s="118"/>
      <c r="IC9" s="118"/>
      <c r="ID9" s="118"/>
      <c r="IE9" s="118"/>
      <c r="IF9" s="118"/>
      <c r="IG9" s="118"/>
      <c r="IH9" s="118"/>
      <c r="II9" s="118"/>
      <c r="IJ9" s="118"/>
      <c r="IK9" s="118"/>
      <c r="IL9" s="118"/>
      <c r="IM9" s="118"/>
      <c r="IN9" s="118"/>
      <c r="IO9" s="118"/>
      <c r="IP9" s="118"/>
      <c r="IQ9" s="118"/>
      <c r="IR9" s="118"/>
      <c r="IS9" s="118"/>
      <c r="IT9" s="118"/>
      <c r="IU9" s="114"/>
      <c r="IV9" s="114"/>
      <c r="IW9" s="114"/>
      <c r="IX9" s="114"/>
      <c r="IY9" s="114"/>
      <c r="IZ9" s="114"/>
      <c r="JA9" s="114"/>
      <c r="JB9" s="114"/>
      <c r="JC9" s="114"/>
      <c r="JD9" s="114"/>
      <c r="JE9" s="114"/>
      <c r="JF9" s="114"/>
      <c r="JG9" s="114"/>
      <c r="JH9" s="114"/>
      <c r="JI9" s="114"/>
      <c r="JJ9" s="114"/>
      <c r="JK9" s="114"/>
      <c r="JL9" s="114"/>
      <c r="JM9" s="114"/>
      <c r="JN9" s="114"/>
      <c r="JO9" s="114"/>
      <c r="JP9" s="114"/>
      <c r="JQ9" s="114"/>
      <c r="JR9" s="114"/>
      <c r="JS9" s="114"/>
      <c r="JT9" s="114"/>
      <c r="JU9" s="114"/>
      <c r="JV9" s="114"/>
      <c r="JW9" s="114"/>
      <c r="JX9" s="114"/>
      <c r="JY9" s="114"/>
      <c r="JZ9" s="114"/>
      <c r="KA9" s="114"/>
      <c r="KB9" s="114"/>
      <c r="KC9" s="114"/>
      <c r="KD9" s="114"/>
      <c r="KE9" s="114"/>
      <c r="KF9" s="114"/>
      <c r="KG9" s="114"/>
      <c r="KH9" s="114"/>
      <c r="KI9" s="114"/>
      <c r="KJ9" s="114"/>
      <c r="KK9" s="114"/>
      <c r="KL9" s="114"/>
      <c r="KM9" s="114"/>
      <c r="KN9" s="114"/>
      <c r="KO9" s="114"/>
      <c r="KP9" s="114"/>
      <c r="KQ9" s="114"/>
      <c r="KR9" s="114"/>
      <c r="KS9" s="114"/>
      <c r="KT9" s="114"/>
      <c r="KU9" s="114"/>
      <c r="KV9" s="114"/>
      <c r="KW9" s="114"/>
      <c r="KX9" s="114"/>
      <c r="KY9" s="114"/>
      <c r="KZ9" s="114"/>
      <c r="LA9" s="114"/>
      <c r="LB9" s="114"/>
      <c r="LC9" s="114"/>
      <c r="LD9" s="114"/>
      <c r="LE9" s="114"/>
      <c r="LF9" s="114"/>
      <c r="LG9" s="114"/>
      <c r="LH9" s="114"/>
      <c r="LI9" s="114"/>
      <c r="LJ9" s="114"/>
      <c r="LK9" s="114"/>
      <c r="LL9" s="114"/>
      <c r="LM9" s="114"/>
      <c r="LN9" s="114"/>
      <c r="LO9" s="114"/>
      <c r="LP9" s="114"/>
      <c r="LQ9" s="114"/>
      <c r="LR9" s="114"/>
      <c r="LS9" s="114"/>
      <c r="LT9" s="114"/>
      <c r="LU9" s="114"/>
      <c r="LV9" s="114"/>
      <c r="LW9" s="114"/>
      <c r="LX9" s="114"/>
      <c r="LY9" s="114"/>
      <c r="LZ9" s="115"/>
    </row>
    <row r="10" spans="2:338" ht="13.5" customHeight="1">
      <c r="B10" s="299"/>
      <c r="C10" s="245"/>
      <c r="D10" s="245"/>
      <c r="E10" s="245"/>
      <c r="F10" s="245"/>
      <c r="G10" s="245"/>
      <c r="H10" s="245"/>
      <c r="I10" s="245"/>
      <c r="J10" s="244"/>
      <c r="K10" s="244"/>
      <c r="L10" s="244"/>
      <c r="M10" s="300"/>
      <c r="N10" s="294"/>
      <c r="O10" s="239"/>
      <c r="P10" s="42" t="s">
        <v>424</v>
      </c>
      <c r="Q10" s="103" t="str">
        <f>"Thép ống " &amp;F18&amp;"x"&amp;F19</f>
        <v>Thép ống 200x8</v>
      </c>
      <c r="R10" s="103"/>
      <c r="AA10" s="201"/>
      <c r="AB10" s="202"/>
      <c r="AC10" s="202"/>
      <c r="AD10" s="202"/>
      <c r="AE10" s="202"/>
      <c r="AF10" s="202"/>
      <c r="AG10" s="202"/>
      <c r="AH10" s="202"/>
      <c r="AI10" s="231"/>
      <c r="AJ10" s="231"/>
      <c r="AK10" s="231"/>
      <c r="AL10" s="231"/>
      <c r="AM10" s="225"/>
      <c r="AN10" s="225"/>
      <c r="AO10" s="226"/>
      <c r="AT10" s="104"/>
      <c r="AZ10" s="166"/>
      <c r="BA10" s="212"/>
      <c r="BB10" s="212"/>
      <c r="BC10" s="212"/>
      <c r="BD10" s="212"/>
      <c r="BE10" s="212"/>
      <c r="BF10" s="212"/>
      <c r="BG10" s="212"/>
      <c r="BP10" s="166"/>
      <c r="BQ10" s="211"/>
      <c r="BR10" s="212"/>
      <c r="BS10" s="212"/>
      <c r="BT10" s="212"/>
      <c r="BU10" s="212"/>
      <c r="BV10" s="212"/>
      <c r="BW10" s="213"/>
      <c r="BX10" s="192"/>
      <c r="BY10" s="192"/>
      <c r="BZ10" s="166"/>
      <c r="CA10" s="229"/>
      <c r="CB10" s="229"/>
      <c r="CC10" s="229"/>
      <c r="CD10" s="229"/>
      <c r="CE10" s="183"/>
      <c r="CF10" s="183"/>
      <c r="CG10" s="183"/>
      <c r="CH10" s="183"/>
      <c r="CI10" s="183"/>
      <c r="CJ10" s="183"/>
      <c r="CK10" s="183"/>
      <c r="CL10" s="183"/>
      <c r="CM10" s="184"/>
      <c r="CN10" s="184"/>
      <c r="CO10" s="184"/>
      <c r="CP10" s="184"/>
      <c r="CQ10" s="184"/>
      <c r="CR10" s="184"/>
      <c r="CS10" s="184"/>
      <c r="CT10" s="136"/>
      <c r="CU10" s="136"/>
      <c r="CV10" s="136"/>
      <c r="CW10" s="136"/>
      <c r="CX10" s="137"/>
      <c r="CY10" s="137"/>
      <c r="DA10" s="147" t="s">
        <v>336</v>
      </c>
      <c r="DB10" s="150">
        <f>0.65*SQRT(235/$F$26)</f>
        <v>0.6365964986086684</v>
      </c>
      <c r="DC10" s="154"/>
      <c r="DD10" s="109" t="s">
        <v>333</v>
      </c>
      <c r="DE10" s="155">
        <f>$D$80</f>
        <v>1</v>
      </c>
      <c r="DF10" s="158"/>
      <c r="DG10" s="150"/>
      <c r="DH10" s="158"/>
      <c r="DI10" s="150"/>
      <c r="DJ10" s="150"/>
      <c r="DK10" s="260"/>
      <c r="DL10" s="261"/>
      <c r="DM10" s="261"/>
      <c r="DN10" s="261"/>
      <c r="DO10" s="261"/>
      <c r="DP10" s="261"/>
      <c r="DQ10" s="261"/>
      <c r="DR10" s="261"/>
      <c r="DS10" s="261"/>
      <c r="DT10" s="261"/>
      <c r="DU10" s="261"/>
      <c r="DV10" s="261"/>
      <c r="DW10" s="261"/>
      <c r="DX10" s="261"/>
      <c r="DY10" s="261"/>
      <c r="DZ10" s="261"/>
      <c r="EA10" s="261"/>
      <c r="EB10" s="261"/>
      <c r="EC10" s="261"/>
      <c r="ED10" s="261"/>
      <c r="EE10" s="261"/>
      <c r="EF10" s="261"/>
      <c r="EG10" s="261"/>
      <c r="EH10" s="261"/>
      <c r="EI10" s="261"/>
      <c r="EJ10" s="261"/>
      <c r="EK10" s="261"/>
      <c r="EL10" s="261"/>
      <c r="EM10" s="261"/>
      <c r="EN10" s="261"/>
      <c r="EO10" s="261"/>
      <c r="EP10" s="261"/>
      <c r="EQ10" s="261"/>
      <c r="ER10" s="261"/>
      <c r="ES10" s="261"/>
      <c r="ET10" s="261"/>
      <c r="EU10" s="261"/>
      <c r="EV10" s="261"/>
      <c r="EW10" s="261"/>
      <c r="EX10" s="261"/>
      <c r="EY10" s="261"/>
      <c r="EZ10" s="261"/>
      <c r="FA10" s="261"/>
      <c r="FB10" s="261"/>
      <c r="FC10" s="261"/>
      <c r="FD10" s="261"/>
      <c r="FE10" s="261"/>
      <c r="FF10" s="261"/>
      <c r="FG10" s="261"/>
      <c r="FH10" s="261"/>
      <c r="FI10" s="261"/>
      <c r="FJ10" s="261"/>
      <c r="FK10" s="261"/>
      <c r="FL10" s="261"/>
      <c r="FM10" s="261"/>
      <c r="FN10" s="261"/>
      <c r="FO10" s="261"/>
      <c r="FP10" s="261"/>
      <c r="FQ10" s="261"/>
      <c r="FR10" s="261"/>
      <c r="FS10" s="261"/>
      <c r="FT10" s="261"/>
      <c r="FU10" s="261"/>
      <c r="FV10" s="261"/>
      <c r="FW10" s="261"/>
      <c r="FX10" s="261"/>
      <c r="FY10" s="261"/>
      <c r="FZ10" s="261"/>
      <c r="GA10" s="261"/>
      <c r="GB10" s="261"/>
      <c r="GC10" s="261"/>
      <c r="GD10" s="261"/>
      <c r="GE10" s="261"/>
      <c r="GF10" s="261"/>
      <c r="GG10" s="261"/>
      <c r="GH10" s="261"/>
      <c r="GI10" s="261"/>
      <c r="GJ10" s="261"/>
      <c r="GK10" s="261"/>
      <c r="GL10" s="261"/>
      <c r="GM10" s="261"/>
      <c r="GN10" s="261"/>
      <c r="GO10" s="261"/>
      <c r="GP10" s="261"/>
      <c r="GQ10" s="261"/>
      <c r="GR10" s="261"/>
      <c r="GS10" s="261"/>
      <c r="GT10" s="261"/>
      <c r="GU10" s="261"/>
      <c r="GV10" s="261"/>
      <c r="GW10" s="261"/>
      <c r="GX10" s="261"/>
      <c r="GY10" s="261"/>
      <c r="GZ10" s="261"/>
      <c r="HA10" s="261"/>
      <c r="HB10" s="261"/>
      <c r="HC10" s="261"/>
      <c r="HD10" s="261"/>
      <c r="HE10" s="261"/>
      <c r="HF10" s="261"/>
      <c r="HG10" s="261"/>
      <c r="HH10" s="261"/>
      <c r="HI10" s="261"/>
      <c r="HJ10" s="261"/>
      <c r="HK10" s="261"/>
      <c r="HL10" s="261"/>
      <c r="HM10" s="261"/>
      <c r="HN10" s="261"/>
      <c r="HO10" s="262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8"/>
      <c r="IA10" s="118"/>
      <c r="IB10" s="118"/>
      <c r="IC10" s="118"/>
      <c r="ID10" s="118"/>
      <c r="IE10" s="118"/>
      <c r="IF10" s="118"/>
      <c r="IG10" s="118"/>
      <c r="IH10" s="118"/>
      <c r="II10" s="118"/>
      <c r="IJ10" s="118"/>
      <c r="IK10" s="118"/>
      <c r="IL10" s="118"/>
      <c r="IM10" s="118"/>
      <c r="IN10" s="118"/>
      <c r="IO10" s="118"/>
      <c r="IP10" s="118"/>
      <c r="IQ10" s="118"/>
      <c r="IR10" s="118"/>
      <c r="IS10" s="118"/>
      <c r="IT10" s="118"/>
      <c r="IU10" s="116"/>
      <c r="IV10" s="116"/>
      <c r="IW10" s="116"/>
      <c r="IX10" s="116"/>
      <c r="IY10" s="116"/>
      <c r="IZ10" s="116"/>
      <c r="JA10" s="116"/>
      <c r="JB10" s="116"/>
      <c r="JC10" s="116"/>
      <c r="JD10" s="116"/>
      <c r="JE10" s="116"/>
      <c r="JF10" s="116"/>
      <c r="JG10" s="116"/>
      <c r="JH10" s="116"/>
      <c r="JI10" s="116"/>
      <c r="JJ10" s="116"/>
      <c r="JK10" s="116"/>
      <c r="JL10" s="116"/>
      <c r="JM10" s="116"/>
      <c r="JN10" s="116"/>
      <c r="JO10" s="116"/>
      <c r="JP10" s="116"/>
      <c r="JQ10" s="116"/>
      <c r="JR10" s="116"/>
      <c r="JS10" s="116"/>
      <c r="JT10" s="116"/>
      <c r="JU10" s="116"/>
      <c r="JV10" s="116"/>
      <c r="JW10" s="116"/>
      <c r="JX10" s="116"/>
      <c r="JY10" s="116"/>
      <c r="JZ10" s="116"/>
      <c r="KA10" s="116"/>
      <c r="KB10" s="116"/>
      <c r="KC10" s="116"/>
      <c r="KD10" s="116"/>
      <c r="KE10" s="116"/>
      <c r="KF10" s="116"/>
      <c r="KG10" s="116"/>
      <c r="KH10" s="116"/>
      <c r="KI10" s="116"/>
      <c r="KJ10" s="116"/>
      <c r="KK10" s="116"/>
      <c r="KL10" s="116"/>
      <c r="KM10" s="116"/>
      <c r="KN10" s="116"/>
      <c r="KO10" s="116"/>
      <c r="KP10" s="116"/>
      <c r="KQ10" s="116"/>
      <c r="KR10" s="116"/>
      <c r="KS10" s="116"/>
      <c r="KT10" s="116"/>
      <c r="KU10" s="116"/>
      <c r="KV10" s="116"/>
      <c r="KW10" s="116"/>
      <c r="KX10" s="116"/>
      <c r="KY10" s="116"/>
      <c r="KZ10" s="116"/>
      <c r="LA10" s="116"/>
      <c r="LB10" s="116"/>
      <c r="LC10" s="116"/>
      <c r="LD10" s="116"/>
      <c r="LE10" s="116"/>
      <c r="LF10" s="116"/>
      <c r="LG10" s="116"/>
      <c r="LH10" s="116"/>
      <c r="LI10" s="116"/>
      <c r="LJ10" s="116"/>
      <c r="LK10" s="116"/>
      <c r="LL10" s="116"/>
      <c r="LM10" s="116"/>
      <c r="LN10" s="116"/>
      <c r="LO10" s="116"/>
      <c r="LP10" s="116"/>
      <c r="LQ10" s="116"/>
      <c r="LR10" s="116"/>
      <c r="LS10" s="116"/>
      <c r="LT10" s="116"/>
      <c r="LU10" s="116"/>
      <c r="LV10" s="116"/>
      <c r="LW10" s="116"/>
      <c r="LX10" s="116"/>
      <c r="LY10" s="116"/>
      <c r="LZ10" s="117"/>
    </row>
    <row r="11" spans="2:338" ht="13.5" customHeight="1">
      <c r="B11" s="301" t="s">
        <v>17</v>
      </c>
      <c r="C11" s="302"/>
      <c r="D11" s="302"/>
      <c r="E11" s="302"/>
      <c r="F11" s="302"/>
      <c r="G11" s="302"/>
      <c r="H11" s="302"/>
      <c r="I11" s="302"/>
      <c r="J11" s="302"/>
      <c r="K11" s="302"/>
      <c r="L11" s="302"/>
      <c r="M11" s="303"/>
      <c r="AA11" s="203"/>
      <c r="AB11" s="204"/>
      <c r="AC11" s="204"/>
      <c r="AD11" s="204"/>
      <c r="AE11" s="204"/>
      <c r="AF11" s="204"/>
      <c r="AG11" s="204"/>
      <c r="AH11" s="204"/>
      <c r="AI11" s="232"/>
      <c r="AJ11" s="232"/>
      <c r="AK11" s="232"/>
      <c r="AL11" s="232"/>
      <c r="AM11" s="227"/>
      <c r="AN11" s="227"/>
      <c r="AO11" s="228"/>
      <c r="AT11" s="104"/>
      <c r="AZ11" s="166"/>
      <c r="BA11" s="215"/>
      <c r="BB11" s="215"/>
      <c r="BC11" s="215"/>
      <c r="BD11" s="215"/>
      <c r="BE11" s="215"/>
      <c r="BF11" s="215"/>
      <c r="BG11" s="215"/>
      <c r="BP11" s="166"/>
      <c r="BQ11" s="214"/>
      <c r="BR11" s="215"/>
      <c r="BS11" s="215"/>
      <c r="BT11" s="215"/>
      <c r="BU11" s="215"/>
      <c r="BV11" s="215"/>
      <c r="BW11" s="216"/>
      <c r="BX11" s="192"/>
      <c r="BY11" s="192"/>
      <c r="BZ11" s="166"/>
      <c r="CA11" s="229"/>
      <c r="CB11" s="229"/>
      <c r="CC11" s="229"/>
      <c r="CD11" s="229"/>
      <c r="CE11" s="185"/>
      <c r="CF11" s="185"/>
      <c r="CG11" s="185"/>
      <c r="CH11" s="185"/>
      <c r="CI11" s="185"/>
      <c r="CJ11" s="185"/>
      <c r="CK11" s="185"/>
      <c r="CL11" s="185"/>
      <c r="CM11" s="186"/>
      <c r="CN11" s="186"/>
      <c r="CO11" s="186"/>
      <c r="CP11" s="186"/>
      <c r="CQ11" s="186"/>
      <c r="CR11" s="186"/>
      <c r="CS11" s="186"/>
      <c r="CT11" s="136"/>
      <c r="CU11" s="136"/>
      <c r="CV11" s="136"/>
      <c r="CW11" s="136"/>
      <c r="CX11" s="137"/>
      <c r="CY11" s="137"/>
      <c r="DA11" s="205" t="s">
        <v>325</v>
      </c>
      <c r="DB11" s="206"/>
      <c r="DC11" s="206"/>
      <c r="DD11" s="206"/>
      <c r="DE11" s="206"/>
      <c r="DF11" s="206"/>
      <c r="DG11" s="206"/>
      <c r="DH11" s="206"/>
      <c r="DI11" s="206"/>
      <c r="DJ11" s="206"/>
      <c r="DK11" s="206"/>
      <c r="DL11" s="207"/>
      <c r="DM11" s="180"/>
      <c r="DN11" s="180"/>
      <c r="DO11" s="179"/>
      <c r="DP11" s="179"/>
      <c r="DQ11" s="179"/>
      <c r="DR11" s="179"/>
      <c r="DS11" s="179"/>
      <c r="DT11" s="179"/>
      <c r="DU11" s="179"/>
      <c r="DV11" s="179"/>
      <c r="DW11" s="179"/>
      <c r="DX11" s="179"/>
      <c r="DY11" s="179"/>
      <c r="DZ11" s="179"/>
      <c r="EA11" s="205" t="s">
        <v>326</v>
      </c>
      <c r="EB11" s="206"/>
      <c r="EC11" s="206"/>
      <c r="ED11" s="206"/>
      <c r="EE11" s="206"/>
      <c r="EF11" s="206"/>
      <c r="EG11" s="206"/>
      <c r="EH11" s="206"/>
      <c r="EI11" s="206"/>
      <c r="EJ11" s="206"/>
      <c r="EK11" s="206"/>
      <c r="EL11" s="207"/>
      <c r="EM11" s="179"/>
      <c r="EN11" s="179"/>
      <c r="EO11" s="179"/>
      <c r="EP11" s="179"/>
      <c r="EQ11" s="179"/>
      <c r="ER11" s="179"/>
      <c r="ES11" s="179"/>
      <c r="ET11" s="179"/>
      <c r="EU11" s="179"/>
      <c r="EV11" s="179"/>
      <c r="EW11" s="179"/>
      <c r="EX11" s="179"/>
      <c r="EY11" s="179"/>
      <c r="EZ11" s="179"/>
      <c r="FA11" s="205" t="s">
        <v>327</v>
      </c>
      <c r="FB11" s="206"/>
      <c r="FC11" s="206"/>
      <c r="FD11" s="206"/>
      <c r="FE11" s="206"/>
      <c r="FF11" s="206"/>
      <c r="FG11" s="206"/>
      <c r="FH11" s="206"/>
      <c r="FI11" s="206"/>
      <c r="FJ11" s="206"/>
      <c r="FK11" s="206"/>
      <c r="FL11" s="207"/>
      <c r="FM11" s="179"/>
      <c r="FN11" s="179"/>
      <c r="FO11" s="179"/>
      <c r="FP11" s="179"/>
      <c r="FQ11" s="179"/>
      <c r="FR11" s="179"/>
      <c r="FS11" s="179"/>
      <c r="FT11" s="179"/>
      <c r="FU11" s="179"/>
      <c r="FV11" s="179"/>
      <c r="FW11" s="179"/>
      <c r="FX11" s="179"/>
      <c r="FY11" s="179"/>
      <c r="FZ11" s="179"/>
      <c r="GA11" s="205" t="s">
        <v>328</v>
      </c>
      <c r="GB11" s="206"/>
      <c r="GC11" s="206"/>
      <c r="GD11" s="206"/>
      <c r="GE11" s="206"/>
      <c r="GF11" s="206"/>
      <c r="GG11" s="206"/>
      <c r="GH11" s="206"/>
      <c r="GI11" s="206"/>
      <c r="GJ11" s="206"/>
      <c r="GK11" s="206"/>
      <c r="GL11" s="207"/>
      <c r="GM11" s="179"/>
      <c r="GN11" s="179"/>
      <c r="GO11" s="179"/>
      <c r="GP11" s="179"/>
      <c r="GQ11" s="179"/>
      <c r="GR11" s="179"/>
      <c r="GS11" s="179"/>
      <c r="GT11" s="179"/>
      <c r="GU11" s="179"/>
      <c r="GV11" s="179"/>
      <c r="GW11" s="179"/>
      <c r="GX11" s="179"/>
      <c r="GY11" s="179"/>
      <c r="GZ11" s="179"/>
      <c r="HA11" s="205" t="s">
        <v>329</v>
      </c>
      <c r="HB11" s="206"/>
      <c r="HC11" s="206"/>
      <c r="HD11" s="206"/>
      <c r="HE11" s="206"/>
      <c r="HF11" s="206"/>
      <c r="HG11" s="206"/>
      <c r="HH11" s="206"/>
      <c r="HI11" s="206"/>
      <c r="HJ11" s="206"/>
      <c r="HK11" s="206"/>
      <c r="HL11" s="207"/>
      <c r="HM11" s="179"/>
      <c r="HN11" s="179"/>
      <c r="HO11" s="179"/>
      <c r="HP11" s="177"/>
      <c r="HQ11" s="177"/>
      <c r="HR11" s="177"/>
      <c r="HS11" s="177"/>
      <c r="HT11" s="177"/>
      <c r="HU11" s="177"/>
      <c r="HV11" s="177"/>
      <c r="HW11" s="177"/>
      <c r="HX11" s="177"/>
      <c r="HY11" s="177"/>
      <c r="HZ11" s="178"/>
      <c r="IA11" s="118"/>
      <c r="IB11" s="118"/>
      <c r="IC11" s="118"/>
      <c r="ID11" s="118"/>
      <c r="IE11" s="118"/>
      <c r="IF11" s="118"/>
      <c r="IG11" s="118"/>
      <c r="IH11" s="118"/>
      <c r="II11" s="118"/>
      <c r="IJ11" s="118"/>
      <c r="IK11" s="118"/>
      <c r="IL11" s="118"/>
      <c r="IM11" s="118"/>
      <c r="IN11" s="118"/>
      <c r="IO11" s="118"/>
      <c r="IP11" s="118"/>
      <c r="IQ11" s="118"/>
      <c r="IR11" s="118"/>
      <c r="IS11" s="118"/>
      <c r="IT11" s="118"/>
    </row>
    <row r="12" spans="2:338" ht="13.5" customHeight="1">
      <c r="B12" s="304" t="s">
        <v>18</v>
      </c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3"/>
      <c r="AA12" s="126" t="s">
        <v>280</v>
      </c>
      <c r="AB12" s="246" t="s">
        <v>254</v>
      </c>
      <c r="AC12" s="246" t="s">
        <v>323</v>
      </c>
      <c r="AD12" s="254" t="s">
        <v>370</v>
      </c>
      <c r="AE12" s="127" t="s">
        <v>31</v>
      </c>
      <c r="AF12" s="128" t="s">
        <v>33</v>
      </c>
      <c r="AG12" s="128" t="s">
        <v>253</v>
      </c>
      <c r="AH12" s="128" t="s">
        <v>252</v>
      </c>
      <c r="AI12" s="131" t="s">
        <v>378</v>
      </c>
      <c r="AJ12" s="131" t="s">
        <v>205</v>
      </c>
      <c r="AK12" s="131"/>
      <c r="AL12" s="131" t="s">
        <v>358</v>
      </c>
      <c r="AM12" s="131" t="s">
        <v>359</v>
      </c>
      <c r="AN12" s="237" t="s">
        <v>243</v>
      </c>
      <c r="AO12" s="256" t="s">
        <v>339</v>
      </c>
      <c r="AZ12" s="166"/>
      <c r="BA12" s="130" t="s">
        <v>324</v>
      </c>
      <c r="BB12" s="175" t="s">
        <v>410</v>
      </c>
      <c r="BC12" s="176" t="s">
        <v>374</v>
      </c>
      <c r="BD12" s="176" t="s">
        <v>375</v>
      </c>
      <c r="BE12" s="176" t="s">
        <v>376</v>
      </c>
      <c r="BF12" s="176" t="s">
        <v>377</v>
      </c>
      <c r="BG12" s="233" t="s">
        <v>397</v>
      </c>
      <c r="BP12" s="166"/>
      <c r="BQ12" s="236" t="s">
        <v>411</v>
      </c>
      <c r="BR12" s="235">
        <v>1</v>
      </c>
      <c r="BS12" s="235">
        <v>2</v>
      </c>
      <c r="BT12" s="235">
        <v>3</v>
      </c>
      <c r="BU12" s="240" t="s">
        <v>332</v>
      </c>
      <c r="BV12" s="130" t="s">
        <v>324</v>
      </c>
      <c r="BW12" s="176" t="s">
        <v>376</v>
      </c>
      <c r="BX12" s="130"/>
      <c r="BY12" s="130"/>
      <c r="BZ12" s="166"/>
      <c r="CA12" s="175" t="s">
        <v>412</v>
      </c>
      <c r="CB12" s="176" t="s">
        <v>413</v>
      </c>
      <c r="CC12" s="188" t="s">
        <v>414</v>
      </c>
      <c r="CD12" s="188" t="s">
        <v>415</v>
      </c>
      <c r="CE12" s="142"/>
      <c r="CF12" s="142"/>
      <c r="CG12" s="142"/>
      <c r="CH12" s="142"/>
      <c r="CI12" s="142"/>
      <c r="CJ12" s="142"/>
      <c r="CK12" s="142"/>
      <c r="CL12" s="142"/>
      <c r="CM12" s="142"/>
      <c r="CN12" s="142"/>
      <c r="CO12" s="142"/>
      <c r="CP12" s="142"/>
      <c r="CQ12" s="142"/>
      <c r="CR12" s="142"/>
      <c r="CS12" s="142"/>
      <c r="CT12" s="70"/>
      <c r="CU12" s="70"/>
      <c r="CV12" s="70"/>
      <c r="CW12" s="70"/>
      <c r="CX12" s="189"/>
      <c r="CY12" s="138"/>
      <c r="DA12" s="217" t="s">
        <v>340</v>
      </c>
      <c r="DB12" s="220" t="s">
        <v>341</v>
      </c>
      <c r="DC12" s="220" t="s">
        <v>342</v>
      </c>
      <c r="DD12" s="220" t="s">
        <v>343</v>
      </c>
      <c r="DE12" s="221" t="s">
        <v>344</v>
      </c>
      <c r="DF12" s="219" t="s">
        <v>418</v>
      </c>
      <c r="DG12" s="219" t="s">
        <v>419</v>
      </c>
      <c r="DH12" s="219" t="s">
        <v>420</v>
      </c>
      <c r="DI12" s="219" t="s">
        <v>345</v>
      </c>
      <c r="DJ12" s="219" t="s">
        <v>346</v>
      </c>
      <c r="DK12" s="219" t="s">
        <v>347</v>
      </c>
      <c r="DL12" s="222" t="s">
        <v>348</v>
      </c>
      <c r="DO12" s="180"/>
      <c r="DP12" s="180"/>
      <c r="DQ12" s="180"/>
      <c r="DR12" s="180"/>
      <c r="DS12" s="180"/>
      <c r="DT12" s="180"/>
      <c r="DU12" s="180"/>
      <c r="DV12" s="180"/>
      <c r="DW12" s="180"/>
      <c r="DX12" s="180"/>
      <c r="DY12" s="180"/>
      <c r="DZ12" s="180"/>
      <c r="EA12" s="217" t="s">
        <v>340</v>
      </c>
      <c r="EB12" s="220" t="s">
        <v>341</v>
      </c>
      <c r="EC12" s="220" t="s">
        <v>342</v>
      </c>
      <c r="ED12" s="220" t="s">
        <v>343</v>
      </c>
      <c r="EE12" s="221" t="s">
        <v>344</v>
      </c>
      <c r="EF12" s="219" t="s">
        <v>418</v>
      </c>
      <c r="EG12" s="219" t="s">
        <v>419</v>
      </c>
      <c r="EH12" s="219" t="s">
        <v>420</v>
      </c>
      <c r="EI12" s="219" t="s">
        <v>345</v>
      </c>
      <c r="EJ12" s="219" t="s">
        <v>346</v>
      </c>
      <c r="EK12" s="219" t="s">
        <v>347</v>
      </c>
      <c r="EL12" s="222" t="s">
        <v>348</v>
      </c>
      <c r="EM12" s="219"/>
      <c r="EN12" s="219"/>
      <c r="EO12" s="222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217" t="s">
        <v>340</v>
      </c>
      <c r="FB12" s="220" t="s">
        <v>341</v>
      </c>
      <c r="FC12" s="220" t="s">
        <v>342</v>
      </c>
      <c r="FD12" s="220" t="s">
        <v>343</v>
      </c>
      <c r="FE12" s="221" t="s">
        <v>344</v>
      </c>
      <c r="FF12" s="219" t="s">
        <v>418</v>
      </c>
      <c r="FG12" s="219" t="s">
        <v>419</v>
      </c>
      <c r="FH12" s="219" t="s">
        <v>420</v>
      </c>
      <c r="FI12" s="219" t="s">
        <v>345</v>
      </c>
      <c r="FJ12" s="219" t="s">
        <v>346</v>
      </c>
      <c r="FK12" s="219" t="s">
        <v>347</v>
      </c>
      <c r="FL12" s="222" t="s">
        <v>348</v>
      </c>
      <c r="FM12" s="218"/>
      <c r="FN12" s="219"/>
      <c r="FO12" s="222"/>
      <c r="FP12" s="180"/>
      <c r="FQ12" s="180"/>
      <c r="FR12" s="180"/>
      <c r="FS12" s="180"/>
      <c r="FT12" s="180"/>
      <c r="FU12" s="180"/>
      <c r="FV12" s="180"/>
      <c r="FW12" s="180"/>
      <c r="FX12" s="180"/>
      <c r="FY12" s="180"/>
      <c r="FZ12" s="180"/>
      <c r="GA12" s="217" t="s">
        <v>340</v>
      </c>
      <c r="GB12" s="220" t="s">
        <v>341</v>
      </c>
      <c r="GC12" s="220" t="s">
        <v>342</v>
      </c>
      <c r="GD12" s="220" t="s">
        <v>343</v>
      </c>
      <c r="GE12" s="221" t="s">
        <v>344</v>
      </c>
      <c r="GF12" s="219" t="s">
        <v>418</v>
      </c>
      <c r="GG12" s="219" t="s">
        <v>419</v>
      </c>
      <c r="GH12" s="219" t="s">
        <v>420</v>
      </c>
      <c r="GI12" s="219" t="s">
        <v>345</v>
      </c>
      <c r="GJ12" s="219" t="s">
        <v>346</v>
      </c>
      <c r="GK12" s="219" t="s">
        <v>347</v>
      </c>
      <c r="GL12" s="222" t="s">
        <v>348</v>
      </c>
      <c r="GM12" s="218"/>
      <c r="GN12" s="219"/>
      <c r="GO12" s="218"/>
      <c r="GP12" s="180"/>
      <c r="GQ12" s="180"/>
      <c r="GR12" s="180"/>
      <c r="GS12" s="180"/>
      <c r="GT12" s="180"/>
      <c r="GU12" s="180"/>
      <c r="GV12" s="180"/>
      <c r="GW12" s="180"/>
      <c r="GX12" s="180"/>
      <c r="GY12" s="180"/>
      <c r="GZ12" s="180"/>
      <c r="HA12" s="217" t="s">
        <v>340</v>
      </c>
      <c r="HB12" s="220" t="s">
        <v>341</v>
      </c>
      <c r="HC12" s="220" t="s">
        <v>342</v>
      </c>
      <c r="HD12" s="220" t="s">
        <v>343</v>
      </c>
      <c r="HE12" s="221" t="s">
        <v>344</v>
      </c>
      <c r="HF12" s="219" t="s">
        <v>418</v>
      </c>
      <c r="HG12" s="219" t="s">
        <v>419</v>
      </c>
      <c r="HH12" s="219" t="s">
        <v>420</v>
      </c>
      <c r="HI12" s="219" t="s">
        <v>345</v>
      </c>
      <c r="HJ12" s="219" t="s">
        <v>346</v>
      </c>
      <c r="HK12" s="219" t="s">
        <v>347</v>
      </c>
      <c r="HL12" s="222" t="s">
        <v>348</v>
      </c>
      <c r="HM12" s="218"/>
      <c r="HN12" s="219"/>
      <c r="HO12" s="222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8"/>
    </row>
    <row r="13" spans="2:338" ht="13.5" customHeight="1">
      <c r="B13" s="304" t="s">
        <v>69</v>
      </c>
      <c r="C13" s="302"/>
      <c r="D13" s="302"/>
      <c r="E13" s="302"/>
      <c r="F13" s="302"/>
      <c r="G13" s="302"/>
      <c r="H13" s="302"/>
      <c r="I13" s="302"/>
      <c r="J13" s="302"/>
      <c r="K13" s="302"/>
      <c r="L13" s="302"/>
      <c r="M13" s="303"/>
      <c r="AA13" s="197">
        <f>COUNTA(AB14:AB9917)+13</f>
        <v>17</v>
      </c>
      <c r="AB13" s="247"/>
      <c r="AC13" s="247"/>
      <c r="AD13" s="255"/>
      <c r="AE13" s="129" t="s">
        <v>23</v>
      </c>
      <c r="AF13" s="130" t="s">
        <v>147</v>
      </c>
      <c r="AG13" s="130" t="s">
        <v>147</v>
      </c>
      <c r="AH13" s="130" t="s">
        <v>148</v>
      </c>
      <c r="AI13" s="132" t="s">
        <v>22</v>
      </c>
      <c r="AJ13" s="132" t="s">
        <v>22</v>
      </c>
      <c r="AK13" s="132"/>
      <c r="AL13" s="132" t="s">
        <v>23</v>
      </c>
      <c r="AM13" s="132" t="s">
        <v>23</v>
      </c>
      <c r="AN13" s="238"/>
      <c r="AO13" s="256"/>
      <c r="AZ13" s="166"/>
      <c r="BA13" s="130" t="s">
        <v>349</v>
      </c>
      <c r="BB13" s="175" t="s">
        <v>73</v>
      </c>
      <c r="BC13" s="176" t="s">
        <v>74</v>
      </c>
      <c r="BD13" s="176" t="s">
        <v>75</v>
      </c>
      <c r="BE13" s="176" t="s">
        <v>75</v>
      </c>
      <c r="BF13" s="176" t="s">
        <v>0</v>
      </c>
      <c r="BG13" s="234"/>
      <c r="BP13" s="166"/>
      <c r="BQ13" s="236"/>
      <c r="BR13" s="235"/>
      <c r="BS13" s="235"/>
      <c r="BT13" s="235"/>
      <c r="BU13" s="240"/>
      <c r="BV13" s="130" t="s">
        <v>349</v>
      </c>
      <c r="BW13" s="176" t="s">
        <v>75</v>
      </c>
      <c r="BX13" s="130"/>
      <c r="BY13" s="130"/>
      <c r="BZ13" s="166"/>
      <c r="CA13" s="175" t="s">
        <v>147</v>
      </c>
      <c r="CB13" s="176" t="s">
        <v>147</v>
      </c>
      <c r="CC13" s="187"/>
      <c r="CD13" s="187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70"/>
      <c r="CU13" s="70"/>
      <c r="CV13" s="70"/>
      <c r="CW13" s="70"/>
      <c r="CX13" s="189"/>
      <c r="CY13" s="138"/>
      <c r="DA13" s="218"/>
      <c r="DB13" s="220"/>
      <c r="DC13" s="220"/>
      <c r="DD13" s="220"/>
      <c r="DE13" s="221"/>
      <c r="DF13" s="219"/>
      <c r="DG13" s="219"/>
      <c r="DH13" s="219"/>
      <c r="DI13" s="219"/>
      <c r="DJ13" s="219"/>
      <c r="DK13" s="219"/>
      <c r="DL13" s="222"/>
      <c r="DO13" s="180"/>
      <c r="DP13" s="180"/>
      <c r="DQ13" s="180"/>
      <c r="DR13" s="180"/>
      <c r="DS13" s="180"/>
      <c r="DT13" s="180"/>
      <c r="DU13" s="180"/>
      <c r="DV13" s="180"/>
      <c r="DW13" s="180"/>
      <c r="DX13" s="180"/>
      <c r="DY13" s="180"/>
      <c r="DZ13" s="180"/>
      <c r="EA13" s="218"/>
      <c r="EB13" s="220"/>
      <c r="EC13" s="220"/>
      <c r="ED13" s="220"/>
      <c r="EE13" s="221"/>
      <c r="EF13" s="219"/>
      <c r="EG13" s="219"/>
      <c r="EH13" s="219"/>
      <c r="EI13" s="219"/>
      <c r="EJ13" s="219"/>
      <c r="EK13" s="219"/>
      <c r="EL13" s="222"/>
      <c r="EM13" s="219"/>
      <c r="EN13" s="219"/>
      <c r="EO13" s="222"/>
      <c r="EP13" s="180"/>
      <c r="EQ13" s="180"/>
      <c r="ER13" s="180"/>
      <c r="ES13" s="180"/>
      <c r="ET13" s="180"/>
      <c r="EU13" s="180"/>
      <c r="EV13" s="180"/>
      <c r="EW13" s="180"/>
      <c r="EX13" s="180"/>
      <c r="EY13" s="180"/>
      <c r="EZ13" s="180"/>
      <c r="FA13" s="218"/>
      <c r="FB13" s="220"/>
      <c r="FC13" s="220"/>
      <c r="FD13" s="220"/>
      <c r="FE13" s="221"/>
      <c r="FF13" s="219"/>
      <c r="FG13" s="219"/>
      <c r="FH13" s="219"/>
      <c r="FI13" s="219"/>
      <c r="FJ13" s="219"/>
      <c r="FK13" s="219"/>
      <c r="FL13" s="222"/>
      <c r="FM13" s="218"/>
      <c r="FN13" s="219"/>
      <c r="FO13" s="222"/>
      <c r="FP13" s="180"/>
      <c r="FQ13" s="180"/>
      <c r="FR13" s="180"/>
      <c r="FS13" s="180"/>
      <c r="FT13" s="180"/>
      <c r="FU13" s="180"/>
      <c r="FV13" s="180"/>
      <c r="FW13" s="180"/>
      <c r="FX13" s="180"/>
      <c r="FY13" s="180"/>
      <c r="FZ13" s="180"/>
      <c r="GA13" s="218"/>
      <c r="GB13" s="220"/>
      <c r="GC13" s="220"/>
      <c r="GD13" s="220"/>
      <c r="GE13" s="221"/>
      <c r="GF13" s="219"/>
      <c r="GG13" s="219"/>
      <c r="GH13" s="219"/>
      <c r="GI13" s="219"/>
      <c r="GJ13" s="219"/>
      <c r="GK13" s="219"/>
      <c r="GL13" s="222"/>
      <c r="GM13" s="218"/>
      <c r="GN13" s="219"/>
      <c r="GO13" s="218"/>
      <c r="GP13" s="180"/>
      <c r="GQ13" s="180"/>
      <c r="GR13" s="180"/>
      <c r="GS13" s="180"/>
      <c r="GT13" s="180"/>
      <c r="GU13" s="180"/>
      <c r="GV13" s="180"/>
      <c r="GW13" s="180"/>
      <c r="GX13" s="180"/>
      <c r="GY13" s="180"/>
      <c r="GZ13" s="180"/>
      <c r="HA13" s="218"/>
      <c r="HB13" s="220"/>
      <c r="HC13" s="220"/>
      <c r="HD13" s="220"/>
      <c r="HE13" s="221"/>
      <c r="HF13" s="219"/>
      <c r="HG13" s="219"/>
      <c r="HH13" s="219"/>
      <c r="HI13" s="219"/>
      <c r="HJ13" s="219"/>
      <c r="HK13" s="219"/>
      <c r="HL13" s="222"/>
      <c r="HM13" s="218"/>
      <c r="HN13" s="219"/>
      <c r="HO13" s="222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8"/>
    </row>
    <row r="14" spans="2:338" ht="13.5" customHeight="1">
      <c r="B14" s="304" t="s">
        <v>19</v>
      </c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3"/>
      <c r="AA14" s="93">
        <v>1</v>
      </c>
      <c r="AB14" s="93" t="s">
        <v>372</v>
      </c>
      <c r="AC14" s="93" t="s">
        <v>371</v>
      </c>
      <c r="AD14" s="93" t="s">
        <v>379</v>
      </c>
      <c r="AE14" s="96">
        <v>4.9649999999999999</v>
      </c>
      <c r="AF14" s="64">
        <v>-12.18235447700348</v>
      </c>
      <c r="AG14" s="64">
        <v>9.285787541244872E-2</v>
      </c>
      <c r="AH14" s="64">
        <v>0.13463821027623624</v>
      </c>
      <c r="AI14" s="93">
        <v>200</v>
      </c>
      <c r="AJ14" s="93">
        <v>8</v>
      </c>
      <c r="AK14" s="93"/>
      <c r="AL14" s="93">
        <v>5.2</v>
      </c>
      <c r="AM14" s="93">
        <v>5.2</v>
      </c>
      <c r="AN14" s="70">
        <v>130.20833333333329</v>
      </c>
      <c r="AO14" s="70">
        <v>1061.3881254024718</v>
      </c>
      <c r="AP14" s="70">
        <f t="shared" ref="AP14:AY14" si="0">HM14</f>
        <v>0</v>
      </c>
      <c r="AQ14" s="70">
        <f t="shared" si="0"/>
        <v>0</v>
      </c>
      <c r="AR14" s="70">
        <f t="shared" si="0"/>
        <v>0</v>
      </c>
      <c r="AS14" s="70">
        <f t="shared" si="0"/>
        <v>0</v>
      </c>
      <c r="AT14" s="70">
        <f t="shared" si="0"/>
        <v>0</v>
      </c>
      <c r="AU14" s="70">
        <f t="shared" si="0"/>
        <v>0</v>
      </c>
      <c r="AV14" s="70">
        <f t="shared" si="0"/>
        <v>0</v>
      </c>
      <c r="AW14" s="70">
        <f t="shared" si="0"/>
        <v>0</v>
      </c>
      <c r="AX14" s="70">
        <f t="shared" si="0"/>
        <v>0</v>
      </c>
      <c r="AY14" s="70">
        <f t="shared" si="0"/>
        <v>0</v>
      </c>
      <c r="AZ14" s="166"/>
      <c r="BA14" s="93">
        <v>4825.486315913924</v>
      </c>
      <c r="BB14" s="64">
        <v>3072.0000000000014</v>
      </c>
      <c r="BC14" s="134">
        <v>22274444.834258661</v>
      </c>
      <c r="BD14" s="134">
        <v>222744.44834258661</v>
      </c>
      <c r="BE14" s="134">
        <v>295082.66666666669</v>
      </c>
      <c r="BF14" s="64">
        <v>67.941151005852092</v>
      </c>
      <c r="BG14" s="64">
        <v>76.536825223230309</v>
      </c>
      <c r="BP14" s="166"/>
      <c r="BQ14" s="106">
        <v>25</v>
      </c>
      <c r="BR14" s="106">
        <v>41.623617216720618</v>
      </c>
      <c r="BS14" s="106">
        <v>58.273064103408871</v>
      </c>
      <c r="BT14" s="106">
        <v>74.922510990097123</v>
      </c>
      <c r="BU14" s="194">
        <v>1</v>
      </c>
      <c r="BV14" s="16">
        <v>4825.486315913924</v>
      </c>
      <c r="BW14" s="16">
        <v>295082.66666666669</v>
      </c>
      <c r="BX14" s="16"/>
      <c r="BY14" s="16"/>
      <c r="BZ14" s="166"/>
      <c r="CA14" s="34" t="s">
        <v>371</v>
      </c>
      <c r="CB14" s="34" t="s">
        <v>371</v>
      </c>
      <c r="CC14" s="191" t="s">
        <v>371</v>
      </c>
      <c r="CD14" s="34">
        <v>0</v>
      </c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22"/>
      <c r="CU14" s="22"/>
      <c r="CV14" s="22"/>
      <c r="CW14" s="22"/>
      <c r="CX14" s="190"/>
      <c r="DA14" s="122">
        <v>20</v>
      </c>
      <c r="DB14" s="107">
        <v>1</v>
      </c>
      <c r="DC14" s="107">
        <v>1</v>
      </c>
      <c r="DD14" s="107">
        <v>1</v>
      </c>
      <c r="DE14" s="107">
        <v>1</v>
      </c>
      <c r="DF14" s="140">
        <v>0.83213533847674115</v>
      </c>
      <c r="DG14" s="140">
        <v>1.1110918321923164</v>
      </c>
      <c r="DH14" s="140">
        <v>0.54131598912303081</v>
      </c>
      <c r="DI14" s="140">
        <v>-1.1351248123441786</v>
      </c>
      <c r="DJ14" s="140">
        <v>1.0216081119456579</v>
      </c>
      <c r="DK14" s="107">
        <v>2.0938470565151752E-2</v>
      </c>
      <c r="DL14" s="64">
        <v>1064.05620590129</v>
      </c>
      <c r="EA14" s="64">
        <v>1064.05620590129</v>
      </c>
      <c r="EB14" s="107">
        <v>2.7188758819741997E-2</v>
      </c>
      <c r="EC14" s="107">
        <v>1.6992974262338749E-2</v>
      </c>
      <c r="ED14" s="107">
        <v>3.0587353672209744E-2</v>
      </c>
      <c r="EE14" s="107">
        <v>0.88888888888888895</v>
      </c>
      <c r="EF14" s="140">
        <v>0.78454472093582217</v>
      </c>
      <c r="EG14" s="140">
        <v>1.0574744207489633</v>
      </c>
      <c r="EH14" s="140">
        <v>0.56608561333154805</v>
      </c>
      <c r="EI14" s="140">
        <v>-1.020907330245973</v>
      </c>
      <c r="EJ14" s="140">
        <v>1.6835005708353687</v>
      </c>
      <c r="EK14" s="107">
        <v>2.1338204324920635E-2</v>
      </c>
      <c r="EL14" s="64">
        <v>1061.2154940253145</v>
      </c>
      <c r="FA14" s="64">
        <v>1061.2154940253145</v>
      </c>
      <c r="FB14" s="107">
        <v>2.7756901194937109E-2</v>
      </c>
      <c r="FC14" s="107">
        <v>1.7348063246835695E-2</v>
      </c>
      <c r="FD14" s="107">
        <v>3.1226513844304249E-2</v>
      </c>
      <c r="FE14" s="107">
        <v>0.88888888888888884</v>
      </c>
      <c r="FF14" s="140">
        <v>0.78454472093582217</v>
      </c>
      <c r="FG14" s="140">
        <v>1.0574744207489633</v>
      </c>
      <c r="FH14" s="140">
        <v>0.56608561333154805</v>
      </c>
      <c r="FI14" s="140">
        <v>-1.020907330245973</v>
      </c>
      <c r="FJ14" s="140">
        <v>1.6695103334153336</v>
      </c>
      <c r="FK14" s="107">
        <v>2.1312149771672329E-2</v>
      </c>
      <c r="FL14" s="64">
        <v>1061.3990232742281</v>
      </c>
      <c r="FM14" s="111"/>
      <c r="GA14" s="64">
        <v>1061.3990232742281</v>
      </c>
      <c r="GB14" s="107">
        <v>2.7720195345154387E-2</v>
      </c>
      <c r="GC14" s="107">
        <v>1.7325122090721495E-2</v>
      </c>
      <c r="GD14" s="107">
        <v>3.1185219763298688E-2</v>
      </c>
      <c r="GE14" s="107">
        <v>0.88888888888888884</v>
      </c>
      <c r="GF14" s="140">
        <v>0.78454472093582217</v>
      </c>
      <c r="GG14" s="140">
        <v>1.0574744207489633</v>
      </c>
      <c r="GH14" s="140">
        <v>0.56608561333154805</v>
      </c>
      <c r="GI14" s="140">
        <v>-1.020907330245973</v>
      </c>
      <c r="GJ14" s="140">
        <v>1.6703968692214608</v>
      </c>
      <c r="GK14" s="107">
        <v>2.1313800801149085E-2</v>
      </c>
      <c r="GL14" s="64">
        <v>1061.3873867040375</v>
      </c>
      <c r="GM14" s="111"/>
      <c r="HA14" s="64">
        <v>1061.3873867040375</v>
      </c>
      <c r="HB14" s="107">
        <v>2.7722522659192513E-2</v>
      </c>
      <c r="HC14" s="107">
        <v>1.7326576661995319E-2</v>
      </c>
      <c r="HD14" s="107">
        <v>3.1187837991591572E-2</v>
      </c>
      <c r="HE14" s="107">
        <v>0.88888888888888906</v>
      </c>
      <c r="HF14" s="140">
        <v>0.78454472093582228</v>
      </c>
      <c r="HG14" s="140">
        <v>1.0574744207489633</v>
      </c>
      <c r="HH14" s="140">
        <v>0.56608561333154805</v>
      </c>
      <c r="HI14" s="140">
        <v>-1.0209073302459732</v>
      </c>
      <c r="HJ14" s="140">
        <v>1.670340589204522</v>
      </c>
      <c r="HK14" s="107">
        <v>2.1313695988724953E-2</v>
      </c>
      <c r="HL14" s="64">
        <v>1061.3881254024718</v>
      </c>
      <c r="HM14" s="111"/>
    </row>
    <row r="15" spans="2:338" ht="13.5" customHeight="1">
      <c r="B15" s="305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3"/>
      <c r="AA15" s="93">
        <v>2</v>
      </c>
      <c r="AB15" s="93" t="s">
        <v>380</v>
      </c>
      <c r="AC15" s="93" t="s">
        <v>371</v>
      </c>
      <c r="AD15" s="93" t="s">
        <v>379</v>
      </c>
      <c r="AE15" s="96">
        <v>0</v>
      </c>
      <c r="AF15" s="64">
        <v>-12.182354477003489</v>
      </c>
      <c r="AG15" s="64">
        <v>0</v>
      </c>
      <c r="AH15" s="64">
        <v>0.14624544470278522</v>
      </c>
      <c r="AI15" s="93">
        <v>200</v>
      </c>
      <c r="AJ15" s="93">
        <v>8</v>
      </c>
      <c r="AK15" s="93"/>
      <c r="AL15" s="93">
        <v>5.2</v>
      </c>
      <c r="AM15" s="93">
        <v>5.2</v>
      </c>
      <c r="AN15" s="70">
        <v>130.20833333333329</v>
      </c>
      <c r="AO15" s="70">
        <v>1059.6282375541955</v>
      </c>
      <c r="AZ15" s="166"/>
      <c r="BA15" s="93">
        <v>4825.486315913924</v>
      </c>
      <c r="BB15" s="64">
        <v>3072.0000000000014</v>
      </c>
      <c r="BC15" s="134">
        <v>22274444.834258661</v>
      </c>
      <c r="BD15" s="134">
        <v>222744.44834258661</v>
      </c>
      <c r="BE15" s="134">
        <v>295082.66666666669</v>
      </c>
      <c r="BF15" s="64">
        <v>67.941151005852092</v>
      </c>
      <c r="BG15" s="64">
        <v>76.536825223230309</v>
      </c>
      <c r="BP15" s="166"/>
      <c r="BQ15" s="106">
        <v>25</v>
      </c>
      <c r="BR15" s="106">
        <v>41.623617216720618</v>
      </c>
      <c r="BS15" s="106">
        <v>58.273064103408871</v>
      </c>
      <c r="BT15" s="106">
        <v>74.922510990097123</v>
      </c>
      <c r="BU15" s="194">
        <v>1</v>
      </c>
      <c r="BV15" s="16">
        <v>4825.486315913924</v>
      </c>
      <c r="BW15" s="16">
        <v>295082.66666666669</v>
      </c>
      <c r="BX15" s="16"/>
      <c r="BY15" s="16"/>
      <c r="BZ15" s="166"/>
      <c r="CA15" s="34" t="s">
        <v>371</v>
      </c>
      <c r="CB15" s="34" t="s">
        <v>371</v>
      </c>
      <c r="CC15" s="191" t="s">
        <v>371</v>
      </c>
      <c r="CD15" s="34">
        <v>0</v>
      </c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22"/>
      <c r="CU15" s="22"/>
      <c r="CV15" s="22"/>
      <c r="CW15" s="22"/>
      <c r="CX15" s="190"/>
      <c r="DA15" s="122">
        <v>20</v>
      </c>
      <c r="DB15" s="107">
        <v>1</v>
      </c>
      <c r="DC15" s="107">
        <v>1</v>
      </c>
      <c r="DD15" s="107">
        <v>1</v>
      </c>
      <c r="DE15" s="107">
        <v>1</v>
      </c>
      <c r="DF15" s="140">
        <v>0.83213533847674115</v>
      </c>
      <c r="DG15" s="140">
        <v>1.1110918321923164</v>
      </c>
      <c r="DH15" s="140">
        <v>0.54131598912303081</v>
      </c>
      <c r="DI15" s="140">
        <v>-1.1351248123441786</v>
      </c>
      <c r="DJ15" s="140">
        <v>1.0216081119456579</v>
      </c>
      <c r="DK15" s="107">
        <v>2.110249301891845E-2</v>
      </c>
      <c r="DL15" s="64">
        <v>1062.8840723932631</v>
      </c>
      <c r="EA15" s="64">
        <v>1062.8840723932631</v>
      </c>
      <c r="EB15" s="107">
        <v>2.7423185521347385E-2</v>
      </c>
      <c r="EC15" s="107">
        <v>1.7139490950842117E-2</v>
      </c>
      <c r="ED15" s="107">
        <v>3.0851083711515806E-2</v>
      </c>
      <c r="EE15" s="107">
        <v>0.88888888888888895</v>
      </c>
      <c r="EF15" s="140">
        <v>0.78454472093582217</v>
      </c>
      <c r="EG15" s="140">
        <v>1.0574744207489633</v>
      </c>
      <c r="EH15" s="140">
        <v>0.56608561333154805</v>
      </c>
      <c r="EI15" s="140">
        <v>-1.020907330245973</v>
      </c>
      <c r="EJ15" s="140">
        <v>1.6776576761708668</v>
      </c>
      <c r="EK15" s="107">
        <v>2.1596676191229718E-2</v>
      </c>
      <c r="EL15" s="64">
        <v>1059.4068524302947</v>
      </c>
      <c r="FA15" s="64">
        <v>1059.4068524302947</v>
      </c>
      <c r="FB15" s="107">
        <v>2.8118629513941049E-2</v>
      </c>
      <c r="FC15" s="107">
        <v>1.7574143446213157E-2</v>
      </c>
      <c r="FD15" s="107">
        <v>3.1633458203183681E-2</v>
      </c>
      <c r="FE15" s="107">
        <v>0.88888888888888884</v>
      </c>
      <c r="FF15" s="140">
        <v>0.78454472093582217</v>
      </c>
      <c r="FG15" s="140">
        <v>1.0574744207489633</v>
      </c>
      <c r="FH15" s="140">
        <v>0.56608561333154805</v>
      </c>
      <c r="FI15" s="140">
        <v>-1.020907330245973</v>
      </c>
      <c r="FJ15" s="140">
        <v>1.6608975079807937</v>
      </c>
      <c r="FK15" s="107">
        <v>2.1562772191489245E-2</v>
      </c>
      <c r="FL15" s="64">
        <v>1059.6428564452242</v>
      </c>
      <c r="FM15" s="111"/>
      <c r="GA15" s="64">
        <v>1059.6428564452242</v>
      </c>
      <c r="GB15" s="107">
        <v>2.8071428710955158E-2</v>
      </c>
      <c r="GC15" s="107">
        <v>1.7544642944346975E-2</v>
      </c>
      <c r="GD15" s="107">
        <v>3.1580357299824557E-2</v>
      </c>
      <c r="GE15" s="107">
        <v>0.88888888888888873</v>
      </c>
      <c r="GF15" s="140">
        <v>0.78454472093582217</v>
      </c>
      <c r="GG15" s="140">
        <v>1.0574744207489633</v>
      </c>
      <c r="GH15" s="140">
        <v>0.56608561333154805</v>
      </c>
      <c r="GI15" s="140">
        <v>-1.020907330245973</v>
      </c>
      <c r="GJ15" s="140">
        <v>1.6620087764306211</v>
      </c>
      <c r="GK15" s="107">
        <v>2.1565020166856037E-2</v>
      </c>
      <c r="GL15" s="64">
        <v>1059.627196920701</v>
      </c>
      <c r="GM15" s="111"/>
      <c r="HA15" s="64">
        <v>1059.627196920701</v>
      </c>
      <c r="HB15" s="107">
        <v>2.8074560615859809E-2</v>
      </c>
      <c r="HC15" s="107">
        <v>1.7546600384912382E-2</v>
      </c>
      <c r="HD15" s="107">
        <v>3.1583880692842285E-2</v>
      </c>
      <c r="HE15" s="107">
        <v>0.88888888888888895</v>
      </c>
      <c r="HF15" s="140">
        <v>0.78454472093582217</v>
      </c>
      <c r="HG15" s="140">
        <v>1.0574744207489633</v>
      </c>
      <c r="HH15" s="140">
        <v>0.56608561333154805</v>
      </c>
      <c r="HI15" s="140">
        <v>-1.020907330245973</v>
      </c>
      <c r="HJ15" s="140">
        <v>1.6619349249263289</v>
      </c>
      <c r="HK15" s="107">
        <v>2.1564870773284686E-2</v>
      </c>
      <c r="HL15" s="64">
        <v>1059.6282375541955</v>
      </c>
      <c r="HM15" s="111"/>
    </row>
    <row r="16" spans="2:338" ht="13.5" customHeight="1">
      <c r="B16" s="306" t="s">
        <v>20</v>
      </c>
      <c r="C16" s="242"/>
      <c r="D16" s="242"/>
      <c r="E16" s="302"/>
      <c r="F16" s="302"/>
      <c r="G16" s="302"/>
      <c r="H16" s="302"/>
      <c r="I16" s="302"/>
      <c r="J16" s="302"/>
      <c r="K16" s="302"/>
      <c r="L16" s="302"/>
      <c r="M16" s="303"/>
      <c r="AA16" s="93">
        <v>3</v>
      </c>
      <c r="AB16" s="93" t="s">
        <v>381</v>
      </c>
      <c r="AC16" s="93" t="s">
        <v>371</v>
      </c>
      <c r="AD16" s="93" t="s">
        <v>379</v>
      </c>
      <c r="AE16" s="96">
        <v>4.2149999999999999</v>
      </c>
      <c r="AF16" s="64">
        <v>25</v>
      </c>
      <c r="AG16" s="64">
        <v>0.20566270309766566</v>
      </c>
      <c r="AH16" s="64">
        <v>0.11975235241148852</v>
      </c>
      <c r="AI16" s="93">
        <v>200</v>
      </c>
      <c r="AJ16" s="93">
        <v>8</v>
      </c>
      <c r="AK16" s="93"/>
      <c r="AL16" s="93">
        <v>5.2</v>
      </c>
      <c r="AM16" s="93">
        <v>5.2</v>
      </c>
      <c r="AN16" s="70">
        <v>130.20833333333329</v>
      </c>
      <c r="AO16" s="70">
        <v>997.86286576208784</v>
      </c>
      <c r="AZ16" s="166"/>
      <c r="BA16" s="93">
        <v>4825.486315913924</v>
      </c>
      <c r="BB16" s="64">
        <v>3072.0000000000014</v>
      </c>
      <c r="BC16" s="134">
        <v>22274444.834258661</v>
      </c>
      <c r="BD16" s="134">
        <v>222744.44834258661</v>
      </c>
      <c r="BE16" s="134">
        <v>295082.66666666669</v>
      </c>
      <c r="BF16" s="64">
        <v>67.941151005852092</v>
      </c>
      <c r="BG16" s="64">
        <v>76.536825223230309</v>
      </c>
      <c r="BP16" s="166"/>
      <c r="BQ16" s="106">
        <v>25</v>
      </c>
      <c r="BR16" s="106">
        <v>41.623617216720618</v>
      </c>
      <c r="BS16" s="106">
        <v>58.273064103408871</v>
      </c>
      <c r="BT16" s="106">
        <v>74.922510990097123</v>
      </c>
      <c r="BU16" s="194">
        <v>1</v>
      </c>
      <c r="BV16" s="16">
        <v>4825.486315913924</v>
      </c>
      <c r="BW16" s="16">
        <v>295082.66666666669</v>
      </c>
      <c r="BX16" s="16"/>
      <c r="BY16" s="16"/>
      <c r="BZ16" s="166"/>
      <c r="CA16" s="34">
        <v>768.45869580929252</v>
      </c>
      <c r="CB16" s="34">
        <v>25</v>
      </c>
      <c r="CC16" s="191">
        <v>3.2532652875599991E-2</v>
      </c>
      <c r="CD16" s="34">
        <v>997.86286576208784</v>
      </c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DA16" s="122" t="s">
        <v>371</v>
      </c>
      <c r="DB16" s="107" t="s">
        <v>371</v>
      </c>
      <c r="DC16" s="107" t="s">
        <v>371</v>
      </c>
      <c r="DD16" s="107" t="s">
        <v>371</v>
      </c>
      <c r="DE16" s="107" t="s">
        <v>371</v>
      </c>
      <c r="DF16" s="140" t="s">
        <v>371</v>
      </c>
      <c r="DG16" s="140" t="s">
        <v>371</v>
      </c>
      <c r="DH16" s="140" t="s">
        <v>371</v>
      </c>
      <c r="DI16" s="140" t="s">
        <v>371</v>
      </c>
      <c r="DJ16" s="140" t="s">
        <v>371</v>
      </c>
      <c r="DK16" s="107" t="s">
        <v>371</v>
      </c>
      <c r="DL16" s="64" t="s">
        <v>371</v>
      </c>
      <c r="EA16" s="64" t="s">
        <v>371</v>
      </c>
      <c r="EB16" s="107" t="s">
        <v>371</v>
      </c>
      <c r="EC16" s="107" t="s">
        <v>371</v>
      </c>
      <c r="ED16" s="107" t="s">
        <v>371</v>
      </c>
      <c r="EE16" s="107" t="s">
        <v>371</v>
      </c>
      <c r="EF16" s="140" t="s">
        <v>371</v>
      </c>
      <c r="EG16" s="140" t="s">
        <v>371</v>
      </c>
      <c r="EH16" s="140" t="s">
        <v>371</v>
      </c>
      <c r="EI16" s="140" t="s">
        <v>371</v>
      </c>
      <c r="EJ16" s="140" t="s">
        <v>371</v>
      </c>
      <c r="EK16" s="107" t="s">
        <v>371</v>
      </c>
      <c r="EL16" s="64" t="s">
        <v>371</v>
      </c>
      <c r="FA16" s="64" t="s">
        <v>371</v>
      </c>
      <c r="FB16" s="107" t="s">
        <v>371</v>
      </c>
      <c r="FC16" s="107" t="s">
        <v>371</v>
      </c>
      <c r="FD16" s="107" t="s">
        <v>371</v>
      </c>
      <c r="FE16" s="107" t="s">
        <v>371</v>
      </c>
      <c r="FF16" s="140" t="s">
        <v>371</v>
      </c>
      <c r="FG16" s="140" t="s">
        <v>371</v>
      </c>
      <c r="FH16" s="140" t="s">
        <v>371</v>
      </c>
      <c r="FI16" s="140" t="s">
        <v>371</v>
      </c>
      <c r="FJ16" s="140" t="s">
        <v>371</v>
      </c>
      <c r="FK16" s="107" t="s">
        <v>371</v>
      </c>
      <c r="FL16" s="64" t="s">
        <v>371</v>
      </c>
      <c r="GA16" s="64" t="s">
        <v>371</v>
      </c>
      <c r="GB16" s="107" t="s">
        <v>371</v>
      </c>
      <c r="GC16" s="107" t="s">
        <v>371</v>
      </c>
      <c r="GD16" s="107" t="s">
        <v>371</v>
      </c>
      <c r="GE16" s="107" t="s">
        <v>371</v>
      </c>
      <c r="GF16" s="140" t="s">
        <v>371</v>
      </c>
      <c r="GG16" s="140" t="s">
        <v>371</v>
      </c>
      <c r="GH16" s="140" t="s">
        <v>371</v>
      </c>
      <c r="GI16" s="140" t="s">
        <v>371</v>
      </c>
      <c r="GJ16" s="140" t="s">
        <v>371</v>
      </c>
      <c r="GK16" s="107" t="s">
        <v>371</v>
      </c>
      <c r="GL16" s="64" t="s">
        <v>371</v>
      </c>
      <c r="HA16" s="64" t="s">
        <v>371</v>
      </c>
      <c r="HB16" s="107" t="s">
        <v>371</v>
      </c>
      <c r="HC16" s="107" t="s">
        <v>371</v>
      </c>
      <c r="HD16" s="107" t="s">
        <v>371</v>
      </c>
      <c r="HE16" s="107" t="s">
        <v>371</v>
      </c>
      <c r="HF16" s="140" t="s">
        <v>371</v>
      </c>
      <c r="HG16" s="140" t="s">
        <v>371</v>
      </c>
      <c r="HH16" s="140" t="s">
        <v>371</v>
      </c>
      <c r="HI16" s="140" t="s">
        <v>371</v>
      </c>
      <c r="HJ16" s="140" t="s">
        <v>371</v>
      </c>
      <c r="HK16" s="107" t="s">
        <v>371</v>
      </c>
      <c r="HL16" s="64" t="s">
        <v>371</v>
      </c>
    </row>
    <row r="17" spans="2:220" ht="13.5" customHeight="1">
      <c r="B17" s="307" t="s">
        <v>21</v>
      </c>
      <c r="C17" s="302"/>
      <c r="D17" s="302"/>
      <c r="E17" s="302"/>
      <c r="F17" s="302"/>
      <c r="G17" s="302"/>
      <c r="H17" s="302"/>
      <c r="I17" s="302"/>
      <c r="J17" s="302"/>
      <c r="K17" s="302"/>
      <c r="L17" s="302"/>
      <c r="M17" s="303"/>
      <c r="AA17" s="93">
        <v>4</v>
      </c>
      <c r="AB17" s="93" t="s">
        <v>382</v>
      </c>
      <c r="AC17" s="93" t="s">
        <v>371</v>
      </c>
      <c r="AD17" s="93" t="s">
        <v>379</v>
      </c>
      <c r="AE17" s="96">
        <v>0</v>
      </c>
      <c r="AF17" s="64">
        <v>9</v>
      </c>
      <c r="AG17" s="64">
        <v>0</v>
      </c>
      <c r="AH17" s="64">
        <v>0.18114150432220555</v>
      </c>
      <c r="AI17" s="93">
        <v>200</v>
      </c>
      <c r="AJ17" s="93">
        <v>8</v>
      </c>
      <c r="AK17" s="93"/>
      <c r="AL17" s="93">
        <v>5.2</v>
      </c>
      <c r="AM17" s="93">
        <v>5.2</v>
      </c>
      <c r="AN17" s="70">
        <v>130.20833333333329</v>
      </c>
      <c r="AO17" s="70">
        <v>1135.6546445592053</v>
      </c>
      <c r="AZ17" s="166"/>
      <c r="BA17" s="93">
        <v>4825.486315913924</v>
      </c>
      <c r="BB17" s="64">
        <v>3072.0000000000014</v>
      </c>
      <c r="BC17" s="134">
        <v>22274444.834258661</v>
      </c>
      <c r="BD17" s="134">
        <v>222744.44834258661</v>
      </c>
      <c r="BE17" s="134">
        <v>295082.66666666669</v>
      </c>
      <c r="BF17" s="64">
        <v>67.941151005852092</v>
      </c>
      <c r="BG17" s="64">
        <v>76.536825223230309</v>
      </c>
      <c r="BP17" s="166"/>
      <c r="BQ17" s="106">
        <v>25</v>
      </c>
      <c r="BR17" s="106">
        <v>41.623617216720618</v>
      </c>
      <c r="BS17" s="106">
        <v>58.273064103408871</v>
      </c>
      <c r="BT17" s="106">
        <v>74.922510990097123</v>
      </c>
      <c r="BU17" s="194">
        <v>1</v>
      </c>
      <c r="BV17" s="16">
        <v>4825.486315913924</v>
      </c>
      <c r="BW17" s="16">
        <v>295082.66666666669</v>
      </c>
      <c r="BX17" s="16"/>
      <c r="BY17" s="16"/>
      <c r="BZ17" s="166"/>
      <c r="CA17" s="34">
        <v>768.45869580929252</v>
      </c>
      <c r="CB17" s="34">
        <v>9</v>
      </c>
      <c r="CC17" s="191">
        <v>1.1711755035215998E-2</v>
      </c>
      <c r="CD17" s="34">
        <v>1135.6546445592053</v>
      </c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DA17" s="122" t="s">
        <v>371</v>
      </c>
      <c r="DB17" s="107" t="s">
        <v>371</v>
      </c>
      <c r="DC17" s="107" t="s">
        <v>371</v>
      </c>
      <c r="DD17" s="107" t="s">
        <v>371</v>
      </c>
      <c r="DE17" s="107" t="s">
        <v>371</v>
      </c>
      <c r="DF17" s="140" t="s">
        <v>371</v>
      </c>
      <c r="DG17" s="140" t="s">
        <v>371</v>
      </c>
      <c r="DH17" s="140" t="s">
        <v>371</v>
      </c>
      <c r="DI17" s="140" t="s">
        <v>371</v>
      </c>
      <c r="DJ17" s="140" t="s">
        <v>371</v>
      </c>
      <c r="DK17" s="107" t="s">
        <v>371</v>
      </c>
      <c r="DL17" s="64" t="s">
        <v>371</v>
      </c>
      <c r="EA17" s="64" t="s">
        <v>371</v>
      </c>
      <c r="EB17" s="107" t="s">
        <v>371</v>
      </c>
      <c r="EC17" s="107" t="s">
        <v>371</v>
      </c>
      <c r="ED17" s="107" t="s">
        <v>371</v>
      </c>
      <c r="EE17" s="107" t="s">
        <v>371</v>
      </c>
      <c r="EF17" s="140" t="s">
        <v>371</v>
      </c>
      <c r="EG17" s="140" t="s">
        <v>371</v>
      </c>
      <c r="EH17" s="140" t="s">
        <v>371</v>
      </c>
      <c r="EI17" s="140" t="s">
        <v>371</v>
      </c>
      <c r="EJ17" s="140" t="s">
        <v>371</v>
      </c>
      <c r="EK17" s="107" t="s">
        <v>371</v>
      </c>
      <c r="EL17" s="64" t="s">
        <v>371</v>
      </c>
      <c r="FA17" s="64" t="s">
        <v>371</v>
      </c>
      <c r="FB17" s="107" t="s">
        <v>371</v>
      </c>
      <c r="FC17" s="107" t="s">
        <v>371</v>
      </c>
      <c r="FD17" s="107" t="s">
        <v>371</v>
      </c>
      <c r="FE17" s="107" t="s">
        <v>371</v>
      </c>
      <c r="FF17" s="140" t="s">
        <v>371</v>
      </c>
      <c r="FG17" s="140" t="s">
        <v>371</v>
      </c>
      <c r="FH17" s="140" t="s">
        <v>371</v>
      </c>
      <c r="FI17" s="140" t="s">
        <v>371</v>
      </c>
      <c r="FJ17" s="140" t="s">
        <v>371</v>
      </c>
      <c r="FK17" s="107" t="s">
        <v>371</v>
      </c>
      <c r="FL17" s="64" t="s">
        <v>371</v>
      </c>
      <c r="GA17" s="64" t="s">
        <v>371</v>
      </c>
      <c r="GB17" s="107" t="s">
        <v>371</v>
      </c>
      <c r="GC17" s="107" t="s">
        <v>371</v>
      </c>
      <c r="GD17" s="107" t="s">
        <v>371</v>
      </c>
      <c r="GE17" s="107" t="s">
        <v>371</v>
      </c>
      <c r="GF17" s="140" t="s">
        <v>371</v>
      </c>
      <c r="GG17" s="140" t="s">
        <v>371</v>
      </c>
      <c r="GH17" s="140" t="s">
        <v>371</v>
      </c>
      <c r="GI17" s="140" t="s">
        <v>371</v>
      </c>
      <c r="GJ17" s="140" t="s">
        <v>371</v>
      </c>
      <c r="GK17" s="107" t="s">
        <v>371</v>
      </c>
      <c r="GL17" s="64" t="s">
        <v>371</v>
      </c>
      <c r="HA17" s="64" t="s">
        <v>371</v>
      </c>
      <c r="HB17" s="107" t="s">
        <v>371</v>
      </c>
      <c r="HC17" s="107" t="s">
        <v>371</v>
      </c>
      <c r="HD17" s="107" t="s">
        <v>371</v>
      </c>
      <c r="HE17" s="107" t="s">
        <v>371</v>
      </c>
      <c r="HF17" s="140" t="s">
        <v>371</v>
      </c>
      <c r="HG17" s="140" t="s">
        <v>371</v>
      </c>
      <c r="HH17" s="140" t="s">
        <v>371</v>
      </c>
      <c r="HI17" s="140" t="s">
        <v>371</v>
      </c>
      <c r="HJ17" s="140" t="s">
        <v>371</v>
      </c>
      <c r="HK17" s="107" t="s">
        <v>371</v>
      </c>
      <c r="HL17" s="64" t="s">
        <v>371</v>
      </c>
    </row>
    <row r="18" spans="2:220" ht="13.5" customHeight="1">
      <c r="B18" s="308" t="str">
        <f>"- Đường kính:"</f>
        <v>- Đường kính:</v>
      </c>
      <c r="C18" s="309"/>
      <c r="D18" s="309"/>
      <c r="E18" s="310" t="s">
        <v>373</v>
      </c>
      <c r="F18" s="311">
        <v>200</v>
      </c>
      <c r="G18" s="309" t="s">
        <v>22</v>
      </c>
      <c r="H18" s="302"/>
      <c r="I18" s="302"/>
      <c r="J18" s="302"/>
      <c r="K18" s="302"/>
      <c r="L18" s="302"/>
      <c r="M18" s="303"/>
      <c r="AA18" s="93"/>
      <c r="AB18" s="93"/>
      <c r="AC18" s="93"/>
      <c r="AD18" s="93"/>
      <c r="AE18" s="96"/>
      <c r="AF18" s="64"/>
      <c r="AG18" s="64"/>
      <c r="AH18" s="64"/>
      <c r="AI18" s="93"/>
      <c r="AJ18" s="93"/>
      <c r="AK18" s="93"/>
      <c r="AL18" s="93"/>
      <c r="AM18" s="93"/>
      <c r="AZ18" s="166"/>
      <c r="BA18" s="64"/>
      <c r="BP18" s="166"/>
      <c r="BZ18" s="166"/>
      <c r="CA18" s="34"/>
      <c r="CB18" s="191"/>
      <c r="CC18" s="191"/>
      <c r="CD18" s="191"/>
    </row>
    <row r="19" spans="2:220" ht="13.5" customHeight="1">
      <c r="B19" s="308" t="str">
        <f>"- Chiều dày:"</f>
        <v>- Chiều dày:</v>
      </c>
      <c r="C19" s="309"/>
      <c r="D19" s="309"/>
      <c r="E19" s="310" t="s">
        <v>363</v>
      </c>
      <c r="F19" s="311">
        <v>8</v>
      </c>
      <c r="G19" s="309" t="s">
        <v>22</v>
      </c>
      <c r="H19" s="302"/>
      <c r="I19" s="302"/>
      <c r="J19" s="302"/>
      <c r="K19" s="302"/>
      <c r="L19" s="302"/>
      <c r="M19" s="303"/>
      <c r="AA19" s="93"/>
      <c r="AB19" s="93"/>
      <c r="AC19" s="93"/>
      <c r="AD19" s="93"/>
      <c r="AE19" s="96"/>
      <c r="AF19" s="64"/>
      <c r="AG19" s="64"/>
      <c r="AH19" s="64"/>
      <c r="AI19" s="93"/>
      <c r="AJ19" s="93"/>
      <c r="AK19" s="93"/>
      <c r="AL19" s="93"/>
      <c r="AM19" s="93"/>
      <c r="AZ19" s="166"/>
      <c r="BA19" s="64"/>
      <c r="BP19" s="166"/>
      <c r="BZ19" s="166"/>
      <c r="CA19" s="34"/>
      <c r="CB19" s="191"/>
      <c r="CC19" s="191"/>
      <c r="CD19" s="191"/>
    </row>
    <row r="20" spans="2:220" ht="13.5" customHeight="1">
      <c r="B20" s="308" t="str">
        <f>"- Chiều dài tính toán, phương y:"</f>
        <v>- Chiều dài tính toán, phương y:</v>
      </c>
      <c r="C20" s="309"/>
      <c r="D20" s="309"/>
      <c r="E20" s="312" t="s">
        <v>70</v>
      </c>
      <c r="F20" s="313">
        <v>5.2</v>
      </c>
      <c r="G20" s="309" t="s">
        <v>23</v>
      </c>
      <c r="H20" s="302"/>
      <c r="I20" s="302"/>
      <c r="J20" s="302"/>
      <c r="K20" s="302"/>
      <c r="L20" s="302"/>
      <c r="M20" s="303"/>
      <c r="AA20" s="93"/>
      <c r="AB20" s="93"/>
      <c r="AC20" s="93"/>
      <c r="AD20" s="93"/>
      <c r="AE20" s="96"/>
      <c r="AF20" s="64"/>
      <c r="AG20" s="64"/>
      <c r="AH20" s="64"/>
      <c r="AI20" s="93"/>
      <c r="AJ20" s="93"/>
      <c r="AK20" s="93"/>
      <c r="AL20" s="93"/>
      <c r="AM20" s="93"/>
      <c r="AZ20" s="166"/>
      <c r="BA20" s="64"/>
      <c r="BP20" s="166"/>
      <c r="BZ20" s="166"/>
      <c r="CA20" s="34"/>
      <c r="CB20" s="191"/>
      <c r="CC20" s="191"/>
      <c r="CD20" s="191"/>
    </row>
    <row r="21" spans="2:220" ht="13.5" customHeight="1">
      <c r="B21" s="314" t="str">
        <f>"- Chiều dài tính toán, phương z:"</f>
        <v>- Chiều dài tính toán, phương z:</v>
      </c>
      <c r="C21" s="309"/>
      <c r="D21" s="309"/>
      <c r="E21" s="312" t="s">
        <v>71</v>
      </c>
      <c r="F21" s="313">
        <v>5.2</v>
      </c>
      <c r="G21" s="309" t="s">
        <v>23</v>
      </c>
      <c r="H21" s="302"/>
      <c r="I21" s="302"/>
      <c r="J21" s="302"/>
      <c r="K21" s="302"/>
      <c r="L21" s="302"/>
      <c r="M21" s="303"/>
      <c r="AA21" s="93"/>
      <c r="AB21" s="93"/>
      <c r="AC21" s="93"/>
      <c r="AD21" s="93"/>
      <c r="AE21" s="96"/>
      <c r="AF21" s="64"/>
      <c r="AG21" s="64"/>
      <c r="AH21" s="64"/>
      <c r="AI21" s="93"/>
      <c r="AJ21" s="93"/>
      <c r="AK21" s="93"/>
      <c r="AL21" s="93"/>
      <c r="AM21" s="93"/>
      <c r="AZ21" s="166"/>
      <c r="BA21" s="64"/>
      <c r="BP21" s="166"/>
      <c r="BZ21" s="166"/>
      <c r="CA21" s="34"/>
      <c r="CB21" s="191"/>
      <c r="CC21" s="191"/>
      <c r="CD21" s="191"/>
    </row>
    <row r="22" spans="2:220" ht="13.5" customHeight="1">
      <c r="B22" s="314"/>
      <c r="C22" s="309"/>
      <c r="D22" s="309"/>
      <c r="E22" s="310"/>
      <c r="F22" s="311"/>
      <c r="G22" s="309"/>
      <c r="H22" s="302"/>
      <c r="I22" s="302"/>
      <c r="J22" s="302"/>
      <c r="K22" s="302"/>
      <c r="L22" s="302"/>
      <c r="M22" s="303"/>
      <c r="AA22" s="93"/>
      <c r="AB22" s="93"/>
      <c r="AC22" s="93"/>
      <c r="AD22" s="93"/>
      <c r="AE22" s="96"/>
      <c r="AF22" s="64"/>
      <c r="AG22" s="64"/>
      <c r="AH22" s="64"/>
      <c r="AI22" s="93"/>
      <c r="AJ22" s="93"/>
      <c r="AK22" s="93"/>
      <c r="AL22" s="93"/>
      <c r="AM22" s="93"/>
      <c r="AZ22" s="166"/>
      <c r="BP22" s="166"/>
      <c r="BZ22" s="166"/>
      <c r="CA22" s="34"/>
      <c r="CB22" s="191"/>
      <c r="CC22" s="191"/>
      <c r="CD22" s="191"/>
    </row>
    <row r="23" spans="2:220" ht="13.5" customHeight="1">
      <c r="B23" s="307" t="s">
        <v>67</v>
      </c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15"/>
      <c r="AA23" s="93"/>
      <c r="AB23" s="93"/>
      <c r="AC23" s="93"/>
      <c r="AD23" s="93"/>
      <c r="AE23" s="96"/>
      <c r="AF23" s="64"/>
      <c r="AG23" s="64"/>
      <c r="AH23" s="64"/>
      <c r="AI23" s="93"/>
      <c r="AJ23" s="93"/>
      <c r="AK23" s="93"/>
      <c r="AL23" s="93"/>
      <c r="AM23" s="93"/>
      <c r="AZ23" s="166"/>
      <c r="BP23" s="166"/>
      <c r="BZ23" s="166"/>
      <c r="CA23" s="34"/>
      <c r="CB23" s="191"/>
      <c r="CC23" s="191"/>
      <c r="CD23" s="191"/>
    </row>
    <row r="24" spans="2:220" ht="13.5" customHeight="1">
      <c r="B24" s="305"/>
      <c r="C24" s="388" t="s">
        <v>24</v>
      </c>
      <c r="D24" s="388" t="s">
        <v>25</v>
      </c>
      <c r="E24" s="388" t="s">
        <v>68</v>
      </c>
      <c r="F24" s="388" t="s">
        <v>72</v>
      </c>
      <c r="G24" s="389" t="s">
        <v>65</v>
      </c>
      <c r="H24" s="389" t="s">
        <v>66</v>
      </c>
      <c r="I24" s="390" t="s">
        <v>88</v>
      </c>
      <c r="J24" s="390" t="s">
        <v>89</v>
      </c>
      <c r="K24" s="390" t="s">
        <v>90</v>
      </c>
      <c r="L24" s="302"/>
      <c r="M24" s="303"/>
      <c r="AA24" s="93"/>
      <c r="AB24" s="93"/>
      <c r="AC24" s="93"/>
      <c r="AD24" s="93"/>
      <c r="AE24" s="96"/>
      <c r="AF24" s="64"/>
      <c r="AG24" s="64"/>
      <c r="AH24" s="64"/>
      <c r="AI24" s="93"/>
      <c r="AJ24" s="93"/>
      <c r="AK24" s="93"/>
      <c r="AL24" s="93"/>
      <c r="AM24" s="93"/>
      <c r="AZ24" s="166"/>
      <c r="BP24" s="166"/>
      <c r="BZ24" s="166"/>
      <c r="CA24" s="34"/>
      <c r="CB24" s="191"/>
      <c r="CC24" s="191"/>
      <c r="CD24" s="191"/>
    </row>
    <row r="25" spans="2:220" ht="13.5" customHeight="1">
      <c r="B25" s="305"/>
      <c r="C25" s="391"/>
      <c r="D25" s="391" t="s">
        <v>26</v>
      </c>
      <c r="E25" s="391" t="s">
        <v>37</v>
      </c>
      <c r="F25" s="391" t="s">
        <v>26</v>
      </c>
      <c r="G25" s="391"/>
      <c r="H25" s="391"/>
      <c r="I25" s="391"/>
      <c r="J25" s="391"/>
      <c r="K25" s="391"/>
      <c r="L25" s="302"/>
      <c r="M25" s="315"/>
      <c r="AA25" s="93"/>
      <c r="AB25" s="93"/>
      <c r="AC25" s="93"/>
      <c r="AD25" s="93"/>
      <c r="AE25" s="96"/>
      <c r="AF25" s="64"/>
      <c r="AG25" s="64"/>
      <c r="AH25" s="64"/>
      <c r="AI25" s="93"/>
      <c r="AJ25" s="93"/>
      <c r="AK25" s="93"/>
      <c r="AL25" s="93"/>
      <c r="AM25" s="93"/>
      <c r="AZ25" s="166"/>
      <c r="BP25" s="166"/>
      <c r="BZ25" s="166"/>
      <c r="CA25" s="34"/>
      <c r="CB25" s="191"/>
      <c r="CC25" s="191"/>
      <c r="CD25" s="191"/>
    </row>
    <row r="26" spans="2:220" ht="13.5" customHeight="1">
      <c r="B26" s="305"/>
      <c r="C26" s="392" t="s">
        <v>59</v>
      </c>
      <c r="D26" s="393">
        <v>210000</v>
      </c>
      <c r="E26" s="394">
        <f>D26/(2*(1+G26))</f>
        <v>80769.230769230766</v>
      </c>
      <c r="F26" s="393">
        <f>INDEX(Data!$C$3:$C$99,MATCH(Cal!$C$26,Data!$A$3:$A$99,0))</f>
        <v>245</v>
      </c>
      <c r="G26" s="393">
        <v>0.3</v>
      </c>
      <c r="H26" s="395">
        <f>0.85*SQRT(235/F26)</f>
        <v>0.83247234433441242</v>
      </c>
      <c r="I26" s="393">
        <v>1</v>
      </c>
      <c r="J26" s="393">
        <v>1</v>
      </c>
      <c r="K26" s="393">
        <v>1</v>
      </c>
      <c r="L26" s="302"/>
      <c r="M26" s="315"/>
      <c r="AA26" s="93"/>
      <c r="AB26" s="93"/>
      <c r="AC26" s="93"/>
      <c r="AD26" s="93"/>
      <c r="AE26" s="96"/>
      <c r="AF26" s="64"/>
      <c r="AG26" s="64"/>
      <c r="AH26" s="64"/>
      <c r="AI26" s="93"/>
      <c r="AJ26" s="93"/>
      <c r="AK26" s="93"/>
      <c r="AL26" s="93"/>
      <c r="AM26" s="93"/>
      <c r="AZ26" s="166"/>
      <c r="BP26" s="166"/>
      <c r="BZ26" s="166"/>
      <c r="CA26" s="34"/>
      <c r="CB26" s="191"/>
      <c r="CC26" s="191"/>
      <c r="CD26" s="191"/>
    </row>
    <row r="27" spans="2:220" ht="13.5" customHeight="1">
      <c r="B27" s="305"/>
      <c r="C27" s="302"/>
      <c r="D27" s="302"/>
      <c r="E27" s="302"/>
      <c r="F27" s="302"/>
      <c r="G27" s="302"/>
      <c r="H27" s="302"/>
      <c r="I27" s="302"/>
      <c r="J27" s="302"/>
      <c r="K27" s="302"/>
      <c r="L27" s="302"/>
      <c r="M27" s="303"/>
      <c r="AA27" s="93"/>
      <c r="AB27" s="93"/>
      <c r="AC27" s="93"/>
      <c r="AD27" s="93"/>
      <c r="AE27" s="96"/>
      <c r="AF27" s="64"/>
      <c r="AG27" s="64"/>
      <c r="AH27" s="64"/>
      <c r="AI27" s="93"/>
      <c r="AJ27" s="93"/>
      <c r="AK27" s="93"/>
      <c r="AL27" s="93"/>
      <c r="AM27" s="93"/>
      <c r="AZ27" s="166"/>
      <c r="BP27" s="166"/>
      <c r="BZ27" s="166"/>
      <c r="CA27" s="34"/>
      <c r="CB27" s="191"/>
      <c r="CC27" s="191"/>
      <c r="CD27" s="191"/>
    </row>
    <row r="28" spans="2:220" ht="13.5" customHeight="1">
      <c r="B28" s="307" t="s">
        <v>28</v>
      </c>
      <c r="C28" s="302"/>
      <c r="D28" s="302"/>
      <c r="E28" s="302"/>
      <c r="F28" s="302"/>
      <c r="G28" s="302"/>
      <c r="H28" s="302"/>
      <c r="I28" s="302"/>
      <c r="J28" s="302"/>
      <c r="K28" s="302"/>
      <c r="L28" s="302"/>
      <c r="M28" s="303"/>
      <c r="AA28" s="93"/>
      <c r="AB28" s="93"/>
      <c r="AC28" s="93"/>
      <c r="AD28" s="93"/>
      <c r="AE28" s="96"/>
      <c r="AF28" s="64"/>
      <c r="AG28" s="64"/>
      <c r="AH28" s="64"/>
      <c r="AI28" s="93"/>
      <c r="AJ28" s="93"/>
      <c r="AK28" s="93"/>
      <c r="AL28" s="93"/>
      <c r="AM28" s="93"/>
      <c r="AZ28" s="166"/>
      <c r="BP28" s="166"/>
      <c r="BZ28" s="166"/>
      <c r="CA28" s="34"/>
      <c r="CB28" s="191"/>
      <c r="CC28" s="191"/>
      <c r="CD28" s="191"/>
    </row>
    <row r="29" spans="2:220" ht="13.5" customHeight="1">
      <c r="B29" s="305"/>
      <c r="C29" s="396" t="s">
        <v>324</v>
      </c>
      <c r="D29" s="396" t="s">
        <v>243</v>
      </c>
      <c r="E29" s="396" t="s">
        <v>350</v>
      </c>
      <c r="F29" s="396" t="s">
        <v>374</v>
      </c>
      <c r="G29" s="396" t="s">
        <v>375</v>
      </c>
      <c r="H29" s="396" t="s">
        <v>376</v>
      </c>
      <c r="I29" s="396" t="s">
        <v>377</v>
      </c>
      <c r="J29" s="397" t="s">
        <v>397</v>
      </c>
      <c r="K29" s="302"/>
      <c r="L29" s="302"/>
      <c r="M29" s="303"/>
      <c r="AA29" s="93"/>
      <c r="AB29" s="93"/>
      <c r="AC29" s="93"/>
      <c r="AD29" s="93"/>
      <c r="AE29" s="96"/>
      <c r="AF29" s="64"/>
      <c r="AG29" s="64"/>
      <c r="AH29" s="64"/>
      <c r="AI29" s="93"/>
      <c r="AJ29" s="93"/>
      <c r="AK29" s="93"/>
      <c r="AL29" s="93"/>
      <c r="AM29" s="93"/>
      <c r="AZ29" s="166"/>
      <c r="BP29" s="166"/>
      <c r="BZ29" s="166"/>
      <c r="CA29" s="34"/>
      <c r="CB29" s="191"/>
      <c r="CC29" s="191"/>
      <c r="CD29" s="191"/>
    </row>
    <row r="30" spans="2:220" ht="13.5" customHeight="1">
      <c r="B30" s="305"/>
      <c r="C30" s="396" t="s">
        <v>73</v>
      </c>
      <c r="D30" s="396" t="s">
        <v>364</v>
      </c>
      <c r="E30" s="396" t="s">
        <v>73</v>
      </c>
      <c r="F30" s="396" t="s">
        <v>74</v>
      </c>
      <c r="G30" s="396" t="s">
        <v>75</v>
      </c>
      <c r="H30" s="396" t="s">
        <v>75</v>
      </c>
      <c r="I30" s="396" t="s">
        <v>0</v>
      </c>
      <c r="J30" s="396"/>
      <c r="K30" s="302"/>
      <c r="L30" s="302"/>
      <c r="M30" s="303"/>
      <c r="AA30" s="93"/>
      <c r="AB30" s="93"/>
      <c r="AC30" s="93"/>
      <c r="AD30" s="93"/>
      <c r="AE30" s="96"/>
      <c r="AF30" s="64"/>
      <c r="AG30" s="64"/>
      <c r="AH30" s="64"/>
      <c r="AI30" s="93"/>
      <c r="AJ30" s="93"/>
      <c r="AK30" s="93"/>
      <c r="AL30" s="93"/>
      <c r="AM30" s="93"/>
      <c r="AZ30" s="166"/>
      <c r="BP30" s="166"/>
      <c r="BZ30" s="166"/>
      <c r="CA30" s="34"/>
      <c r="CB30" s="191"/>
      <c r="CC30" s="191"/>
      <c r="CD30" s="191"/>
    </row>
    <row r="31" spans="2:220" ht="13.5" customHeight="1">
      <c r="B31" s="305"/>
      <c r="C31" s="394">
        <v>4825.486315913924</v>
      </c>
      <c r="D31" s="394">
        <v>130.20833333333329</v>
      </c>
      <c r="E31" s="394">
        <v>3072.0000000000014</v>
      </c>
      <c r="F31" s="394">
        <v>22274444.834258661</v>
      </c>
      <c r="G31" s="394">
        <v>222744.44834258661</v>
      </c>
      <c r="H31" s="394">
        <v>295082.66666666669</v>
      </c>
      <c r="I31" s="394">
        <f>SQRT(F31/C31)</f>
        <v>67.941151005852092</v>
      </c>
      <c r="J31" s="394">
        <f>F20*1000/I31</f>
        <v>76.536825223230309</v>
      </c>
      <c r="K31" s="302"/>
      <c r="L31" s="302"/>
      <c r="M31" s="303"/>
      <c r="AA31" s="93"/>
      <c r="AB31" s="93"/>
      <c r="AC31" s="93"/>
      <c r="AD31" s="93"/>
      <c r="AE31" s="96"/>
      <c r="AF31" s="64"/>
      <c r="AG31" s="64"/>
      <c r="AH31" s="64"/>
      <c r="AI31" s="93"/>
      <c r="AJ31" s="93"/>
      <c r="AK31" s="93"/>
      <c r="AL31" s="93"/>
      <c r="AM31" s="93"/>
      <c r="AZ31" s="166"/>
      <c r="BP31" s="166"/>
      <c r="BZ31" s="166"/>
      <c r="CA31" s="34"/>
      <c r="CB31" s="191"/>
      <c r="CC31" s="191"/>
      <c r="CD31" s="191"/>
    </row>
    <row r="32" spans="2:220" ht="13.5" customHeight="1">
      <c r="B32" s="305"/>
      <c r="C32" s="302"/>
      <c r="D32" s="302"/>
      <c r="E32" s="302"/>
      <c r="F32" s="302"/>
      <c r="G32" s="302"/>
      <c r="H32" s="302"/>
      <c r="I32" s="302"/>
      <c r="J32" s="302"/>
      <c r="K32" s="302"/>
      <c r="L32" s="302"/>
      <c r="M32" s="303"/>
      <c r="AA32" s="93"/>
      <c r="AB32" s="93"/>
      <c r="AC32" s="93"/>
      <c r="AD32" s="93"/>
      <c r="AE32" s="96"/>
      <c r="AF32" s="64"/>
      <c r="AG32" s="64"/>
      <c r="AH32" s="64"/>
      <c r="AI32" s="93"/>
      <c r="AJ32" s="93"/>
      <c r="AK32" s="93"/>
      <c r="AL32" s="93"/>
      <c r="AM32" s="93"/>
      <c r="AZ32" s="166"/>
      <c r="BP32" s="166"/>
      <c r="BZ32" s="166"/>
      <c r="CA32" s="34"/>
      <c r="CB32" s="191"/>
      <c r="CC32" s="191"/>
      <c r="CD32" s="191"/>
    </row>
    <row r="33" spans="2:82" ht="13.5" customHeight="1">
      <c r="B33" s="307" t="s">
        <v>29</v>
      </c>
      <c r="C33" s="302"/>
      <c r="D33" s="302"/>
      <c r="E33" s="302"/>
      <c r="F33" s="302"/>
      <c r="G33" s="302"/>
      <c r="H33" s="302"/>
      <c r="I33" s="302"/>
      <c r="J33" s="302"/>
      <c r="K33" s="316"/>
      <c r="L33" s="316"/>
      <c r="M33" s="303"/>
      <c r="AA33" s="93"/>
      <c r="AB33" s="93"/>
      <c r="AC33" s="93"/>
      <c r="AD33" s="93"/>
      <c r="AE33" s="96"/>
      <c r="AF33" s="64"/>
      <c r="AG33" s="64"/>
      <c r="AH33" s="64"/>
      <c r="AI33" s="93"/>
      <c r="AJ33" s="93"/>
      <c r="AK33" s="93"/>
      <c r="AL33" s="93"/>
      <c r="AM33" s="93"/>
      <c r="AZ33" s="166"/>
      <c r="BP33" s="166"/>
      <c r="BZ33" s="166"/>
      <c r="CA33" s="34"/>
      <c r="CB33" s="191"/>
      <c r="CC33" s="191"/>
      <c r="CD33" s="191"/>
    </row>
    <row r="34" spans="2:82" ht="13.5" customHeight="1">
      <c r="B34" s="305"/>
      <c r="C34" s="398" t="s">
        <v>30</v>
      </c>
      <c r="D34" s="398"/>
      <c r="E34" s="396" t="s">
        <v>31</v>
      </c>
      <c r="F34" s="396" t="s">
        <v>33</v>
      </c>
      <c r="G34" s="396" t="s">
        <v>253</v>
      </c>
      <c r="H34" s="396" t="s">
        <v>252</v>
      </c>
      <c r="I34" s="399" t="s">
        <v>100</v>
      </c>
      <c r="J34" s="399"/>
      <c r="K34" s="302"/>
      <c r="L34" s="302"/>
      <c r="M34" s="303"/>
      <c r="AA34" s="93"/>
      <c r="AB34" s="93"/>
      <c r="AC34" s="93"/>
      <c r="AD34" s="93"/>
      <c r="AE34" s="96"/>
      <c r="AF34" s="64"/>
      <c r="AG34" s="64"/>
      <c r="AH34" s="64"/>
      <c r="AI34" s="93"/>
      <c r="AJ34" s="93"/>
      <c r="AK34" s="93"/>
      <c r="AL34" s="93"/>
      <c r="AM34" s="93"/>
      <c r="AZ34" s="166"/>
      <c r="BP34" s="166"/>
      <c r="BZ34" s="166"/>
      <c r="CA34" s="34"/>
      <c r="CB34" s="191"/>
      <c r="CC34" s="191"/>
      <c r="CD34" s="191"/>
    </row>
    <row r="35" spans="2:82" ht="13.5" customHeight="1">
      <c r="B35" s="305"/>
      <c r="C35" s="396" t="s">
        <v>254</v>
      </c>
      <c r="D35" s="396" t="s">
        <v>323</v>
      </c>
      <c r="E35" s="396" t="s">
        <v>2</v>
      </c>
      <c r="F35" s="396" t="s">
        <v>1</v>
      </c>
      <c r="G35" s="396" t="s">
        <v>1</v>
      </c>
      <c r="H35" s="396" t="s">
        <v>13</v>
      </c>
      <c r="I35" s="399"/>
      <c r="J35" s="399"/>
      <c r="K35" s="302"/>
      <c r="L35" s="302"/>
      <c r="M35" s="303"/>
      <c r="AA35" s="93"/>
      <c r="AB35" s="93"/>
      <c r="AC35" s="93"/>
      <c r="AD35" s="93"/>
      <c r="AE35" s="96"/>
      <c r="AF35" s="64"/>
      <c r="AG35" s="64"/>
      <c r="AH35" s="64"/>
      <c r="AI35" s="93"/>
      <c r="AJ35" s="93"/>
      <c r="AK35" s="93"/>
      <c r="AL35" s="93"/>
      <c r="AM35" s="93"/>
      <c r="AZ35" s="166"/>
      <c r="BP35" s="166"/>
      <c r="BZ35" s="166"/>
      <c r="CA35" s="34"/>
      <c r="CB35" s="191"/>
      <c r="CC35" s="191"/>
      <c r="CD35" s="191"/>
    </row>
    <row r="36" spans="2:82" ht="13.5" customHeight="1">
      <c r="B36" s="305"/>
      <c r="C36" s="392">
        <v>24</v>
      </c>
      <c r="D36" s="392" t="s">
        <v>371</v>
      </c>
      <c r="E36" s="400">
        <v>0</v>
      </c>
      <c r="F36" s="401">
        <v>9</v>
      </c>
      <c r="G36" s="401">
        <v>0</v>
      </c>
      <c r="H36" s="401">
        <v>0.18114150432220555</v>
      </c>
      <c r="I36" s="402" t="str">
        <f>IF(F36=0,"Chịu uốn",IF(F36&gt;0,"Chịu kéo","Chịu nén uốn"))</f>
        <v>Chịu kéo</v>
      </c>
      <c r="J36" s="402"/>
      <c r="K36" s="302"/>
      <c r="L36" s="302"/>
      <c r="M36" s="303"/>
      <c r="AA36" s="93"/>
      <c r="AB36" s="93"/>
      <c r="AC36" s="93"/>
      <c r="AD36" s="93"/>
      <c r="AE36" s="96"/>
      <c r="AF36" s="64"/>
      <c r="AG36" s="64"/>
      <c r="AH36" s="64"/>
      <c r="AI36" s="93"/>
      <c r="AJ36" s="93"/>
      <c r="AK36" s="93"/>
      <c r="AL36" s="93"/>
      <c r="AM36" s="93"/>
      <c r="AZ36" s="166"/>
      <c r="BP36" s="166"/>
      <c r="BZ36" s="166"/>
      <c r="CA36" s="34"/>
      <c r="CB36" s="191"/>
      <c r="CC36" s="191"/>
      <c r="CD36" s="191"/>
    </row>
    <row r="37" spans="2:82" ht="13.5" customHeight="1">
      <c r="B37" s="305"/>
      <c r="C37" s="302"/>
      <c r="D37" s="302"/>
      <c r="E37" s="302"/>
      <c r="F37" s="302"/>
      <c r="G37" s="302"/>
      <c r="H37" s="302"/>
      <c r="I37" s="302"/>
      <c r="J37" s="302"/>
      <c r="K37" s="302"/>
      <c r="L37" s="302"/>
      <c r="M37" s="303"/>
      <c r="O37" s="241" t="s">
        <v>255</v>
      </c>
      <c r="P37" s="241"/>
      <c r="Q37" s="241"/>
      <c r="R37" s="241"/>
      <c r="S37" s="248" t="s">
        <v>33</v>
      </c>
      <c r="AA37" s="93"/>
      <c r="AB37" s="93"/>
      <c r="AC37" s="93"/>
      <c r="AD37" s="93"/>
      <c r="AE37" s="96"/>
      <c r="AF37" s="64"/>
      <c r="AG37" s="64"/>
      <c r="AH37" s="64"/>
      <c r="AI37" s="93"/>
      <c r="AJ37" s="93"/>
      <c r="AK37" s="93"/>
      <c r="AL37" s="93"/>
      <c r="AM37" s="93"/>
      <c r="AZ37" s="166"/>
      <c r="BP37" s="166"/>
      <c r="BZ37" s="166"/>
      <c r="CA37" s="34"/>
      <c r="CB37" s="191"/>
      <c r="CC37" s="191"/>
      <c r="CD37" s="191"/>
    </row>
    <row r="38" spans="2:82" ht="13.5" customHeight="1">
      <c r="B38" s="317" t="s">
        <v>173</v>
      </c>
      <c r="C38" s="243"/>
      <c r="D38" s="243"/>
      <c r="E38" s="302"/>
      <c r="F38" s="302"/>
      <c r="G38" s="302"/>
      <c r="H38" s="302"/>
      <c r="I38" s="302"/>
      <c r="J38" s="302"/>
      <c r="K38" s="302"/>
      <c r="L38" s="302"/>
      <c r="M38" s="303"/>
      <c r="O38" s="241"/>
      <c r="P38" s="241"/>
      <c r="Q38" s="241"/>
      <c r="R38" s="241"/>
      <c r="S38" s="248"/>
      <c r="AA38" s="93"/>
      <c r="AB38" s="93"/>
      <c r="AC38" s="93"/>
      <c r="AD38" s="93"/>
      <c r="AE38" s="96"/>
      <c r="AF38" s="64"/>
      <c r="AG38" s="64"/>
      <c r="AH38" s="64"/>
      <c r="AI38" s="93"/>
      <c r="AJ38" s="93"/>
      <c r="AK38" s="93"/>
      <c r="AL38" s="93"/>
      <c r="AM38" s="93"/>
      <c r="AZ38" s="166"/>
      <c r="BP38" s="166"/>
      <c r="BZ38" s="166"/>
      <c r="CA38" s="34"/>
      <c r="CB38" s="191"/>
      <c r="CC38" s="191"/>
      <c r="CD38" s="191"/>
    </row>
    <row r="39" spans="2:82" ht="13.5" customHeight="1">
      <c r="B39" s="318" t="s">
        <v>352</v>
      </c>
      <c r="C39" s="302"/>
      <c r="D39" s="302"/>
      <c r="E39" s="302"/>
      <c r="F39" s="302"/>
      <c r="G39" s="302"/>
      <c r="H39" s="302"/>
      <c r="I39" s="302"/>
      <c r="J39" s="319" t="s">
        <v>174</v>
      </c>
      <c r="K39" s="320">
        <f>MAX(K63,K97)</f>
        <v>1.1711755035215998E-2</v>
      </c>
      <c r="L39" s="302"/>
      <c r="M39" s="303"/>
      <c r="O39" s="15" t="s">
        <v>243</v>
      </c>
      <c r="P39" s="17">
        <f>K40</f>
        <v>130.20833333333329</v>
      </c>
      <c r="Q39" s="249" t="s">
        <v>229</v>
      </c>
      <c r="R39" s="250"/>
      <c r="S39" s="15">
        <f>MIN(MAX(P51,500),750)</f>
        <v>500</v>
      </c>
      <c r="AA39" s="93"/>
      <c r="AB39" s="93"/>
      <c r="AC39" s="93"/>
      <c r="AD39" s="93"/>
      <c r="AE39" s="96"/>
      <c r="AF39" s="64"/>
      <c r="AG39" s="64"/>
      <c r="AH39" s="64"/>
      <c r="AI39" s="93"/>
      <c r="AJ39" s="93"/>
      <c r="AK39" s="93"/>
      <c r="AL39" s="93"/>
      <c r="AM39" s="93"/>
      <c r="AZ39" s="166"/>
      <c r="BP39" s="166"/>
      <c r="BZ39" s="166"/>
      <c r="CA39" s="34"/>
      <c r="CB39" s="191"/>
      <c r="CC39" s="191"/>
      <c r="CD39" s="191"/>
    </row>
    <row r="40" spans="2:82" ht="13.5" customHeight="1">
      <c r="B40" s="318" t="s">
        <v>175</v>
      </c>
      <c r="C40" s="302"/>
      <c r="D40" s="302"/>
      <c r="E40" s="302"/>
      <c r="F40" s="302"/>
      <c r="G40" s="302"/>
      <c r="H40" s="302"/>
      <c r="I40" s="302"/>
      <c r="J40" s="321" t="s">
        <v>178</v>
      </c>
      <c r="K40" s="316">
        <f>D31</f>
        <v>130.20833333333329</v>
      </c>
      <c r="L40" s="302" t="str">
        <f>IF(K40&lt;250,"&lt;","&gt;") &amp; " 250"</f>
        <v>&lt; 250</v>
      </c>
      <c r="M40" s="303"/>
      <c r="O40" s="15"/>
      <c r="P40" s="63">
        <v>45</v>
      </c>
      <c r="Q40" s="63">
        <v>60</v>
      </c>
      <c r="R40" s="63">
        <v>90</v>
      </c>
      <c r="S40" s="63">
        <v>120</v>
      </c>
      <c r="AA40" s="93"/>
      <c r="AB40" s="93"/>
      <c r="AC40" s="93"/>
      <c r="AD40" s="93"/>
      <c r="AE40" s="96"/>
      <c r="AF40" s="64"/>
      <c r="AG40" s="64"/>
      <c r="AH40" s="64"/>
      <c r="AI40" s="93"/>
      <c r="AJ40" s="93"/>
      <c r="AK40" s="93"/>
      <c r="AL40" s="93"/>
      <c r="AM40" s="93"/>
      <c r="AZ40" s="166"/>
      <c r="BP40" s="166"/>
      <c r="BZ40" s="166"/>
      <c r="CA40" s="34"/>
      <c r="CB40" s="191"/>
      <c r="CC40" s="191"/>
      <c r="CD40" s="191"/>
    </row>
    <row r="41" spans="2:82" ht="13.5" customHeight="1">
      <c r="B41" s="318" t="s">
        <v>176</v>
      </c>
      <c r="C41" s="302"/>
      <c r="D41" s="302"/>
      <c r="E41" s="302"/>
      <c r="F41" s="302"/>
      <c r="G41" s="322" t="s">
        <v>406</v>
      </c>
      <c r="H41" s="323">
        <f>K111</f>
        <v>160</v>
      </c>
      <c r="I41" s="302" t="s">
        <v>15</v>
      </c>
      <c r="J41" s="324" t="s">
        <v>407</v>
      </c>
      <c r="K41" s="316">
        <v>1135.6546445592053</v>
      </c>
      <c r="L41" s="325" t="s">
        <v>146</v>
      </c>
      <c r="M41" s="303"/>
      <c r="O41" s="65" t="s">
        <v>238</v>
      </c>
      <c r="P41" s="17" cm="1">
        <f t="array" ref="P41">IF(P39&gt;180,noisuy1chieu(S39,Paint!E7:J7,Paint!E35:J35),noisuy2chieu(S39,P39,NTS_R45))</f>
        <v>395.20831298828125</v>
      </c>
      <c r="Q41" s="17" cm="1">
        <f t="array" ref="Q41">IF(P39&gt;300,"-",noisuy2chieu(S39,P39,NTS_R60))</f>
        <v>365.10415649414063</v>
      </c>
      <c r="R41" s="17" cm="1">
        <f t="array" ref="R41">IF(P39&gt;300,"-",noisuy2chieu(S39,P39,NTS_R90))</f>
        <v>370.10415649414063</v>
      </c>
      <c r="S41" s="17" cm="1">
        <f t="array" ref="S41">IF(P39&gt;300,"-",noisuy2chieu(S39,P39,NTS_R120))</f>
        <v>375.10415649414063</v>
      </c>
      <c r="AA41" s="93"/>
      <c r="AB41" s="93"/>
      <c r="AC41" s="93"/>
      <c r="AD41" s="93"/>
      <c r="AE41" s="96"/>
      <c r="AF41" s="64"/>
      <c r="AG41" s="64"/>
      <c r="AH41" s="64"/>
      <c r="AI41" s="93"/>
      <c r="AJ41" s="93"/>
      <c r="AK41" s="93"/>
      <c r="AL41" s="93"/>
      <c r="AM41" s="93"/>
      <c r="AZ41" s="166"/>
      <c r="BP41" s="166"/>
      <c r="BZ41" s="166"/>
      <c r="CA41" s="34"/>
      <c r="CB41" s="191"/>
      <c r="CC41" s="191"/>
      <c r="CD41" s="191"/>
    </row>
    <row r="42" spans="2:82" ht="13.5" customHeight="1">
      <c r="B42" s="318" t="s">
        <v>179</v>
      </c>
      <c r="C42" s="302"/>
      <c r="D42" s="302"/>
      <c r="E42" s="302"/>
      <c r="F42" s="302"/>
      <c r="G42" s="302"/>
      <c r="H42" s="302"/>
      <c r="I42" s="302"/>
      <c r="J42" s="324"/>
      <c r="K42" s="326">
        <v>45</v>
      </c>
      <c r="L42" s="325"/>
      <c r="M42" s="303"/>
      <c r="O42" s="66" t="s">
        <v>244</v>
      </c>
      <c r="P42" s="17" cm="1">
        <f t="array" ref="P42">IF(P39&gt;300,noisuy1chieu($S$39,Paint!$E$40:$J$40,Paint!$E$68:$J$68),noisuy2chieu(P39,S39,DESAM_R45))</f>
        <v>0</v>
      </c>
      <c r="Q42" s="17" cm="1">
        <f t="array" ref="Q42">IF(P39&gt;300,"-",noisuy2chieu(S39,P39,DESAM_R60))</f>
        <v>360.10415649414063</v>
      </c>
      <c r="R42" s="17" cm="1">
        <f t="array" ref="R42">IF(P39&gt;300,"-",noisuy2chieu(S39,P39,DESAM_R90))</f>
        <v>360.10415649414063</v>
      </c>
      <c r="S42" s="17" cm="1">
        <f t="array" ref="S42">IF(P39&gt;300,"-",noisuy2chieu(S39,P39,DESAM_R120))</f>
        <v>360.10415649414063</v>
      </c>
      <c r="AA42" s="93"/>
      <c r="AB42" s="93"/>
      <c r="AC42" s="93"/>
      <c r="AD42" s="93"/>
      <c r="AE42" s="96"/>
      <c r="AF42" s="64"/>
      <c r="AG42" s="64"/>
      <c r="AH42" s="64"/>
      <c r="AI42" s="93"/>
      <c r="AJ42" s="93"/>
      <c r="AK42" s="93"/>
      <c r="AL42" s="93"/>
      <c r="AM42" s="93"/>
      <c r="AZ42" s="166"/>
      <c r="BP42" s="166"/>
      <c r="BZ42" s="166"/>
      <c r="CA42" s="34"/>
      <c r="CB42" s="191"/>
      <c r="CC42" s="191"/>
      <c r="CD42" s="191"/>
    </row>
    <row r="43" spans="2:82" ht="13.5" customHeight="1">
      <c r="B43" s="318" t="str">
        <f>"- Nhiệt độ của cấu kiện ở thời điểm "&amp;K42 &amp; " phút"</f>
        <v>- Nhiệt độ của cấu kiện ở thời điểm 45 phút</v>
      </c>
      <c r="C43" s="302"/>
      <c r="D43" s="302"/>
      <c r="E43" s="302"/>
      <c r="F43" s="302"/>
      <c r="G43" s="302"/>
      <c r="H43" s="302"/>
      <c r="I43" s="302"/>
      <c r="J43" s="324" t="s">
        <v>236</v>
      </c>
      <c r="K43" s="316">
        <f>IF(AND($K$40&lt;=250,S37="Y"),"-",K125)</f>
        <v>893.98602294921875</v>
      </c>
      <c r="L43" s="302" t="s">
        <v>79</v>
      </c>
      <c r="M43" s="303"/>
      <c r="O43" s="66" t="s">
        <v>245</v>
      </c>
      <c r="P43" s="17" cm="1">
        <f t="array" ref="P43">IF(P39&gt;300,noisuy1chieu(S39,Paint!E73:J73,Paint!E101:J101),noisuy2chieu(S39,P39,SEIKO_R45))</f>
        <v>360.10415649414063</v>
      </c>
      <c r="Q43" s="17" cm="1">
        <f t="array" ref="Q43">IF(P39&gt;300,"-",noisuy2chieu(S39,P39,SEIKO_R60))</f>
        <v>360.10415649414063</v>
      </c>
      <c r="R43" s="17" cm="1">
        <f t="array" ref="R43">IF(P39&gt;300,"-",noisuy2chieu(S39,P39,SEIKO_R90))</f>
        <v>360.10415649414063</v>
      </c>
      <c r="S43" s="17" cm="1">
        <f t="array" ref="S43">IF(P39&gt;300,"-",noisuy2chieu(S39,P39,SEIKO_R120))</f>
        <v>360.10415649414063</v>
      </c>
      <c r="AA43" s="93"/>
      <c r="AB43" s="93"/>
      <c r="AC43" s="93"/>
      <c r="AD43" s="93"/>
      <c r="AE43" s="96"/>
      <c r="AF43" s="64"/>
      <c r="AG43" s="64"/>
      <c r="AH43" s="64"/>
      <c r="AI43" s="93"/>
      <c r="AJ43" s="93"/>
      <c r="AK43" s="93"/>
      <c r="AL43" s="93"/>
      <c r="AM43" s="93"/>
      <c r="AZ43" s="166"/>
      <c r="BP43" s="166"/>
      <c r="BZ43" s="166"/>
      <c r="CA43" s="34"/>
      <c r="CB43" s="191"/>
      <c r="CC43" s="191"/>
      <c r="CD43" s="191"/>
    </row>
    <row r="44" spans="2:82" ht="13.5" customHeight="1">
      <c r="B44" s="318" t="str">
        <f>"- Tỷ số huy động cấu kiện tại thời điểm yêu cầu chống cháy:"</f>
        <v>- Tỷ số huy động cấu kiện tại thời điểm yêu cầu chống cháy:</v>
      </c>
      <c r="C44" s="302"/>
      <c r="D44" s="302"/>
      <c r="E44" s="302"/>
      <c r="F44" s="302"/>
      <c r="G44" s="302"/>
      <c r="H44" s="302"/>
      <c r="I44" s="302"/>
      <c r="J44" s="324" t="s">
        <v>247</v>
      </c>
      <c r="K44" s="52">
        <f>IF(AND($K$40&lt;=250,S37="Y"),"-",K43/K41)</f>
        <v>0.78719884362046688</v>
      </c>
      <c r="L44" s="327" t="str">
        <f>IF(AND($K$40&lt;=250,S37="Y"),"-",IF(K44&gt;1,"&gt;","&lt;")&amp; " 1")</f>
        <v>&lt; 1</v>
      </c>
      <c r="M44" s="303"/>
      <c r="O44" s="251" t="s">
        <v>322</v>
      </c>
      <c r="P44" s="252"/>
      <c r="Q44" s="252"/>
      <c r="R44" s="252"/>
      <c r="S44" s="252"/>
      <c r="T44" s="73"/>
      <c r="AA44" s="93"/>
      <c r="AB44" s="93"/>
      <c r="AC44" s="93"/>
      <c r="AD44" s="93"/>
      <c r="AE44" s="96"/>
      <c r="AF44" s="64"/>
      <c r="AG44" s="64"/>
      <c r="AH44" s="64"/>
      <c r="AI44" s="93"/>
      <c r="AJ44" s="93"/>
      <c r="AK44" s="93"/>
      <c r="AL44" s="93"/>
      <c r="AM44" s="93"/>
      <c r="AZ44" s="166"/>
      <c r="BP44" s="166"/>
      <c r="BZ44" s="166"/>
      <c r="CA44" s="34"/>
      <c r="CB44" s="191"/>
      <c r="CC44" s="191"/>
      <c r="CD44" s="191"/>
    </row>
    <row r="45" spans="2:82" ht="13.5" customHeight="1">
      <c r="B45" s="328" t="s">
        <v>180</v>
      </c>
      <c r="C45" s="302"/>
      <c r="D45" s="329" t="str">
        <f>IF(OR(K44&lt;=1,AND(K40&lt;=250,S37="Y")),"Kết cấu đủ khả năng chịu lửa, không cần biện pháp bảo vệ","Kết cấu cần biện pháp bảo vệ")</f>
        <v>Kết cấu đủ khả năng chịu lửa, không cần biện pháp bảo vệ</v>
      </c>
      <c r="E45" s="330"/>
      <c r="F45" s="330"/>
      <c r="G45" s="330"/>
      <c r="H45" s="330"/>
      <c r="I45" s="330"/>
      <c r="J45" s="302"/>
      <c r="K45" s="327"/>
      <c r="L45" s="302"/>
      <c r="M45" s="303"/>
      <c r="O45" s="252"/>
      <c r="P45" s="252"/>
      <c r="Q45" s="252"/>
      <c r="R45" s="252"/>
      <c r="S45" s="252"/>
      <c r="T45" s="73"/>
      <c r="AA45" s="93"/>
      <c r="AB45" s="93"/>
      <c r="AC45" s="93"/>
      <c r="AD45" s="93"/>
      <c r="AE45" s="96"/>
      <c r="AF45" s="64"/>
      <c r="AG45" s="64"/>
      <c r="AH45" s="64"/>
      <c r="AI45" s="93"/>
      <c r="AJ45" s="93"/>
      <c r="AK45" s="93"/>
      <c r="AL45" s="93"/>
      <c r="AM45" s="93"/>
      <c r="AZ45" s="166"/>
      <c r="BP45" s="166"/>
      <c r="BZ45" s="166"/>
      <c r="CA45" s="34"/>
      <c r="CB45" s="191"/>
      <c r="CC45" s="191"/>
      <c r="CD45" s="191"/>
    </row>
    <row r="46" spans="2:82" ht="13.5" customHeight="1">
      <c r="B46" s="318" t="s">
        <v>235</v>
      </c>
      <c r="C46" s="302"/>
      <c r="D46" s="302"/>
      <c r="E46" s="302"/>
      <c r="F46" s="302"/>
      <c r="G46" s="302"/>
      <c r="H46" s="321" t="s">
        <v>230</v>
      </c>
      <c r="I46" s="331" t="str">
        <f>IF(K44&lt;=1,"-",P49)</f>
        <v>-</v>
      </c>
      <c r="J46" s="321" t="s">
        <v>227</v>
      </c>
      <c r="K46" s="332" t="str">
        <f>IF(AND($K$40&lt;=250,S37="Y"),"-",IF(K44&lt;=1,"-",P50))</f>
        <v>-</v>
      </c>
      <c r="L46" s="333" t="s">
        <v>233</v>
      </c>
      <c r="M46" s="303"/>
      <c r="O46" s="252"/>
      <c r="P46" s="252"/>
      <c r="Q46" s="252"/>
      <c r="R46" s="252"/>
      <c r="S46" s="252"/>
      <c r="AA46" s="93"/>
      <c r="AB46" s="93"/>
      <c r="AC46" s="93"/>
      <c r="AD46" s="93"/>
      <c r="AE46" s="96"/>
      <c r="AF46" s="64"/>
      <c r="AG46" s="64"/>
      <c r="AH46" s="64"/>
      <c r="AI46" s="93"/>
      <c r="AJ46" s="93"/>
      <c r="AK46" s="93"/>
      <c r="AL46" s="93"/>
      <c r="AM46" s="93"/>
      <c r="AZ46" s="166"/>
      <c r="BP46" s="166"/>
      <c r="BZ46" s="166"/>
      <c r="CA46" s="34"/>
      <c r="CB46" s="191"/>
      <c r="CC46" s="191"/>
      <c r="CD46" s="191"/>
    </row>
    <row r="47" spans="2:82" ht="13.5" customHeight="1">
      <c r="B47" s="318" t="s">
        <v>367</v>
      </c>
      <c r="C47" s="302"/>
      <c r="D47" s="302"/>
      <c r="E47" s="302"/>
      <c r="F47" s="302"/>
      <c r="G47" s="302"/>
      <c r="H47" s="302"/>
      <c r="I47" s="302"/>
      <c r="J47" s="321" t="s">
        <v>14</v>
      </c>
      <c r="K47" s="334" t="str">
        <f>IF(AND($K$40&lt;=250,S37="Y"),"-",IF(K44&lt;=1,"-",K42))</f>
        <v>-</v>
      </c>
      <c r="L47" s="302" t="s">
        <v>15</v>
      </c>
      <c r="M47" s="303"/>
      <c r="O47" s="252"/>
      <c r="P47" s="252"/>
      <c r="Q47" s="252"/>
      <c r="R47" s="252"/>
      <c r="S47" s="252"/>
      <c r="AA47" s="93"/>
      <c r="AB47" s="93"/>
      <c r="AC47" s="93"/>
      <c r="AD47" s="93"/>
      <c r="AE47" s="96"/>
      <c r="AF47" s="64"/>
      <c r="AG47" s="64"/>
      <c r="AH47" s="64"/>
      <c r="AI47" s="93"/>
      <c r="AJ47" s="93"/>
      <c r="AK47" s="93"/>
      <c r="AL47" s="93"/>
      <c r="AM47" s="93"/>
      <c r="AZ47" s="166"/>
      <c r="BP47" s="166"/>
      <c r="BZ47" s="166"/>
      <c r="CA47" s="34"/>
      <c r="CB47" s="191"/>
      <c r="CC47" s="191"/>
      <c r="CD47" s="191"/>
    </row>
    <row r="48" spans="2:82" ht="13.5" customHeight="1">
      <c r="B48" s="318" t="s">
        <v>232</v>
      </c>
      <c r="C48" s="302"/>
      <c r="D48" s="302"/>
      <c r="E48" s="302"/>
      <c r="F48" s="302"/>
      <c r="G48" s="302"/>
      <c r="H48" s="302"/>
      <c r="I48" s="302"/>
      <c r="J48" s="324" t="s">
        <v>236</v>
      </c>
      <c r="K48" s="332" t="str">
        <f>IF(AND($K$40&lt;=250,S37="Y"),"-",IF(K44&lt;=1,"-",P51))</f>
        <v>-</v>
      </c>
      <c r="L48" s="302" t="s">
        <v>204</v>
      </c>
      <c r="M48" s="303"/>
      <c r="O48" s="241" t="s">
        <v>231</v>
      </c>
      <c r="P48" s="241"/>
      <c r="R48" s="42"/>
      <c r="S48" s="71">
        <f>K42</f>
        <v>45</v>
      </c>
      <c r="AA48" s="93"/>
      <c r="AB48" s="93"/>
      <c r="AC48" s="93"/>
      <c r="AD48" s="93"/>
      <c r="AE48" s="96"/>
      <c r="AF48" s="64"/>
      <c r="AG48" s="64"/>
      <c r="AH48" s="64"/>
      <c r="AI48" s="93"/>
      <c r="AJ48" s="93"/>
      <c r="AK48" s="93"/>
      <c r="AL48" s="93"/>
      <c r="AM48" s="93"/>
      <c r="AZ48" s="166"/>
      <c r="BP48" s="166"/>
      <c r="BZ48" s="166"/>
      <c r="CA48" s="34"/>
      <c r="CB48" s="191"/>
      <c r="CC48" s="191"/>
      <c r="CD48" s="191"/>
    </row>
    <row r="49" spans="2:82" ht="13.5" customHeight="1">
      <c r="B49" s="318" t="s">
        <v>368</v>
      </c>
      <c r="C49" s="302"/>
      <c r="D49" s="302"/>
      <c r="E49" s="302"/>
      <c r="F49" s="302"/>
      <c r="G49" s="302"/>
      <c r="H49" s="302"/>
      <c r="I49" s="302"/>
      <c r="J49" s="324" t="s">
        <v>246</v>
      </c>
      <c r="K49" s="334" t="str">
        <f>IF(AND($K$40&lt;=250,S37="Y"),"-",IF(K44&lt;=1,"-",K41))</f>
        <v>-</v>
      </c>
      <c r="L49" s="302" t="s">
        <v>204</v>
      </c>
      <c r="M49" s="303"/>
      <c r="O49" s="42" t="s">
        <v>230</v>
      </c>
      <c r="P49" s="62" t="s">
        <v>238</v>
      </c>
      <c r="R49" s="65" t="s">
        <v>238</v>
      </c>
      <c r="S49" s="64">
        <f>IF(K42&lt;45,P41,INDEX(P41:S41,MATCH($S$48,$P$40:$S$40)))</f>
        <v>395.20831298828125</v>
      </c>
      <c r="AA49" s="93"/>
      <c r="AB49" s="93"/>
      <c r="AC49" s="93"/>
      <c r="AD49" s="93"/>
      <c r="AE49" s="96"/>
      <c r="AF49" s="64"/>
      <c r="AG49" s="64"/>
      <c r="AH49" s="64"/>
      <c r="AI49" s="93"/>
      <c r="AJ49" s="93"/>
      <c r="AK49" s="93"/>
      <c r="AL49" s="93"/>
      <c r="AM49" s="93"/>
      <c r="AZ49" s="166"/>
      <c r="BP49" s="166"/>
      <c r="BZ49" s="166"/>
      <c r="CA49" s="34"/>
      <c r="CB49" s="191"/>
      <c r="CC49" s="191"/>
      <c r="CD49" s="191"/>
    </row>
    <row r="50" spans="2:82" ht="13.5" customHeight="1">
      <c r="B50" s="318" t="str">
        <f>"- Tỷ số huy động cấu kiện tại thời điểm yêu cầu chống cháy:"</f>
        <v>- Tỷ số huy động cấu kiện tại thời điểm yêu cầu chống cháy:</v>
      </c>
      <c r="C50" s="302"/>
      <c r="D50" s="302"/>
      <c r="E50" s="302"/>
      <c r="F50" s="302"/>
      <c r="G50" s="302"/>
      <c r="H50" s="302"/>
      <c r="I50" s="302"/>
      <c r="J50" s="324" t="s">
        <v>237</v>
      </c>
      <c r="K50" s="52" t="str">
        <f>IF(AND($K$40&lt;=250,S37="Y"),"-",IF(K44&lt;=1,"-",K48/K49))</f>
        <v>-</v>
      </c>
      <c r="L50" s="327" t="str">
        <f>IF(AND($K$40&lt;=250,S37="Y"),"-",IF(K44&lt;=1,"",IF(K50&gt;1,"&gt;","&lt;")&amp; " 1"))</f>
        <v/>
      </c>
      <c r="M50" s="303"/>
      <c r="O50" s="42" t="s">
        <v>228</v>
      </c>
      <c r="P50" s="70">
        <f>IFERROR(INDEX($S$49:$S$51,MATCH(P49,O41:O43,0)),"-")</f>
        <v>395.20831298828125</v>
      </c>
      <c r="R50" s="66" t="s">
        <v>244</v>
      </c>
      <c r="S50" s="64">
        <f>IF(K42&lt;45,P42,INDEX(P42:S42,MATCH($S$48,$P$40:$S$40)))</f>
        <v>0</v>
      </c>
      <c r="AA50" s="93"/>
      <c r="AB50" s="93"/>
      <c r="AC50" s="93"/>
      <c r="AD50" s="93"/>
      <c r="AE50" s="96"/>
      <c r="AF50" s="64"/>
      <c r="AG50" s="64"/>
      <c r="AH50" s="64"/>
      <c r="AI50" s="93"/>
      <c r="AJ50" s="93"/>
      <c r="AK50" s="93"/>
      <c r="AL50" s="93"/>
      <c r="AM50" s="93"/>
      <c r="AZ50" s="166"/>
      <c r="BP50" s="166"/>
      <c r="BZ50" s="166"/>
      <c r="CA50" s="34"/>
      <c r="CB50" s="191"/>
      <c r="CC50" s="191"/>
      <c r="CD50" s="191"/>
    </row>
    <row r="51" spans="2:82" ht="13.5" customHeight="1">
      <c r="B51" s="335" t="str">
        <f>IF(K44&lt;=1,"","Kết luận:")</f>
        <v/>
      </c>
      <c r="C51" s="23"/>
      <c r="D51" s="53" t="str">
        <f>IF(K50="-","",IF(K50&lt;1,"Cấu kiện đảm bảo điều kiện nhiệt độ giới hạn","Cần tăng chiều dày lớp bọc chống cháy cho cấu kiện"))</f>
        <v/>
      </c>
      <c r="E51" s="23"/>
      <c r="F51" s="23"/>
      <c r="G51" s="23"/>
      <c r="H51" s="23"/>
      <c r="I51" s="23"/>
      <c r="J51" s="54"/>
      <c r="K51" s="55"/>
      <c r="L51" s="23"/>
      <c r="M51" s="336"/>
      <c r="O51" s="42" t="s">
        <v>229</v>
      </c>
      <c r="P51" s="62" t="str">
        <f>IFERROR(FLOOR(K49,50),"-")</f>
        <v>-</v>
      </c>
      <c r="R51" s="66" t="s">
        <v>245</v>
      </c>
      <c r="S51" s="64">
        <f>IF(K42&lt;45,P43,INDEX(P43:S43,MATCH($S$48,$P$40:$S$40)))</f>
        <v>360.10415649414063</v>
      </c>
      <c r="AA51" s="93"/>
      <c r="AB51" s="93"/>
      <c r="AC51" s="93"/>
      <c r="AD51" s="93"/>
      <c r="AE51" s="96"/>
      <c r="AF51" s="64"/>
      <c r="AG51" s="64"/>
      <c r="AH51" s="64"/>
      <c r="AI51" s="93"/>
      <c r="AJ51" s="93"/>
      <c r="AK51" s="93"/>
      <c r="AL51" s="93"/>
      <c r="AM51" s="93"/>
      <c r="AZ51" s="166"/>
      <c r="BP51" s="166"/>
      <c r="BZ51" s="166"/>
      <c r="CA51" s="34"/>
      <c r="CB51" s="191"/>
      <c r="CC51" s="191"/>
      <c r="CD51" s="191"/>
    </row>
    <row r="52" spans="2:82" ht="17.100000000000001" customHeight="1">
      <c r="B52" s="337" t="s">
        <v>172</v>
      </c>
      <c r="C52" s="253"/>
      <c r="D52" s="253"/>
      <c r="E52" s="302"/>
      <c r="F52" s="302"/>
      <c r="G52" s="302"/>
      <c r="H52" s="302"/>
      <c r="I52" s="302"/>
      <c r="J52" s="302"/>
      <c r="K52" s="302"/>
      <c r="L52" s="302"/>
      <c r="M52" s="303"/>
      <c r="AA52" s="93"/>
      <c r="AB52" s="93"/>
      <c r="AC52" s="93"/>
      <c r="AD52" s="93"/>
      <c r="AE52" s="96"/>
      <c r="AF52" s="64"/>
      <c r="AG52" s="64"/>
      <c r="AH52" s="64"/>
      <c r="AI52" s="93"/>
      <c r="AJ52" s="93"/>
      <c r="AK52" s="93"/>
      <c r="AL52" s="93"/>
      <c r="AM52" s="93"/>
      <c r="AZ52" s="166"/>
      <c r="BP52" s="166"/>
      <c r="BZ52" s="166"/>
      <c r="CA52" s="34"/>
      <c r="CB52" s="191"/>
      <c r="CC52" s="191"/>
      <c r="CD52" s="191"/>
    </row>
    <row r="53" spans="2:82" ht="17.100000000000001" customHeight="1">
      <c r="B53" s="307" t="s">
        <v>91</v>
      </c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3"/>
      <c r="AA53" s="93"/>
      <c r="AB53" s="93"/>
      <c r="AC53" s="93"/>
      <c r="AD53" s="93"/>
      <c r="AE53" s="96"/>
      <c r="AF53" s="64"/>
      <c r="AG53" s="64"/>
      <c r="AH53" s="64"/>
      <c r="AI53" s="93"/>
      <c r="AJ53" s="93"/>
      <c r="AK53" s="93"/>
      <c r="AL53" s="93"/>
      <c r="AM53" s="93"/>
      <c r="AZ53" s="166"/>
      <c r="BP53" s="166"/>
      <c r="BZ53" s="166"/>
      <c r="CA53" s="34"/>
      <c r="CB53" s="191"/>
      <c r="CC53" s="191"/>
      <c r="CD53" s="191"/>
    </row>
    <row r="54" spans="2:82" ht="17.100000000000001" hidden="1" customHeight="1">
      <c r="B54" s="308" t="str">
        <f>"- Bảng phân loại tiết diện trong điều kiện chịu lửa:"</f>
        <v>- Bảng phân loại tiết diện trong điều kiện chịu lửa:</v>
      </c>
      <c r="C54" s="302"/>
      <c r="D54" s="302"/>
      <c r="E54" s="302"/>
      <c r="F54" s="302"/>
      <c r="G54" s="302"/>
      <c r="H54" s="302"/>
      <c r="I54" s="302"/>
      <c r="J54" s="302"/>
      <c r="K54" s="302"/>
      <c r="L54" s="338"/>
      <c r="M54" s="303"/>
      <c r="AA54" s="93"/>
      <c r="AB54" s="93"/>
      <c r="AC54" s="93"/>
      <c r="AD54" s="93"/>
      <c r="AE54" s="96"/>
      <c r="AF54" s="64"/>
      <c r="AG54" s="64"/>
      <c r="AH54" s="64"/>
      <c r="AI54" s="93"/>
      <c r="AJ54" s="93"/>
      <c r="AK54" s="93"/>
      <c r="AL54" s="93"/>
      <c r="AM54" s="93"/>
      <c r="AZ54" s="166"/>
      <c r="BP54" s="166"/>
      <c r="BZ54" s="166"/>
      <c r="CA54" s="34"/>
      <c r="CB54" s="191"/>
      <c r="CC54" s="191"/>
      <c r="CD54" s="191"/>
    </row>
    <row r="55" spans="2:82" ht="17.100000000000001" customHeight="1">
      <c r="B55" s="307"/>
      <c r="C55" s="403" t="s">
        <v>92</v>
      </c>
      <c r="D55" s="404" t="s">
        <v>95</v>
      </c>
      <c r="E55" s="404"/>
      <c r="F55" s="404"/>
      <c r="G55" s="404"/>
      <c r="H55" s="403" t="s">
        <v>93</v>
      </c>
      <c r="I55" s="403" t="s">
        <v>94</v>
      </c>
      <c r="J55" s="319"/>
      <c r="K55" s="339"/>
      <c r="L55" s="302"/>
      <c r="M55" s="340"/>
      <c r="AA55" s="93"/>
      <c r="AB55" s="93"/>
      <c r="AC55" s="93"/>
      <c r="AD55" s="93"/>
      <c r="AE55" s="96"/>
      <c r="AF55" s="64"/>
      <c r="AG55" s="64"/>
      <c r="AH55" s="64"/>
      <c r="AI55" s="93"/>
      <c r="AJ55" s="93"/>
      <c r="AK55" s="93"/>
      <c r="AL55" s="93"/>
      <c r="AM55" s="93"/>
      <c r="AZ55" s="166"/>
      <c r="BP55" s="166"/>
      <c r="BZ55" s="166"/>
      <c r="CA55" s="34"/>
      <c r="CB55" s="191"/>
      <c r="CC55" s="191"/>
      <c r="CD55" s="191"/>
    </row>
    <row r="56" spans="2:82" ht="17.100000000000001" customHeight="1">
      <c r="B56" s="307"/>
      <c r="C56" s="403"/>
      <c r="D56" s="405" t="s">
        <v>96</v>
      </c>
      <c r="E56" s="405" t="s">
        <v>97</v>
      </c>
      <c r="F56" s="405" t="s">
        <v>98</v>
      </c>
      <c r="G56" s="405" t="s">
        <v>99</v>
      </c>
      <c r="H56" s="403"/>
      <c r="I56" s="403"/>
      <c r="J56" s="321" t="s">
        <v>129</v>
      </c>
      <c r="K56" s="341">
        <f>C31</f>
        <v>4825.486315913924</v>
      </c>
      <c r="L56" s="302" t="s">
        <v>130</v>
      </c>
      <c r="M56" s="340"/>
      <c r="S56" s="18"/>
      <c r="AA56" s="93"/>
      <c r="AB56" s="93"/>
      <c r="AC56" s="93"/>
      <c r="AD56" s="93"/>
      <c r="AE56" s="96"/>
      <c r="AF56" s="64"/>
      <c r="AG56" s="64"/>
      <c r="AH56" s="64"/>
      <c r="AI56" s="93"/>
      <c r="AJ56" s="93"/>
      <c r="AK56" s="93"/>
      <c r="AL56" s="93"/>
      <c r="AM56" s="93"/>
      <c r="AZ56" s="166"/>
      <c r="BP56" s="166"/>
      <c r="BZ56" s="166"/>
      <c r="CA56" s="34"/>
      <c r="CB56" s="191"/>
      <c r="CC56" s="191"/>
      <c r="CD56" s="191"/>
    </row>
    <row r="57" spans="2:82" ht="17.100000000000001" customHeight="1">
      <c r="B57" s="307"/>
      <c r="C57" s="393" t="s">
        <v>383</v>
      </c>
      <c r="D57" s="406">
        <v>41.623617216720618</v>
      </c>
      <c r="E57" s="406">
        <v>58.273064103408871</v>
      </c>
      <c r="F57" s="406">
        <v>74.922510990097123</v>
      </c>
      <c r="G57" s="407" t="str">
        <f>"&gt; " &amp; ROUND(F57,2)</f>
        <v>&gt; 74.92</v>
      </c>
      <c r="H57" s="408">
        <f>F18/F19</f>
        <v>25</v>
      </c>
      <c r="I57" s="409">
        <f>IF($H$57&lt;=D57,1,IF($H$57&lt;=E57,2,IF($H$57&lt;=F57,3,4)))</f>
        <v>1</v>
      </c>
      <c r="J57" s="321" t="s">
        <v>385</v>
      </c>
      <c r="K57" s="342">
        <f>IF(I57&lt;3,H31,G31)</f>
        <v>295082.66666666669</v>
      </c>
      <c r="L57" s="302" t="s">
        <v>131</v>
      </c>
      <c r="M57" s="343"/>
      <c r="S57" s="3"/>
      <c r="AA57" s="93"/>
      <c r="AB57" s="93"/>
      <c r="AC57" s="93"/>
      <c r="AD57" s="93"/>
      <c r="AE57" s="96"/>
      <c r="AF57" s="64"/>
      <c r="AG57" s="64"/>
      <c r="AH57" s="64"/>
      <c r="AI57" s="93"/>
      <c r="AJ57" s="93"/>
      <c r="AK57" s="93"/>
      <c r="AL57" s="93"/>
      <c r="AM57" s="93"/>
      <c r="AZ57" s="166"/>
      <c r="BP57" s="166"/>
      <c r="BZ57" s="166"/>
      <c r="CA57" s="34"/>
      <c r="CB57" s="191"/>
      <c r="CC57" s="191"/>
      <c r="CD57" s="191"/>
    </row>
    <row r="58" spans="2:82" ht="17.100000000000001" customHeight="1">
      <c r="B58" s="307" t="s">
        <v>101</v>
      </c>
      <c r="C58" s="302"/>
      <c r="D58" s="302"/>
      <c r="E58" s="302"/>
      <c r="F58" s="302"/>
      <c r="G58" s="302"/>
      <c r="H58" s="302"/>
      <c r="I58" s="344"/>
      <c r="J58" s="302"/>
      <c r="K58" s="302"/>
      <c r="L58" s="302"/>
      <c r="M58" s="303"/>
      <c r="R58" s="3"/>
      <c r="S58" s="3"/>
      <c r="AA58" s="93"/>
      <c r="AB58" s="93"/>
      <c r="AC58" s="93"/>
      <c r="AD58" s="93"/>
      <c r="AE58" s="96"/>
      <c r="AF58" s="64"/>
      <c r="AG58" s="64"/>
      <c r="AH58" s="64"/>
      <c r="AI58" s="93"/>
      <c r="AJ58" s="93"/>
      <c r="AK58" s="93"/>
      <c r="AL58" s="93"/>
      <c r="AM58" s="93"/>
      <c r="AZ58" s="166"/>
      <c r="BP58" s="166"/>
      <c r="BZ58" s="166"/>
      <c r="CA58" s="34"/>
      <c r="CB58" s="191"/>
      <c r="CC58" s="191"/>
      <c r="CD58" s="191"/>
    </row>
    <row r="59" spans="2:82" ht="17.100000000000001" customHeight="1">
      <c r="B59" s="307" t="s">
        <v>384</v>
      </c>
      <c r="C59" s="302"/>
      <c r="D59" s="302"/>
      <c r="E59" s="302"/>
      <c r="F59" s="302"/>
      <c r="G59" s="302"/>
      <c r="H59" s="302"/>
      <c r="I59" s="344"/>
      <c r="J59" s="338"/>
      <c r="K59" s="338"/>
      <c r="L59" s="302"/>
      <c r="M59" s="303"/>
      <c r="R59" s="3"/>
      <c r="S59" s="3"/>
      <c r="AA59" s="93"/>
      <c r="AB59" s="93"/>
      <c r="AC59" s="93"/>
      <c r="AD59" s="93"/>
      <c r="AE59" s="96"/>
      <c r="AF59" s="64"/>
      <c r="AG59" s="64"/>
      <c r="AH59" s="64"/>
      <c r="AI59" s="93"/>
      <c r="AJ59" s="93"/>
      <c r="AK59" s="93"/>
      <c r="AL59" s="93"/>
      <c r="AM59" s="93"/>
      <c r="AZ59" s="166"/>
      <c r="BP59" s="166"/>
      <c r="BZ59" s="166"/>
      <c r="CA59" s="34"/>
      <c r="CB59" s="191"/>
      <c r="CC59" s="191"/>
      <c r="CD59" s="191"/>
    </row>
    <row r="60" spans="2:82" ht="17.100000000000001" customHeight="1">
      <c r="B60" s="318" t="s">
        <v>386</v>
      </c>
      <c r="C60" s="302"/>
      <c r="D60" s="302"/>
      <c r="E60" s="302"/>
      <c r="F60" s="302"/>
      <c r="G60" s="302"/>
      <c r="H60" s="302"/>
      <c r="I60" s="344"/>
      <c r="J60" s="321" t="s">
        <v>387</v>
      </c>
      <c r="K60" s="320">
        <v>0.65</v>
      </c>
      <c r="L60" s="302"/>
      <c r="M60" s="303"/>
      <c r="R60" s="3"/>
      <c r="S60" s="3"/>
      <c r="AA60" s="93"/>
      <c r="AB60" s="93"/>
      <c r="AC60" s="93"/>
      <c r="AD60" s="93"/>
      <c r="AE60" s="96"/>
      <c r="AF60" s="64"/>
      <c r="AG60" s="64"/>
      <c r="AH60" s="64"/>
      <c r="AI60" s="93"/>
      <c r="AJ60" s="93"/>
      <c r="AK60" s="93"/>
      <c r="AL60" s="93"/>
      <c r="AM60" s="93"/>
      <c r="AZ60" s="166"/>
      <c r="BP60" s="166"/>
      <c r="BZ60" s="166"/>
      <c r="CA60" s="34"/>
      <c r="CB60" s="191"/>
      <c r="CC60" s="191"/>
      <c r="CD60" s="191"/>
    </row>
    <row r="61" spans="2:82" ht="17.100000000000001" customHeight="1">
      <c r="B61" s="318" t="s">
        <v>388</v>
      </c>
      <c r="C61" s="302"/>
      <c r="D61" s="302"/>
      <c r="E61" s="302"/>
      <c r="F61" s="302"/>
      <c r="G61" s="302"/>
      <c r="H61" s="302"/>
      <c r="I61" s="344"/>
      <c r="J61" s="321" t="s">
        <v>391</v>
      </c>
      <c r="K61" s="345">
        <v>768.45869580929252</v>
      </c>
      <c r="L61" s="302" t="s">
        <v>147</v>
      </c>
      <c r="M61" s="303"/>
      <c r="R61" s="3"/>
      <c r="S61" s="3"/>
      <c r="AA61" s="93"/>
      <c r="AB61" s="93"/>
      <c r="AC61" s="93"/>
      <c r="AD61" s="93"/>
      <c r="AE61" s="96"/>
      <c r="AF61" s="64"/>
      <c r="AG61" s="64"/>
      <c r="AH61" s="64"/>
      <c r="AI61" s="93"/>
      <c r="AJ61" s="93"/>
      <c r="AK61" s="93"/>
      <c r="AL61" s="93"/>
      <c r="AM61" s="93"/>
      <c r="AZ61" s="166"/>
      <c r="BP61" s="166"/>
      <c r="BZ61" s="166"/>
      <c r="CA61" s="34"/>
      <c r="CB61" s="191"/>
      <c r="CC61" s="191"/>
      <c r="CD61" s="191"/>
    </row>
    <row r="62" spans="2:82" ht="17.100000000000001" customHeight="1">
      <c r="B62" s="318" t="s">
        <v>390</v>
      </c>
      <c r="C62" s="302"/>
      <c r="D62" s="302"/>
      <c r="E62" s="302"/>
      <c r="F62" s="302"/>
      <c r="G62" s="302"/>
      <c r="H62" s="302"/>
      <c r="I62" s="344"/>
      <c r="J62" s="321" t="s">
        <v>389</v>
      </c>
      <c r="K62" s="345">
        <v>9</v>
      </c>
      <c r="L62" s="302" t="s">
        <v>147</v>
      </c>
      <c r="M62" s="303"/>
      <c r="R62" s="3"/>
      <c r="S62" s="3"/>
      <c r="AA62" s="93"/>
      <c r="AB62" s="93"/>
      <c r="AC62" s="93"/>
      <c r="AD62" s="93"/>
      <c r="AE62" s="96"/>
      <c r="AF62" s="64"/>
      <c r="AG62" s="64"/>
      <c r="AH62" s="64"/>
      <c r="AI62" s="93"/>
      <c r="AJ62" s="93"/>
      <c r="AK62" s="93"/>
      <c r="AL62" s="93"/>
      <c r="AM62" s="93"/>
      <c r="AZ62" s="166"/>
      <c r="BP62" s="166"/>
      <c r="BZ62" s="166"/>
      <c r="CA62" s="34"/>
      <c r="CB62" s="191"/>
      <c r="CC62" s="191"/>
      <c r="CD62" s="191"/>
    </row>
    <row r="63" spans="2:82" ht="17.100000000000001" customHeight="1">
      <c r="B63" s="318" t="s">
        <v>392</v>
      </c>
      <c r="C63" s="302"/>
      <c r="D63" s="302"/>
      <c r="E63" s="302"/>
      <c r="F63" s="302"/>
      <c r="G63" s="302"/>
      <c r="H63" s="302"/>
      <c r="I63" s="344"/>
      <c r="J63" s="346" t="s">
        <v>116</v>
      </c>
      <c r="K63" s="320">
        <v>1.1711755035215998E-2</v>
      </c>
      <c r="L63" s="302"/>
      <c r="M63" s="303"/>
      <c r="R63" s="3"/>
      <c r="S63" s="3"/>
      <c r="AA63" s="93"/>
      <c r="AB63" s="93"/>
      <c r="AC63" s="93"/>
      <c r="AD63" s="93"/>
      <c r="AE63" s="96"/>
      <c r="AF63" s="64"/>
      <c r="AG63" s="64"/>
      <c r="AH63" s="64"/>
      <c r="AI63" s="93"/>
      <c r="AJ63" s="93"/>
      <c r="AK63" s="93"/>
      <c r="AL63" s="93"/>
      <c r="AM63" s="93"/>
      <c r="AZ63" s="166"/>
      <c r="BP63" s="166"/>
      <c r="BZ63" s="166"/>
      <c r="CA63" s="34"/>
      <c r="CB63" s="191"/>
      <c r="CC63" s="191"/>
      <c r="CD63" s="191"/>
    </row>
    <row r="64" spans="2:82" ht="17.100000000000001" customHeight="1">
      <c r="B64" s="318" t="s">
        <v>408</v>
      </c>
      <c r="C64" s="302"/>
      <c r="D64" s="302"/>
      <c r="E64" s="302"/>
      <c r="F64" s="302"/>
      <c r="G64" s="302"/>
      <c r="H64" s="302"/>
      <c r="I64" s="302"/>
      <c r="J64" s="324" t="s">
        <v>137</v>
      </c>
      <c r="K64" s="419">
        <v>1135.6546445592053</v>
      </c>
      <c r="L64" s="325" t="s">
        <v>146</v>
      </c>
      <c r="M64" s="303"/>
      <c r="R64" s="3"/>
      <c r="S64" s="3"/>
      <c r="AA64" s="93"/>
      <c r="AB64" s="93"/>
      <c r="AC64" s="93"/>
      <c r="AD64" s="93"/>
      <c r="AE64" s="96"/>
      <c r="AF64" s="64"/>
      <c r="AG64" s="64"/>
      <c r="AH64" s="64"/>
      <c r="AI64" s="93"/>
      <c r="AJ64" s="93"/>
      <c r="AK64" s="93"/>
      <c r="AL64" s="93"/>
      <c r="AM64" s="93"/>
      <c r="AZ64" s="166"/>
      <c r="BP64" s="166"/>
      <c r="BZ64" s="166"/>
      <c r="CA64" s="34"/>
      <c r="CB64" s="191"/>
      <c r="CC64" s="191"/>
      <c r="CD64" s="191"/>
    </row>
    <row r="65" spans="2:82" ht="17.100000000000001" customHeight="1">
      <c r="B65" s="307" t="s">
        <v>393</v>
      </c>
      <c r="C65" s="302"/>
      <c r="D65" s="302"/>
      <c r="E65" s="302"/>
      <c r="F65" s="302"/>
      <c r="G65" s="302"/>
      <c r="H65" s="302"/>
      <c r="I65" s="344"/>
      <c r="J65" s="346"/>
      <c r="K65" s="320"/>
      <c r="L65" s="302" t="s">
        <v>398</v>
      </c>
      <c r="M65" s="303"/>
      <c r="R65" s="3"/>
      <c r="S65" s="3"/>
      <c r="AA65" s="93"/>
      <c r="AB65" s="93"/>
      <c r="AC65" s="93"/>
      <c r="AD65" s="93"/>
      <c r="AE65" s="96"/>
      <c r="AF65" s="64"/>
      <c r="AG65" s="64"/>
      <c r="AH65" s="64"/>
      <c r="AI65" s="93"/>
      <c r="AJ65" s="93"/>
      <c r="AK65" s="93"/>
      <c r="AL65" s="93"/>
      <c r="AM65" s="93"/>
      <c r="AZ65" s="166"/>
      <c r="BP65" s="166"/>
      <c r="BZ65" s="166"/>
      <c r="CA65" s="34"/>
      <c r="CB65" s="191"/>
      <c r="CC65" s="191"/>
      <c r="CD65" s="191"/>
    </row>
    <row r="66" spans="2:82" ht="17.100000000000001" customHeight="1">
      <c r="B66" s="307" t="s">
        <v>394</v>
      </c>
      <c r="C66" s="302"/>
      <c r="D66" s="302"/>
      <c r="E66" s="302"/>
      <c r="F66" s="302"/>
      <c r="G66" s="302"/>
      <c r="H66" s="302"/>
      <c r="I66" s="302"/>
      <c r="J66" s="302"/>
      <c r="K66" s="347"/>
      <c r="L66" s="302"/>
      <c r="M66" s="303"/>
      <c r="S66" s="19"/>
      <c r="AA66" s="93"/>
      <c r="AB66" s="93"/>
      <c r="AC66" s="93"/>
      <c r="AD66" s="93"/>
      <c r="AE66" s="96"/>
      <c r="AF66" s="64"/>
      <c r="AG66" s="64"/>
      <c r="AH66" s="64"/>
      <c r="AI66" s="93"/>
      <c r="AJ66" s="93"/>
      <c r="AK66" s="93"/>
      <c r="AL66" s="93"/>
      <c r="AM66" s="93"/>
      <c r="AZ66" s="166"/>
      <c r="BP66" s="166"/>
      <c r="BZ66" s="166"/>
      <c r="CA66" s="34"/>
      <c r="CB66" s="191"/>
      <c r="CC66" s="191"/>
      <c r="CD66" s="191"/>
    </row>
    <row r="67" spans="2:82" ht="17.100000000000001" customHeight="1">
      <c r="B67" s="307"/>
      <c r="C67" s="302"/>
      <c r="D67" s="302"/>
      <c r="E67" s="302"/>
      <c r="F67" s="302"/>
      <c r="G67" s="302"/>
      <c r="H67" s="302"/>
      <c r="I67" s="302"/>
      <c r="J67" s="302"/>
      <c r="K67" s="302"/>
      <c r="L67" s="302"/>
      <c r="M67" s="303"/>
      <c r="S67" s="19"/>
      <c r="AA67" s="93"/>
      <c r="AB67" s="93"/>
      <c r="AC67" s="93"/>
      <c r="AD67" s="93"/>
      <c r="AE67" s="96"/>
      <c r="AF67" s="64"/>
      <c r="AG67" s="64"/>
      <c r="AH67" s="64"/>
      <c r="AI67" s="93"/>
      <c r="AJ67" s="93"/>
      <c r="AK67" s="93"/>
      <c r="AL67" s="93"/>
      <c r="AM67" s="93"/>
      <c r="AZ67" s="166"/>
      <c r="BP67" s="166"/>
      <c r="BZ67" s="166"/>
      <c r="CA67" s="34"/>
      <c r="CB67" s="191"/>
      <c r="CC67" s="191"/>
      <c r="CD67" s="191"/>
    </row>
    <row r="68" spans="2:82" ht="17.100000000000001" customHeight="1">
      <c r="B68" s="307"/>
      <c r="C68" s="302"/>
      <c r="D68" s="302"/>
      <c r="E68" s="302"/>
      <c r="F68" s="302"/>
      <c r="G68" s="302"/>
      <c r="H68" s="302"/>
      <c r="I68" s="302"/>
      <c r="J68" s="302"/>
      <c r="K68" s="302"/>
      <c r="L68" s="302"/>
      <c r="M68" s="303"/>
      <c r="S68" s="19"/>
      <c r="AA68" s="93"/>
      <c r="AB68" s="93"/>
      <c r="AC68" s="93"/>
      <c r="AD68" s="93"/>
      <c r="AE68" s="96"/>
      <c r="AF68" s="64"/>
      <c r="AG68" s="64"/>
      <c r="AH68" s="64"/>
      <c r="AI68" s="93"/>
      <c r="AJ68" s="93"/>
      <c r="AK68" s="93"/>
      <c r="AL68" s="93"/>
      <c r="AM68" s="93"/>
      <c r="AZ68" s="166"/>
      <c r="BP68" s="166"/>
      <c r="BZ68" s="166"/>
      <c r="CA68" s="34"/>
      <c r="CB68" s="191"/>
      <c r="CC68" s="191"/>
      <c r="CD68" s="191"/>
    </row>
    <row r="69" spans="2:82" ht="17.100000000000001" customHeight="1">
      <c r="B69" s="307"/>
      <c r="C69" s="302"/>
      <c r="D69" s="302"/>
      <c r="E69" s="302"/>
      <c r="F69" s="302"/>
      <c r="G69" s="302"/>
      <c r="H69" s="302"/>
      <c r="I69" s="302"/>
      <c r="J69" s="302"/>
      <c r="K69" s="302"/>
      <c r="L69" s="302"/>
      <c r="M69" s="303"/>
      <c r="S69" s="19"/>
      <c r="AA69" s="93"/>
      <c r="AB69" s="93"/>
      <c r="AC69" s="93"/>
      <c r="AD69" s="93"/>
      <c r="AE69" s="96"/>
      <c r="AF69" s="64"/>
      <c r="AG69" s="64"/>
      <c r="AH69" s="64"/>
      <c r="AI69" s="93"/>
      <c r="AJ69" s="93"/>
      <c r="AK69" s="93"/>
      <c r="AL69" s="93"/>
      <c r="AM69" s="93"/>
      <c r="AZ69" s="166"/>
      <c r="BP69" s="166"/>
      <c r="BZ69" s="166"/>
      <c r="CA69" s="34"/>
      <c r="CB69" s="191"/>
      <c r="CC69" s="191"/>
      <c r="CD69" s="191"/>
    </row>
    <row r="70" spans="2:82" ht="18.75">
      <c r="B70" s="318" t="s">
        <v>112</v>
      </c>
      <c r="C70" s="321" t="s">
        <v>399</v>
      </c>
      <c r="D70" s="348">
        <v>1</v>
      </c>
      <c r="E70" s="321" t="s">
        <v>400</v>
      </c>
      <c r="F70" s="348">
        <v>1</v>
      </c>
      <c r="G70" s="324" t="s">
        <v>102</v>
      </c>
      <c r="H70" s="349">
        <f>PI()*SQRT(D26/F26)</f>
        <v>91.976414994385649</v>
      </c>
      <c r="I70" s="325"/>
      <c r="J70" s="324" t="s">
        <v>365</v>
      </c>
      <c r="K70" s="350">
        <f>0.65*SQRT(235/F26)</f>
        <v>0.6365964986086684</v>
      </c>
      <c r="L70" s="302"/>
      <c r="M70" s="303"/>
      <c r="AA70" s="93"/>
      <c r="AB70" s="93"/>
      <c r="AC70" s="93"/>
      <c r="AD70" s="93"/>
      <c r="AE70" s="96"/>
      <c r="AF70" s="64"/>
      <c r="AG70" s="64"/>
      <c r="AH70" s="64"/>
      <c r="AI70" s="93"/>
      <c r="AJ70" s="93"/>
      <c r="AK70" s="93"/>
      <c r="AL70" s="93"/>
      <c r="AM70" s="93"/>
      <c r="AZ70" s="166"/>
      <c r="BP70" s="166"/>
      <c r="BZ70" s="166"/>
      <c r="CA70" s="34"/>
      <c r="CB70" s="191"/>
      <c r="CC70" s="191"/>
      <c r="CD70" s="191"/>
    </row>
    <row r="71" spans="2:82" ht="15.75">
      <c r="B71" s="318" t="s">
        <v>362</v>
      </c>
      <c r="C71" s="325"/>
      <c r="D71" s="351"/>
      <c r="E71" s="352"/>
      <c r="F71" s="353"/>
      <c r="G71" s="354" t="s">
        <v>396</v>
      </c>
      <c r="H71" s="347">
        <f>J31/H70</f>
        <v>0.83213533847674115</v>
      </c>
      <c r="I71" s="325"/>
      <c r="J71" s="354" t="s">
        <v>401</v>
      </c>
      <c r="K71" s="347">
        <f>H71*SQRT(D70/F70)</f>
        <v>0.83213533847674115</v>
      </c>
      <c r="L71" s="302"/>
      <c r="M71" s="303"/>
      <c r="AA71" s="93"/>
      <c r="AB71" s="93"/>
      <c r="AC71" s="93"/>
      <c r="AD71" s="93"/>
      <c r="AE71" s="96"/>
      <c r="AF71" s="64"/>
      <c r="AG71" s="64"/>
      <c r="AH71" s="64"/>
      <c r="AI71" s="93"/>
      <c r="AJ71" s="93"/>
      <c r="AK71" s="93"/>
      <c r="AL71" s="93"/>
      <c r="AM71" s="93"/>
      <c r="AZ71" s="166"/>
      <c r="BP71" s="166"/>
      <c r="BZ71" s="166"/>
      <c r="CA71" s="34"/>
      <c r="CB71" s="191"/>
      <c r="CC71" s="191"/>
      <c r="CD71" s="191"/>
    </row>
    <row r="72" spans="2:82" ht="15.75">
      <c r="B72" s="318" t="s">
        <v>103</v>
      </c>
      <c r="C72" s="325"/>
      <c r="D72" s="351"/>
      <c r="E72" s="352"/>
      <c r="F72" s="353"/>
      <c r="G72" s="302" t="s">
        <v>104</v>
      </c>
      <c r="H72" s="345"/>
      <c r="I72" s="325"/>
      <c r="J72" s="324" t="s">
        <v>402</v>
      </c>
      <c r="K72" s="350">
        <f>0.5*(1+K70*K71+K71^2)</f>
        <v>1.1110918321923164</v>
      </c>
      <c r="L72" s="302"/>
      <c r="M72" s="303"/>
      <c r="AA72" s="93"/>
      <c r="AB72" s="93"/>
      <c r="AC72" s="93"/>
      <c r="AD72" s="93"/>
      <c r="AE72" s="96"/>
      <c r="AF72" s="64"/>
      <c r="AG72" s="64"/>
      <c r="AH72" s="64"/>
      <c r="AI72" s="93"/>
      <c r="AJ72" s="93"/>
      <c r="AK72" s="93"/>
      <c r="AL72" s="93"/>
      <c r="AM72" s="93"/>
      <c r="AZ72" s="166"/>
      <c r="BP72" s="166"/>
      <c r="BZ72" s="166"/>
      <c r="CA72" s="34"/>
      <c r="CB72" s="191"/>
      <c r="CC72" s="191"/>
      <c r="CD72" s="191"/>
    </row>
    <row r="73" spans="2:82" ht="15" customHeight="1">
      <c r="B73" s="355"/>
      <c r="C73" s="302"/>
      <c r="D73" s="302"/>
      <c r="E73" s="302"/>
      <c r="F73" s="302"/>
      <c r="G73" s="302"/>
      <c r="H73" s="302"/>
      <c r="I73" s="302"/>
      <c r="J73" s="324" t="s">
        <v>403</v>
      </c>
      <c r="K73" s="350">
        <f>1/(K72+SQRT(K72^2-K71^2))</f>
        <v>0.54131598912303081</v>
      </c>
      <c r="L73" s="356"/>
      <c r="M73" s="303"/>
      <c r="AA73" s="93"/>
      <c r="AB73" s="93"/>
      <c r="AC73" s="93"/>
      <c r="AD73" s="93"/>
      <c r="AE73" s="96"/>
      <c r="AF73" s="64"/>
      <c r="AG73" s="64"/>
      <c r="AH73" s="64"/>
      <c r="AI73" s="93"/>
      <c r="AJ73" s="93"/>
      <c r="AK73" s="93"/>
      <c r="AL73" s="93"/>
      <c r="AM73" s="93"/>
      <c r="AZ73" s="166"/>
      <c r="BP73" s="166"/>
      <c r="BZ73" s="166"/>
      <c r="CA73" s="34"/>
      <c r="CB73" s="191"/>
      <c r="CC73" s="191"/>
      <c r="CD73" s="191"/>
    </row>
    <row r="74" spans="2:82">
      <c r="B74" s="318" t="s">
        <v>105</v>
      </c>
      <c r="C74" s="302"/>
      <c r="D74" s="302"/>
      <c r="E74" s="302"/>
      <c r="F74" s="302"/>
      <c r="G74" s="302"/>
      <c r="H74" s="302"/>
      <c r="I74" s="302"/>
      <c r="J74" s="321" t="s">
        <v>107</v>
      </c>
      <c r="K74" s="357">
        <f>K76+K75*(H76-K76)</f>
        <v>1.3</v>
      </c>
      <c r="L74" s="356"/>
      <c r="M74" s="303"/>
      <c r="AA74" s="93"/>
      <c r="AB74" s="93"/>
      <c r="AC74" s="93"/>
      <c r="AD74" s="93"/>
      <c r="AE74" s="96"/>
      <c r="AF74" s="64"/>
      <c r="AG74" s="64"/>
      <c r="AH74" s="64"/>
      <c r="AI74" s="93"/>
      <c r="AJ74" s="93"/>
      <c r="AK74" s="93"/>
      <c r="AL74" s="93"/>
      <c r="AM74" s="93"/>
      <c r="AZ74" s="166"/>
      <c r="BP74" s="166"/>
      <c r="BZ74" s="166"/>
      <c r="CA74" s="34"/>
      <c r="CB74" s="191"/>
      <c r="CC74" s="191"/>
      <c r="CD74" s="191"/>
    </row>
    <row r="75" spans="2:82" ht="15" customHeight="1">
      <c r="B75" s="318"/>
      <c r="C75" s="302"/>
      <c r="D75" s="302"/>
      <c r="E75" s="302"/>
      <c r="F75" s="302"/>
      <c r="G75" s="324" t="s">
        <v>106</v>
      </c>
      <c r="H75" s="357">
        <v>1</v>
      </c>
      <c r="I75" s="302"/>
      <c r="J75" s="321" t="s">
        <v>248</v>
      </c>
      <c r="K75" s="357">
        <v>1</v>
      </c>
      <c r="L75" s="356"/>
      <c r="M75" s="303"/>
      <c r="AA75" s="93"/>
      <c r="AB75" s="93"/>
      <c r="AC75" s="93"/>
      <c r="AD75" s="93"/>
      <c r="AE75" s="96"/>
      <c r="AF75" s="64"/>
      <c r="AG75" s="64"/>
      <c r="AH75" s="64"/>
      <c r="AI75" s="93"/>
      <c r="AJ75" s="93"/>
      <c r="AK75" s="93"/>
      <c r="AL75" s="93"/>
      <c r="AM75" s="93"/>
      <c r="AZ75" s="166"/>
      <c r="BP75" s="166"/>
      <c r="BZ75" s="166"/>
      <c r="CA75" s="34"/>
      <c r="CB75" s="191"/>
      <c r="CC75" s="191"/>
      <c r="CD75" s="191"/>
    </row>
    <row r="76" spans="2:82" ht="15" customHeight="1">
      <c r="B76" s="355" t="s">
        <v>109</v>
      </c>
      <c r="C76" s="358"/>
      <c r="D76" s="302"/>
      <c r="E76" s="302"/>
      <c r="F76" s="302"/>
      <c r="G76" s="321" t="s">
        <v>76</v>
      </c>
      <c r="H76" s="359">
        <v>1.3</v>
      </c>
      <c r="I76" s="302"/>
      <c r="J76" s="321" t="s">
        <v>108</v>
      </c>
      <c r="K76" s="347">
        <f>1.8-0.7*H75</f>
        <v>1.1000000000000001</v>
      </c>
      <c r="L76" s="356"/>
      <c r="M76" s="303"/>
      <c r="AA76" s="93"/>
      <c r="AB76" s="93"/>
      <c r="AC76" s="93"/>
      <c r="AD76" s="93"/>
      <c r="AE76" s="96"/>
      <c r="AF76" s="64"/>
      <c r="AG76" s="64"/>
      <c r="AH76" s="64"/>
      <c r="AI76" s="93"/>
      <c r="AJ76" s="93"/>
      <c r="AK76" s="93"/>
      <c r="AL76" s="93"/>
      <c r="AM76" s="93"/>
      <c r="AZ76" s="166"/>
      <c r="BP76" s="166"/>
      <c r="BZ76" s="166"/>
      <c r="CA76" s="34"/>
      <c r="CB76" s="191"/>
      <c r="CC76" s="191"/>
      <c r="CD76" s="191"/>
    </row>
    <row r="77" spans="2:82">
      <c r="B77" s="318" t="s">
        <v>110</v>
      </c>
      <c r="C77" s="302"/>
      <c r="D77" s="302"/>
      <c r="E77" s="302"/>
      <c r="F77" s="302"/>
      <c r="G77" s="302"/>
      <c r="H77" s="302"/>
      <c r="I77" s="302"/>
      <c r="J77" s="338"/>
      <c r="K77" s="338"/>
      <c r="L77" s="302"/>
      <c r="M77" s="303"/>
      <c r="AA77" s="93"/>
      <c r="AB77" s="93"/>
      <c r="AC77" s="93"/>
      <c r="AD77" s="93"/>
      <c r="AE77" s="96"/>
      <c r="AF77" s="64"/>
      <c r="AG77" s="64"/>
      <c r="AH77" s="64"/>
      <c r="AI77" s="93"/>
      <c r="AJ77" s="93"/>
      <c r="AK77" s="93"/>
      <c r="AL77" s="93"/>
      <c r="AM77" s="93"/>
      <c r="AZ77" s="166"/>
      <c r="BP77" s="166"/>
      <c r="BZ77" s="166"/>
      <c r="CA77" s="34"/>
      <c r="CB77" s="191"/>
      <c r="CC77" s="191"/>
      <c r="CD77" s="191"/>
    </row>
    <row r="78" spans="2:82">
      <c r="B78" s="318"/>
      <c r="C78" s="321" t="s">
        <v>77</v>
      </c>
      <c r="D78" s="360">
        <v>1</v>
      </c>
      <c r="E78" s="302" t="str">
        <f>VLOOKUP(D78,Data!$K$21:$L$23,2,FALSE)</f>
        <v>(Đối với cấu kiện tiếp xúc với cả bốn mặt)</v>
      </c>
      <c r="F78" s="302"/>
      <c r="G78" s="302"/>
      <c r="H78" s="302"/>
      <c r="I78" s="302"/>
      <c r="J78" s="321"/>
      <c r="K78" s="361"/>
      <c r="L78" s="302"/>
      <c r="M78" s="303"/>
      <c r="AA78" s="93"/>
      <c r="AB78" s="93"/>
      <c r="AC78" s="93"/>
      <c r="AD78" s="93"/>
      <c r="AE78" s="96"/>
      <c r="AF78" s="64"/>
      <c r="AG78" s="64"/>
      <c r="AH78" s="64"/>
      <c r="AI78" s="93"/>
      <c r="AJ78" s="93"/>
      <c r="AK78" s="93"/>
      <c r="AL78" s="93"/>
      <c r="AM78" s="93"/>
      <c r="AZ78" s="166"/>
      <c r="BP78" s="166"/>
      <c r="BZ78" s="166"/>
      <c r="CA78" s="34"/>
      <c r="CB78" s="191"/>
      <c r="CC78" s="191"/>
      <c r="CD78" s="191"/>
    </row>
    <row r="79" spans="2:82">
      <c r="B79" s="318" t="s">
        <v>111</v>
      </c>
      <c r="C79" s="302"/>
      <c r="D79" s="302"/>
      <c r="E79" s="302"/>
      <c r="F79" s="302"/>
      <c r="G79" s="302"/>
      <c r="H79" s="302"/>
      <c r="I79" s="302"/>
      <c r="J79" s="338"/>
      <c r="K79" s="362"/>
      <c r="L79" s="362"/>
      <c r="M79" s="303"/>
      <c r="AA79" s="93"/>
      <c r="AB79" s="93"/>
      <c r="AC79" s="93"/>
      <c r="AD79" s="93"/>
      <c r="AE79" s="96"/>
      <c r="AF79" s="64"/>
      <c r="AG79" s="64"/>
      <c r="AH79" s="64"/>
      <c r="AI79" s="93"/>
      <c r="AJ79" s="93"/>
      <c r="AK79" s="93"/>
      <c r="AL79" s="93"/>
      <c r="AM79" s="93"/>
      <c r="AZ79" s="166"/>
      <c r="BP79" s="166"/>
      <c r="BZ79" s="166"/>
      <c r="CA79" s="34"/>
      <c r="CB79" s="191"/>
      <c r="CC79" s="191"/>
      <c r="CD79" s="191"/>
    </row>
    <row r="80" spans="2:82">
      <c r="B80" s="318"/>
      <c r="C80" s="321" t="s">
        <v>78</v>
      </c>
      <c r="D80" s="360">
        <v>1</v>
      </c>
      <c r="E80" s="302" t="str">
        <f>VLOOKUP(D80,Data!$K$24:$L$25,2,FALSE)</f>
        <v>(Tại các vị trí khác ngoại trừ tại gối đỡ của cấu kiện siêu tĩnh)</v>
      </c>
      <c r="F80" s="302"/>
      <c r="G80" s="302"/>
      <c r="H80" s="302"/>
      <c r="I80" s="302"/>
      <c r="J80" s="321"/>
      <c r="K80" s="361"/>
      <c r="L80" s="302"/>
      <c r="M80" s="303"/>
      <c r="AA80" s="93"/>
      <c r="AB80" s="93"/>
      <c r="AC80" s="93"/>
      <c r="AD80" s="93"/>
      <c r="AE80" s="96"/>
      <c r="AF80" s="64"/>
      <c r="AG80" s="64"/>
      <c r="AH80" s="64"/>
      <c r="AI80" s="93"/>
      <c r="AJ80" s="93"/>
      <c r="AK80" s="93"/>
      <c r="AL80" s="93"/>
      <c r="AM80" s="93"/>
      <c r="AZ80" s="166"/>
      <c r="BP80" s="166"/>
      <c r="BZ80" s="166"/>
      <c r="CA80" s="34"/>
      <c r="CB80" s="191"/>
      <c r="CC80" s="191"/>
      <c r="CD80" s="191"/>
    </row>
    <row r="81" spans="2:82">
      <c r="B81" s="305"/>
      <c r="C81" s="321" t="s">
        <v>249</v>
      </c>
      <c r="D81" s="320" t="str">
        <f>D93</f>
        <v>-</v>
      </c>
      <c r="E81" s="321" t="s">
        <v>114</v>
      </c>
      <c r="F81" s="363">
        <v>1</v>
      </c>
      <c r="G81" s="364"/>
      <c r="H81" s="302"/>
      <c r="I81" s="302"/>
      <c r="J81" s="321" t="s">
        <v>113</v>
      </c>
      <c r="K81" s="320" t="str">
        <f>D94</f>
        <v>-</v>
      </c>
      <c r="L81" s="302"/>
      <c r="M81" s="303"/>
      <c r="AA81" s="93"/>
      <c r="AB81" s="93"/>
      <c r="AC81" s="93"/>
      <c r="AD81" s="93"/>
      <c r="AE81" s="96"/>
      <c r="AF81" s="64"/>
      <c r="AG81" s="64"/>
      <c r="AH81" s="64"/>
      <c r="AI81" s="93"/>
      <c r="AJ81" s="93"/>
      <c r="AK81" s="93"/>
      <c r="AL81" s="93"/>
      <c r="AM81" s="93"/>
      <c r="AZ81" s="166"/>
      <c r="BP81" s="166"/>
      <c r="BZ81" s="166"/>
      <c r="CA81" s="34"/>
      <c r="CB81" s="191"/>
      <c r="CC81" s="191"/>
      <c r="CD81" s="191"/>
    </row>
    <row r="82" spans="2:82">
      <c r="B82" s="318" t="s">
        <v>115</v>
      </c>
      <c r="C82" s="302"/>
      <c r="D82" s="302"/>
      <c r="E82" s="302"/>
      <c r="F82" s="302"/>
      <c r="G82" s="302"/>
      <c r="H82" s="302"/>
      <c r="I82" s="302"/>
      <c r="J82" s="346" t="s">
        <v>116</v>
      </c>
      <c r="K82" s="320" t="str">
        <f>D95</f>
        <v>-</v>
      </c>
      <c r="L82" s="302"/>
      <c r="M82" s="303"/>
      <c r="AA82" s="93"/>
      <c r="AB82" s="93"/>
      <c r="AC82" s="93"/>
      <c r="AD82" s="93"/>
      <c r="AE82" s="96"/>
      <c r="AF82" s="64"/>
      <c r="AG82" s="64"/>
      <c r="AH82" s="64"/>
      <c r="AI82" s="93"/>
      <c r="AJ82" s="93"/>
      <c r="AK82" s="93"/>
      <c r="AL82" s="93"/>
      <c r="AM82" s="93"/>
      <c r="AZ82" s="166"/>
      <c r="BP82" s="166"/>
      <c r="BZ82" s="166"/>
      <c r="CA82" s="34"/>
      <c r="CB82" s="191"/>
      <c r="CC82" s="191"/>
      <c r="CD82" s="191"/>
    </row>
    <row r="83" spans="2:82" ht="15.75">
      <c r="B83" s="318" t="s">
        <v>118</v>
      </c>
      <c r="C83" s="302"/>
      <c r="D83" s="302"/>
      <c r="E83" s="365"/>
      <c r="F83" s="302"/>
      <c r="G83" s="321"/>
      <c r="H83" s="302"/>
      <c r="I83" s="302"/>
      <c r="J83" s="324" t="s">
        <v>119</v>
      </c>
      <c r="K83" s="316" t="str">
        <f>D96</f>
        <v>-</v>
      </c>
      <c r="L83" s="302" t="s">
        <v>79</v>
      </c>
      <c r="M83" s="303"/>
      <c r="AA83" s="93"/>
      <c r="AB83" s="93"/>
      <c r="AC83" s="93"/>
      <c r="AD83" s="93"/>
      <c r="AE83" s="96"/>
      <c r="AF83" s="64"/>
      <c r="AG83" s="64"/>
      <c r="AH83" s="64"/>
      <c r="AI83" s="93"/>
      <c r="AJ83" s="93"/>
      <c r="AK83" s="93"/>
      <c r="AL83" s="93"/>
      <c r="AM83" s="93"/>
      <c r="AZ83" s="166"/>
      <c r="BP83" s="166"/>
      <c r="BZ83" s="166"/>
      <c r="CA83" s="34"/>
      <c r="CB83" s="191"/>
      <c r="CC83" s="191"/>
      <c r="CD83" s="191"/>
    </row>
    <row r="84" spans="2:82">
      <c r="B84" s="318" t="s">
        <v>138</v>
      </c>
      <c r="C84" s="302"/>
      <c r="D84" s="302"/>
      <c r="E84" s="365"/>
      <c r="F84" s="302"/>
      <c r="G84" s="321"/>
      <c r="H84" s="302"/>
      <c r="I84" s="302"/>
      <c r="J84" s="324"/>
      <c r="K84" s="316"/>
      <c r="L84" s="302"/>
      <c r="M84" s="303"/>
      <c r="AA84" s="93"/>
      <c r="AB84" s="93"/>
      <c r="AC84" s="93"/>
      <c r="AD84" s="93"/>
      <c r="AE84" s="96"/>
      <c r="AF84" s="64"/>
      <c r="AG84" s="64"/>
      <c r="AH84" s="64"/>
      <c r="AI84" s="93"/>
      <c r="AJ84" s="93"/>
      <c r="AK84" s="93"/>
      <c r="AL84" s="93"/>
      <c r="AM84" s="93"/>
      <c r="AZ84" s="166"/>
      <c r="BP84" s="166"/>
      <c r="BZ84" s="166"/>
      <c r="CA84" s="34"/>
      <c r="CB84" s="191"/>
      <c r="CC84" s="191"/>
      <c r="CD84" s="191"/>
    </row>
    <row r="85" spans="2:82">
      <c r="B85" s="318" t="s">
        <v>121</v>
      </c>
      <c r="C85" s="302"/>
      <c r="D85" s="302"/>
      <c r="E85" s="365"/>
      <c r="F85" s="302"/>
      <c r="G85" s="321"/>
      <c r="H85" s="302"/>
      <c r="I85" s="302"/>
      <c r="J85" s="324"/>
      <c r="K85" s="316"/>
      <c r="L85" s="302"/>
      <c r="M85" s="303"/>
      <c r="P85" s="169"/>
      <c r="AA85" s="93"/>
      <c r="AB85" s="93"/>
      <c r="AC85" s="93"/>
      <c r="AD85" s="93"/>
      <c r="AE85" s="96"/>
      <c r="AF85" s="64"/>
      <c r="AG85" s="64"/>
      <c r="AH85" s="64"/>
      <c r="AI85" s="93"/>
      <c r="AJ85" s="93"/>
      <c r="AK85" s="93"/>
      <c r="AL85" s="93"/>
      <c r="AM85" s="93"/>
      <c r="AZ85" s="166"/>
      <c r="BP85" s="166"/>
      <c r="BZ85" s="166"/>
      <c r="CA85" s="34"/>
      <c r="CB85" s="191"/>
      <c r="CC85" s="191"/>
      <c r="CD85" s="191"/>
    </row>
    <row r="86" spans="2:82">
      <c r="B86" s="318" t="s">
        <v>122</v>
      </c>
      <c r="C86" s="302"/>
      <c r="D86" s="302"/>
      <c r="E86" s="302"/>
      <c r="F86" s="302"/>
      <c r="G86" s="302"/>
      <c r="H86" s="302"/>
      <c r="I86" s="302"/>
      <c r="J86" s="302"/>
      <c r="K86" s="302"/>
      <c r="L86" s="302"/>
      <c r="M86" s="303"/>
      <c r="P86" s="169"/>
      <c r="AA86" s="93"/>
      <c r="AB86" s="93"/>
      <c r="AC86" s="93"/>
      <c r="AD86" s="93"/>
      <c r="AE86" s="96"/>
      <c r="AF86" s="64"/>
      <c r="AG86" s="64"/>
      <c r="AH86" s="64"/>
      <c r="AI86" s="93"/>
      <c r="AJ86" s="93"/>
      <c r="AK86" s="93"/>
      <c r="AL86" s="93"/>
      <c r="AM86" s="93"/>
      <c r="AZ86" s="166"/>
      <c r="BP86" s="166"/>
      <c r="BZ86" s="166"/>
      <c r="CA86" s="34"/>
      <c r="CB86" s="191"/>
      <c r="CC86" s="191"/>
      <c r="CD86" s="191"/>
    </row>
    <row r="87" spans="2:82">
      <c r="B87" s="305"/>
      <c r="C87" s="410" t="s">
        <v>120</v>
      </c>
      <c r="D87" s="411" t="s">
        <v>3</v>
      </c>
      <c r="E87" s="411" t="s">
        <v>4</v>
      </c>
      <c r="F87" s="411" t="s">
        <v>5</v>
      </c>
      <c r="G87" s="411" t="s">
        <v>6</v>
      </c>
      <c r="H87" s="411" t="s">
        <v>7</v>
      </c>
      <c r="I87" s="411" t="s">
        <v>8</v>
      </c>
      <c r="J87" s="411" t="s">
        <v>9</v>
      </c>
      <c r="K87" s="411" t="s">
        <v>10</v>
      </c>
      <c r="L87" s="411" t="s">
        <v>11</v>
      </c>
      <c r="M87" s="303"/>
      <c r="P87" s="169"/>
      <c r="AA87" s="93"/>
      <c r="AB87" s="93"/>
      <c r="AC87" s="93"/>
      <c r="AD87" s="93"/>
      <c r="AE87" s="96"/>
      <c r="AF87" s="64"/>
      <c r="AG87" s="64"/>
      <c r="AH87" s="64"/>
      <c r="AI87" s="93"/>
      <c r="AJ87" s="93"/>
      <c r="AK87" s="93"/>
      <c r="AL87" s="93"/>
      <c r="AM87" s="93"/>
      <c r="AZ87" s="166"/>
      <c r="BP87" s="166"/>
      <c r="BZ87" s="166"/>
      <c r="CA87" s="34"/>
      <c r="CB87" s="191"/>
      <c r="CC87" s="191"/>
      <c r="CD87" s="191"/>
    </row>
    <row r="88" spans="2:82" ht="15.75">
      <c r="B88" s="305"/>
      <c r="C88" s="412" t="s">
        <v>123</v>
      </c>
      <c r="D88" s="393" t="s">
        <v>371</v>
      </c>
      <c r="E88" s="413" t="s">
        <v>371</v>
      </c>
      <c r="F88" s="413" t="s">
        <v>371</v>
      </c>
      <c r="G88" s="413" t="s">
        <v>371</v>
      </c>
      <c r="H88" s="413" t="s">
        <v>371</v>
      </c>
      <c r="I88" s="413" t="s">
        <v>371</v>
      </c>
      <c r="J88" s="413" t="s">
        <v>371</v>
      </c>
      <c r="K88" s="413" t="s">
        <v>371</v>
      </c>
      <c r="L88" s="413" t="s">
        <v>371</v>
      </c>
      <c r="M88" s="303"/>
      <c r="P88" s="170"/>
      <c r="Q88" s="170"/>
      <c r="R88" s="170"/>
      <c r="AA88" s="93"/>
      <c r="AB88" s="93"/>
      <c r="AC88" s="93"/>
      <c r="AD88" s="93"/>
      <c r="AE88" s="96"/>
      <c r="AF88" s="64"/>
      <c r="AG88" s="64"/>
      <c r="AH88" s="64"/>
      <c r="AI88" s="93"/>
      <c r="AJ88" s="93"/>
      <c r="AK88" s="93"/>
      <c r="AL88" s="93"/>
      <c r="AM88" s="93"/>
      <c r="AZ88" s="166"/>
      <c r="BP88" s="166"/>
      <c r="BZ88" s="166"/>
      <c r="CA88" s="34"/>
      <c r="CB88" s="191"/>
      <c r="CC88" s="191"/>
      <c r="CD88" s="191"/>
    </row>
    <row r="89" spans="2:82">
      <c r="B89" s="305"/>
      <c r="C89" s="412" t="s">
        <v>250</v>
      </c>
      <c r="D89" s="395" t="s">
        <v>371</v>
      </c>
      <c r="E89" s="395" t="s">
        <v>371</v>
      </c>
      <c r="F89" s="395" t="s">
        <v>371</v>
      </c>
      <c r="G89" s="395" t="s">
        <v>371</v>
      </c>
      <c r="H89" s="395" t="s">
        <v>371</v>
      </c>
      <c r="I89" s="395" t="s">
        <v>371</v>
      </c>
      <c r="J89" s="395" t="s">
        <v>371</v>
      </c>
      <c r="K89" s="395" t="s">
        <v>371</v>
      </c>
      <c r="L89" s="395" t="s">
        <v>371</v>
      </c>
      <c r="M89" s="303"/>
      <c r="AA89" s="93"/>
      <c r="AB89" s="93"/>
      <c r="AC89" s="93"/>
      <c r="AD89" s="93"/>
      <c r="AE89" s="96"/>
      <c r="AF89" s="64"/>
      <c r="AG89" s="64"/>
      <c r="AH89" s="64"/>
      <c r="AI89" s="93"/>
      <c r="AJ89" s="93"/>
      <c r="AK89" s="93"/>
      <c r="AL89" s="93"/>
      <c r="AM89" s="93"/>
      <c r="AZ89" s="166"/>
      <c r="BP89" s="166"/>
      <c r="BZ89" s="166"/>
      <c r="CA89" s="34"/>
      <c r="CB89" s="191"/>
      <c r="CC89" s="191"/>
      <c r="CD89" s="191"/>
    </row>
    <row r="90" spans="2:82">
      <c r="B90" s="305"/>
      <c r="C90" s="412" t="s">
        <v>416</v>
      </c>
      <c r="D90" s="395" t="s">
        <v>371</v>
      </c>
      <c r="E90" s="395" t="s">
        <v>371</v>
      </c>
      <c r="F90" s="395" t="s">
        <v>371</v>
      </c>
      <c r="G90" s="395" t="s">
        <v>371</v>
      </c>
      <c r="H90" s="395" t="s">
        <v>371</v>
      </c>
      <c r="I90" s="395" t="s">
        <v>371</v>
      </c>
      <c r="J90" s="395" t="s">
        <v>371</v>
      </c>
      <c r="K90" s="395" t="s">
        <v>371</v>
      </c>
      <c r="L90" s="395" t="s">
        <v>371</v>
      </c>
      <c r="M90" s="303"/>
      <c r="AA90" s="93"/>
      <c r="AB90" s="93"/>
      <c r="AC90" s="93"/>
      <c r="AD90" s="93"/>
      <c r="AE90" s="96"/>
      <c r="AF90" s="64"/>
      <c r="AG90" s="64"/>
      <c r="AH90" s="64"/>
      <c r="AI90" s="93"/>
      <c r="AJ90" s="93"/>
      <c r="AK90" s="93"/>
      <c r="AL90" s="93"/>
      <c r="AM90" s="93"/>
      <c r="AZ90" s="166"/>
      <c r="BP90" s="166"/>
      <c r="BZ90" s="166"/>
      <c r="CA90" s="34"/>
      <c r="CB90" s="191"/>
      <c r="CC90" s="191"/>
      <c r="CD90" s="191"/>
    </row>
    <row r="91" spans="2:82">
      <c r="B91" s="305"/>
      <c r="C91" s="412" t="s">
        <v>417</v>
      </c>
      <c r="D91" s="395" t="s">
        <v>371</v>
      </c>
      <c r="E91" s="395" t="s">
        <v>371</v>
      </c>
      <c r="F91" s="395" t="s">
        <v>371</v>
      </c>
      <c r="G91" s="395" t="s">
        <v>371</v>
      </c>
      <c r="H91" s="395" t="s">
        <v>371</v>
      </c>
      <c r="I91" s="395" t="s">
        <v>371</v>
      </c>
      <c r="J91" s="395" t="s">
        <v>371</v>
      </c>
      <c r="K91" s="395" t="s">
        <v>371</v>
      </c>
      <c r="L91" s="395" t="s">
        <v>371</v>
      </c>
      <c r="M91" s="303"/>
      <c r="AA91" s="93"/>
      <c r="AB91" s="93"/>
      <c r="AC91" s="93"/>
      <c r="AD91" s="93"/>
      <c r="AE91" s="96"/>
      <c r="AF91" s="64"/>
      <c r="AG91" s="64"/>
      <c r="AH91" s="64"/>
      <c r="AI91" s="93"/>
      <c r="AJ91" s="93"/>
      <c r="AK91" s="93"/>
      <c r="AL91" s="93"/>
      <c r="AM91" s="93"/>
      <c r="AZ91" s="166"/>
      <c r="BP91" s="166"/>
      <c r="BZ91" s="166"/>
      <c r="CA91" s="34"/>
      <c r="CB91" s="191"/>
      <c r="CC91" s="191"/>
      <c r="CD91" s="191"/>
    </row>
    <row r="92" spans="2:82">
      <c r="B92" s="305"/>
      <c r="C92" s="412" t="s">
        <v>404</v>
      </c>
      <c r="D92" s="395" t="s">
        <v>371</v>
      </c>
      <c r="E92" s="395" t="s">
        <v>371</v>
      </c>
      <c r="F92" s="395" t="s">
        <v>371</v>
      </c>
      <c r="G92" s="395" t="s">
        <v>371</v>
      </c>
      <c r="H92" s="395" t="s">
        <v>371</v>
      </c>
      <c r="I92" s="395" t="s">
        <v>371</v>
      </c>
      <c r="J92" s="395" t="s">
        <v>371</v>
      </c>
      <c r="K92" s="395" t="s">
        <v>371</v>
      </c>
      <c r="L92" s="395" t="s">
        <v>371</v>
      </c>
      <c r="M92" s="303"/>
      <c r="AA92" s="93"/>
      <c r="AB92" s="93"/>
      <c r="AC92" s="93"/>
      <c r="AD92" s="93"/>
      <c r="AE92" s="96"/>
      <c r="AF92" s="64"/>
      <c r="AG92" s="64"/>
      <c r="AH92" s="64"/>
      <c r="AI92" s="93"/>
      <c r="AJ92" s="93"/>
      <c r="AK92" s="93"/>
      <c r="AL92" s="93"/>
      <c r="AM92" s="93"/>
      <c r="AZ92" s="166"/>
      <c r="BP92" s="166"/>
      <c r="BZ92" s="166"/>
      <c r="CA92" s="34"/>
      <c r="CB92" s="191"/>
      <c r="CC92" s="191"/>
      <c r="CD92" s="191"/>
    </row>
    <row r="93" spans="2:82">
      <c r="B93" s="366"/>
      <c r="C93" s="412" t="s">
        <v>133</v>
      </c>
      <c r="D93" s="414" t="s">
        <v>371</v>
      </c>
      <c r="E93" s="414" t="s">
        <v>371</v>
      </c>
      <c r="F93" s="414" t="s">
        <v>371</v>
      </c>
      <c r="G93" s="414" t="s">
        <v>371</v>
      </c>
      <c r="H93" s="414" t="s">
        <v>371</v>
      </c>
      <c r="I93" s="414" t="s">
        <v>371</v>
      </c>
      <c r="J93" s="414" t="s">
        <v>371</v>
      </c>
      <c r="K93" s="414" t="s">
        <v>371</v>
      </c>
      <c r="L93" s="414" t="s">
        <v>371</v>
      </c>
      <c r="M93" s="303"/>
      <c r="AA93" s="93"/>
      <c r="AB93" s="93"/>
      <c r="AC93" s="93"/>
      <c r="AD93" s="93"/>
      <c r="AE93" s="96"/>
      <c r="AF93" s="64"/>
      <c r="AG93" s="64"/>
      <c r="AH93" s="64"/>
      <c r="AI93" s="93"/>
      <c r="AJ93" s="93"/>
      <c r="AK93" s="93"/>
      <c r="AL93" s="93"/>
      <c r="AM93" s="93"/>
      <c r="AZ93" s="166"/>
      <c r="BP93" s="166"/>
      <c r="BZ93" s="166"/>
      <c r="CA93" s="34"/>
      <c r="CB93" s="191"/>
      <c r="CC93" s="191"/>
      <c r="CD93" s="191"/>
    </row>
    <row r="94" spans="2:82" ht="15" customHeight="1">
      <c r="B94" s="366"/>
      <c r="C94" s="412" t="s">
        <v>134</v>
      </c>
      <c r="D94" s="414" t="s">
        <v>371</v>
      </c>
      <c r="E94" s="414" t="s">
        <v>371</v>
      </c>
      <c r="F94" s="414" t="s">
        <v>371</v>
      </c>
      <c r="G94" s="414" t="s">
        <v>371</v>
      </c>
      <c r="H94" s="414" t="s">
        <v>371</v>
      </c>
      <c r="I94" s="414" t="s">
        <v>371</v>
      </c>
      <c r="J94" s="414" t="s">
        <v>371</v>
      </c>
      <c r="K94" s="414" t="s">
        <v>371</v>
      </c>
      <c r="L94" s="414" t="s">
        <v>371</v>
      </c>
      <c r="M94" s="303"/>
      <c r="AA94" s="93"/>
      <c r="AB94" s="93"/>
      <c r="AC94" s="93"/>
      <c r="AD94" s="93"/>
      <c r="AE94" s="96"/>
      <c r="AF94" s="64"/>
      <c r="AG94" s="64"/>
      <c r="AH94" s="64"/>
      <c r="AI94" s="93"/>
      <c r="AJ94" s="93"/>
      <c r="AK94" s="93"/>
      <c r="AL94" s="93"/>
      <c r="AM94" s="93"/>
      <c r="AZ94" s="166"/>
      <c r="BP94" s="166"/>
      <c r="BZ94" s="166"/>
      <c r="CA94" s="34"/>
      <c r="CB94" s="191"/>
      <c r="CC94" s="191"/>
      <c r="CD94" s="191"/>
    </row>
    <row r="95" spans="2:82" ht="15" customHeight="1">
      <c r="B95" s="366"/>
      <c r="C95" s="412" t="s">
        <v>135</v>
      </c>
      <c r="D95" s="414" t="s">
        <v>371</v>
      </c>
      <c r="E95" s="414" t="s">
        <v>371</v>
      </c>
      <c r="F95" s="414" t="s">
        <v>371</v>
      </c>
      <c r="G95" s="414" t="s">
        <v>371</v>
      </c>
      <c r="H95" s="414" t="s">
        <v>371</v>
      </c>
      <c r="I95" s="414" t="s">
        <v>371</v>
      </c>
      <c r="J95" s="414" t="s">
        <v>371</v>
      </c>
      <c r="K95" s="414" t="s">
        <v>371</v>
      </c>
      <c r="L95" s="414" t="s">
        <v>371</v>
      </c>
      <c r="M95" s="303"/>
      <c r="AA95" s="93"/>
      <c r="AB95" s="93"/>
      <c r="AC95" s="93"/>
      <c r="AD95" s="93"/>
      <c r="AE95" s="96"/>
      <c r="AF95" s="64"/>
      <c r="AG95" s="64"/>
      <c r="AH95" s="64"/>
      <c r="AI95" s="93"/>
      <c r="AJ95" s="93"/>
      <c r="AK95" s="93"/>
      <c r="AL95" s="93"/>
      <c r="AM95" s="93"/>
      <c r="AZ95" s="166"/>
      <c r="BP95" s="166"/>
      <c r="BZ95" s="166"/>
      <c r="CA95" s="34"/>
      <c r="CB95" s="191"/>
      <c r="CC95" s="191"/>
      <c r="CD95" s="191"/>
    </row>
    <row r="96" spans="2:82" ht="15" customHeight="1">
      <c r="B96" s="305"/>
      <c r="C96" s="412" t="s">
        <v>136</v>
      </c>
      <c r="D96" s="413" t="s">
        <v>371</v>
      </c>
      <c r="E96" s="413" t="s">
        <v>371</v>
      </c>
      <c r="F96" s="413" t="s">
        <v>371</v>
      </c>
      <c r="G96" s="413" t="s">
        <v>371</v>
      </c>
      <c r="H96" s="413" t="s">
        <v>371</v>
      </c>
      <c r="I96" s="413" t="s">
        <v>371</v>
      </c>
      <c r="J96" s="413" t="s">
        <v>371</v>
      </c>
      <c r="K96" s="413" t="s">
        <v>371</v>
      </c>
      <c r="L96" s="413" t="s">
        <v>371</v>
      </c>
      <c r="M96" s="303"/>
      <c r="AA96" s="93"/>
      <c r="AB96" s="93"/>
      <c r="AC96" s="93"/>
      <c r="AD96" s="93"/>
      <c r="AE96" s="96"/>
      <c r="AF96" s="64"/>
      <c r="AG96" s="64"/>
      <c r="AH96" s="64"/>
      <c r="AI96" s="93"/>
      <c r="AJ96" s="93"/>
      <c r="AK96" s="93"/>
      <c r="AL96" s="93"/>
      <c r="AM96" s="93"/>
      <c r="AZ96" s="166"/>
      <c r="BP96" s="166"/>
      <c r="BZ96" s="166"/>
      <c r="CA96" s="34"/>
      <c r="CB96" s="191"/>
      <c r="CC96" s="191"/>
      <c r="CD96" s="191"/>
    </row>
    <row r="97" spans="2:254" ht="15" customHeight="1">
      <c r="B97" s="305"/>
      <c r="C97" s="302" t="s">
        <v>177</v>
      </c>
      <c r="D97" s="302"/>
      <c r="E97" s="302"/>
      <c r="F97" s="302"/>
      <c r="G97" s="302"/>
      <c r="H97" s="302"/>
      <c r="I97" s="302"/>
      <c r="J97" s="346" t="s">
        <v>116</v>
      </c>
      <c r="K97" s="418" t="str">
        <f>L95</f>
        <v>-</v>
      </c>
      <c r="L97" s="325"/>
      <c r="M97" s="303"/>
      <c r="AA97" s="93"/>
      <c r="AB97" s="93"/>
      <c r="AC97" s="93"/>
      <c r="AD97" s="93"/>
      <c r="AE97" s="96"/>
      <c r="AF97" s="64"/>
      <c r="AG97" s="64"/>
      <c r="AH97" s="64"/>
      <c r="AI97" s="93"/>
      <c r="AJ97" s="93"/>
      <c r="AK97" s="93"/>
      <c r="AL97" s="93"/>
      <c r="AM97" s="93"/>
      <c r="AZ97" s="166"/>
      <c r="BP97" s="166"/>
      <c r="BZ97" s="166"/>
      <c r="CA97" s="34"/>
      <c r="CB97" s="191"/>
      <c r="CC97" s="191"/>
      <c r="CD97" s="191"/>
    </row>
    <row r="98" spans="2:254" ht="15.75">
      <c r="B98" s="305"/>
      <c r="C98" s="302" t="s">
        <v>12</v>
      </c>
      <c r="D98" s="302"/>
      <c r="E98" s="302"/>
      <c r="F98" s="302"/>
      <c r="G98" s="302"/>
      <c r="H98" s="302"/>
      <c r="I98" s="302"/>
      <c r="J98" s="324" t="s">
        <v>137</v>
      </c>
      <c r="K98" s="417" t="str">
        <f>IF(K97=0,0,L96)</f>
        <v>-</v>
      </c>
      <c r="L98" s="325" t="s">
        <v>146</v>
      </c>
      <c r="M98" s="303"/>
      <c r="AA98" s="93"/>
      <c r="AB98" s="93"/>
      <c r="AC98" s="93"/>
      <c r="AD98" s="93"/>
      <c r="AE98" s="96"/>
      <c r="AF98" s="64"/>
      <c r="AG98" s="64"/>
      <c r="AH98" s="64"/>
      <c r="AI98" s="93"/>
      <c r="AJ98" s="93"/>
      <c r="AK98" s="93"/>
      <c r="AL98" s="93"/>
      <c r="AM98" s="93"/>
      <c r="AZ98" s="166"/>
      <c r="BP98" s="166"/>
      <c r="BZ98" s="166"/>
      <c r="CA98" s="34"/>
      <c r="CB98" s="191"/>
      <c r="CC98" s="191"/>
      <c r="CD98" s="191"/>
    </row>
    <row r="99" spans="2:254">
      <c r="B99" s="305"/>
      <c r="C99" s="302"/>
      <c r="D99" s="302"/>
      <c r="E99" s="302"/>
      <c r="F99" s="302"/>
      <c r="G99" s="302"/>
      <c r="H99" s="302"/>
      <c r="I99" s="302"/>
      <c r="J99" s="324"/>
      <c r="K99" s="324"/>
      <c r="L99" s="325"/>
      <c r="M99" s="303"/>
      <c r="AA99" s="93"/>
      <c r="AB99" s="93"/>
      <c r="AC99" s="93"/>
      <c r="AD99" s="93"/>
      <c r="AE99" s="96"/>
      <c r="AF99" s="64"/>
      <c r="AG99" s="64"/>
      <c r="AH99" s="64"/>
      <c r="AI99" s="93"/>
      <c r="AJ99" s="93"/>
      <c r="AK99" s="93"/>
      <c r="AL99" s="93"/>
      <c r="AM99" s="93"/>
      <c r="AZ99" s="166"/>
      <c r="BP99" s="166"/>
      <c r="BZ99" s="166"/>
      <c r="CA99" s="34"/>
      <c r="CB99" s="191"/>
      <c r="CC99" s="191"/>
      <c r="CD99" s="191"/>
    </row>
    <row r="100" spans="2:254">
      <c r="B100" s="318" t="s">
        <v>139</v>
      </c>
      <c r="C100" s="302"/>
      <c r="D100" s="302"/>
      <c r="E100" s="302"/>
      <c r="F100" s="302"/>
      <c r="G100" s="302"/>
      <c r="H100" s="302"/>
      <c r="I100" s="302"/>
      <c r="J100" s="302"/>
      <c r="K100" s="359"/>
      <c r="L100" s="302"/>
      <c r="M100" s="303"/>
      <c r="AA100" s="93"/>
      <c r="AB100" s="93"/>
      <c r="AC100" s="93"/>
      <c r="AD100" s="93"/>
      <c r="AE100" s="96"/>
      <c r="AF100" s="64"/>
      <c r="AG100" s="64"/>
      <c r="AH100" s="64"/>
      <c r="AI100" s="93"/>
      <c r="AJ100" s="93"/>
      <c r="AK100" s="93"/>
      <c r="AL100" s="93"/>
      <c r="AM100" s="93"/>
      <c r="AZ100" s="166"/>
      <c r="BP100" s="166"/>
      <c r="BZ100" s="166"/>
      <c r="CA100" s="34"/>
      <c r="CB100" s="191"/>
      <c r="CC100" s="191"/>
      <c r="CD100" s="191"/>
    </row>
    <row r="101" spans="2:254" ht="15.75">
      <c r="B101" s="305"/>
      <c r="C101" s="365" t="s">
        <v>140</v>
      </c>
      <c r="D101" s="302"/>
      <c r="E101" s="302"/>
      <c r="F101" s="302"/>
      <c r="G101" s="302"/>
      <c r="H101" s="302"/>
      <c r="I101" s="302"/>
      <c r="J101" s="321" t="s">
        <v>366</v>
      </c>
      <c r="K101" s="342">
        <f>H31</f>
        <v>295082.66666666669</v>
      </c>
      <c r="L101" s="302" t="s">
        <v>130</v>
      </c>
      <c r="M101" s="303"/>
      <c r="AA101" s="93"/>
      <c r="AB101" s="93"/>
      <c r="AC101" s="93"/>
      <c r="AD101" s="93"/>
      <c r="AE101" s="96"/>
      <c r="AF101" s="64"/>
      <c r="AG101" s="64"/>
      <c r="AH101" s="64"/>
      <c r="AI101" s="93"/>
      <c r="AJ101" s="93"/>
      <c r="AK101" s="93"/>
      <c r="AL101" s="93"/>
      <c r="AM101" s="93"/>
      <c r="AZ101" s="166"/>
      <c r="BP101" s="166"/>
      <c r="BZ101" s="166"/>
      <c r="CA101" s="34"/>
      <c r="CB101" s="191"/>
      <c r="CC101" s="191"/>
      <c r="CD101" s="191"/>
    </row>
    <row r="102" spans="2:254">
      <c r="B102" s="305"/>
      <c r="C102" s="365" t="s">
        <v>409</v>
      </c>
      <c r="D102" s="302"/>
      <c r="E102" s="302"/>
      <c r="F102" s="302"/>
      <c r="G102" s="302"/>
      <c r="H102" s="302"/>
      <c r="I102" s="302"/>
      <c r="J102" s="324" t="s">
        <v>137</v>
      </c>
      <c r="K102" s="342">
        <f>MAX(K98,K64)</f>
        <v>1135.6546445592053</v>
      </c>
      <c r="L102" s="302"/>
      <c r="M102" s="303"/>
      <c r="AA102" s="93"/>
      <c r="AB102" s="93"/>
      <c r="AC102" s="93"/>
      <c r="AD102" s="93"/>
      <c r="AE102" s="96"/>
      <c r="AF102" s="64"/>
      <c r="AG102" s="64"/>
      <c r="AH102" s="64"/>
      <c r="AI102" s="93"/>
      <c r="AJ102" s="93"/>
      <c r="AK102" s="93"/>
      <c r="AL102" s="93"/>
      <c r="AM102" s="93"/>
      <c r="AZ102" s="166"/>
      <c r="BP102" s="166"/>
      <c r="BZ102" s="166"/>
      <c r="CA102" s="34"/>
      <c r="CB102" s="191"/>
      <c r="CC102" s="191"/>
      <c r="CD102" s="191"/>
    </row>
    <row r="103" spans="2:254">
      <c r="B103" s="305"/>
      <c r="C103" s="365" t="s">
        <v>141</v>
      </c>
      <c r="D103" s="302"/>
      <c r="E103" s="302"/>
      <c r="F103" s="302"/>
      <c r="G103" s="302"/>
      <c r="H103" s="302"/>
      <c r="I103" s="302"/>
      <c r="J103" s="364" t="s">
        <v>251</v>
      </c>
      <c r="K103" s="367" cm="1">
        <f t="array" ref="K103">IF(I57&lt;=3,_xll.DCE_EC312_Ky(K102),_xll.DCE_EC312_Kp(K102))</f>
        <v>1.2869071088158945E-2</v>
      </c>
      <c r="L103" s="302"/>
      <c r="M103" s="303"/>
      <c r="AA103" s="93"/>
      <c r="AB103" s="93"/>
      <c r="AC103" s="93"/>
      <c r="AD103" s="93"/>
      <c r="AE103" s="96"/>
      <c r="AF103" s="64"/>
      <c r="AG103" s="64"/>
      <c r="AH103" s="64"/>
      <c r="AI103" s="93"/>
      <c r="AJ103" s="93"/>
      <c r="AK103" s="93"/>
      <c r="AL103" s="93"/>
      <c r="AM103" s="93"/>
      <c r="AZ103" s="166"/>
      <c r="BP103" s="166"/>
      <c r="BZ103" s="166"/>
      <c r="CA103" s="34"/>
      <c r="CB103" s="191"/>
      <c r="CC103" s="191"/>
      <c r="CD103" s="191"/>
    </row>
    <row r="104" spans="2:254">
      <c r="B104" s="305"/>
      <c r="C104" s="365" t="s">
        <v>142</v>
      </c>
      <c r="D104" s="302"/>
      <c r="E104" s="302"/>
      <c r="F104" s="302"/>
      <c r="G104" s="302"/>
      <c r="H104" s="302"/>
      <c r="I104" s="338"/>
      <c r="J104" s="321" t="s">
        <v>143</v>
      </c>
      <c r="K104" s="349">
        <f>K101*K103*$F$26/(SQRT(3)*$J$26)/10^3</f>
        <v>537.15096024752688</v>
      </c>
      <c r="L104" s="302" t="s">
        <v>147</v>
      </c>
      <c r="M104" s="303"/>
      <c r="AA104" s="93"/>
      <c r="AB104" s="93"/>
      <c r="AC104" s="93"/>
      <c r="AD104" s="93"/>
      <c r="AE104" s="96"/>
      <c r="AF104" s="64"/>
      <c r="AG104" s="64"/>
      <c r="AH104" s="64"/>
      <c r="AI104" s="93"/>
      <c r="AJ104" s="93"/>
      <c r="AK104" s="93"/>
      <c r="AL104" s="93"/>
      <c r="AM104" s="93"/>
      <c r="AZ104" s="166"/>
      <c r="BP104" s="166"/>
      <c r="BZ104" s="166"/>
      <c r="CA104" s="34"/>
      <c r="CB104" s="191"/>
      <c r="CC104" s="191"/>
      <c r="CD104" s="191"/>
    </row>
    <row r="105" spans="2:254">
      <c r="B105" s="305"/>
      <c r="C105" s="365" t="s">
        <v>144</v>
      </c>
      <c r="D105" s="302"/>
      <c r="E105" s="302"/>
      <c r="F105" s="302"/>
      <c r="G105" s="302"/>
      <c r="H105" s="302"/>
      <c r="I105" s="338"/>
      <c r="J105" s="321" t="s">
        <v>145</v>
      </c>
      <c r="K105" s="416">
        <f>G36/K104</f>
        <v>0</v>
      </c>
      <c r="L105" s="368" t="s">
        <v>132</v>
      </c>
      <c r="M105" s="303" t="str">
        <f>IF(K105&lt;=1,"OK","O/S")</f>
        <v>OK</v>
      </c>
      <c r="AA105" s="93"/>
      <c r="AB105" s="93"/>
      <c r="AC105" s="93"/>
      <c r="AD105" s="93"/>
      <c r="AE105" s="96"/>
      <c r="AF105" s="64"/>
      <c r="AG105" s="64"/>
      <c r="AH105" s="64"/>
      <c r="AI105" s="93"/>
      <c r="AJ105" s="93"/>
      <c r="AK105" s="93"/>
      <c r="AL105" s="93"/>
      <c r="AM105" s="93"/>
      <c r="AZ105" s="166"/>
      <c r="BP105" s="166"/>
      <c r="BZ105" s="166"/>
      <c r="CA105" s="34"/>
      <c r="CB105" s="191"/>
      <c r="CC105" s="191"/>
      <c r="CD105" s="191"/>
    </row>
    <row r="106" spans="2:254" ht="15" customHeight="1">
      <c r="B106" s="307" t="s">
        <v>395</v>
      </c>
      <c r="C106" s="302"/>
      <c r="D106" s="302"/>
      <c r="E106" s="302"/>
      <c r="F106" s="302"/>
      <c r="G106" s="302"/>
      <c r="H106" s="302"/>
      <c r="I106" s="302"/>
      <c r="J106" s="302"/>
      <c r="K106" s="302"/>
      <c r="L106" s="302"/>
      <c r="M106" s="303"/>
      <c r="AA106" s="93"/>
      <c r="AB106" s="93"/>
      <c r="AC106" s="93"/>
      <c r="AD106" s="93"/>
      <c r="AE106" s="96"/>
      <c r="AF106" s="64"/>
      <c r="AG106" s="64"/>
      <c r="AH106" s="64"/>
      <c r="AI106" s="93"/>
      <c r="AJ106" s="93"/>
      <c r="AK106" s="93"/>
      <c r="AL106" s="93"/>
      <c r="AM106" s="93"/>
      <c r="AZ106" s="166"/>
      <c r="BP106" s="166"/>
      <c r="BZ106" s="166"/>
      <c r="CA106" s="34"/>
      <c r="CB106" s="191"/>
      <c r="CC106" s="191"/>
      <c r="CD106" s="191"/>
    </row>
    <row r="107" spans="2:254" ht="15" customHeight="1">
      <c r="B107" s="318" t="s">
        <v>405</v>
      </c>
      <c r="C107" s="358"/>
      <c r="D107" s="302"/>
      <c r="E107" s="302"/>
      <c r="F107" s="302"/>
      <c r="G107" s="324"/>
      <c r="H107" s="359"/>
      <c r="I107" s="302"/>
      <c r="J107" s="321"/>
      <c r="K107" s="359"/>
      <c r="L107" s="356"/>
      <c r="M107" s="303"/>
      <c r="AA107" s="93"/>
      <c r="AB107" s="93"/>
      <c r="AC107" s="93"/>
      <c r="AD107" s="93"/>
      <c r="AE107" s="96"/>
      <c r="AF107" s="64"/>
      <c r="AG107" s="64"/>
      <c r="AH107" s="64"/>
      <c r="AI107" s="93"/>
      <c r="AJ107" s="93"/>
      <c r="AK107" s="93"/>
      <c r="AL107" s="93"/>
      <c r="AM107" s="93"/>
      <c r="AZ107" s="166"/>
      <c r="BP107" s="166"/>
      <c r="BZ107" s="166"/>
      <c r="CA107" s="34"/>
      <c r="CB107" s="191"/>
      <c r="CC107" s="191"/>
      <c r="CD107" s="191"/>
    </row>
    <row r="108" spans="2:254" s="2" customFormat="1" ht="15" customHeight="1">
      <c r="B108" s="318"/>
      <c r="C108" s="302"/>
      <c r="D108" s="321"/>
      <c r="E108" s="369"/>
      <c r="F108" s="302"/>
      <c r="G108" s="302"/>
      <c r="H108" s="302"/>
      <c r="I108" s="302"/>
      <c r="J108" s="321"/>
      <c r="K108" s="361"/>
      <c r="L108" s="302"/>
      <c r="M108" s="303"/>
      <c r="Z108" s="95"/>
      <c r="AA108" s="93"/>
      <c r="AB108" s="93"/>
      <c r="AC108" s="93"/>
      <c r="AD108" s="93"/>
      <c r="AE108" s="96"/>
      <c r="AF108" s="64"/>
      <c r="AG108" s="64"/>
      <c r="AH108" s="64"/>
      <c r="AI108" s="93"/>
      <c r="AJ108" s="93"/>
      <c r="AK108" s="93"/>
      <c r="AL108" s="93"/>
      <c r="AM108" s="93"/>
      <c r="AN108" s="70"/>
      <c r="AO108" s="62"/>
      <c r="AP108" s="64"/>
      <c r="AQ108" s="64"/>
      <c r="AR108" s="64"/>
      <c r="AS108" s="101"/>
      <c r="AT108" s="101"/>
      <c r="AU108" s="102"/>
      <c r="AV108" s="102"/>
      <c r="AW108" s="102"/>
      <c r="AX108" s="103"/>
      <c r="AY108" s="103"/>
      <c r="AZ108" s="166"/>
      <c r="BA108" s="99"/>
      <c r="BB108" s="101"/>
      <c r="BC108" s="174"/>
      <c r="BD108" s="174"/>
      <c r="BE108" s="174"/>
      <c r="BF108" s="101"/>
      <c r="BG108" s="101"/>
      <c r="BH108" s="64"/>
      <c r="BI108" s="64"/>
      <c r="BJ108" s="64"/>
      <c r="BK108" s="64"/>
      <c r="BL108" s="64"/>
      <c r="BM108" s="64"/>
      <c r="BN108" s="64"/>
      <c r="BO108" s="64"/>
      <c r="BP108" s="166"/>
      <c r="BQ108" s="100"/>
      <c r="BR108" s="100"/>
      <c r="BS108" s="100"/>
      <c r="BT108" s="100"/>
      <c r="BU108" s="195"/>
      <c r="BV108" s="99"/>
      <c r="BW108" s="99"/>
      <c r="BX108" s="99"/>
      <c r="BY108" s="99"/>
      <c r="BZ108" s="166"/>
      <c r="CA108" s="101"/>
      <c r="CB108" s="103"/>
      <c r="CC108" s="103"/>
      <c r="CD108" s="103"/>
      <c r="CE108" s="100"/>
      <c r="CF108" s="100"/>
      <c r="CG108" s="100"/>
      <c r="CH108" s="100"/>
      <c r="CI108" s="99"/>
      <c r="CJ108" s="99"/>
      <c r="CK108" s="141"/>
      <c r="CL108" s="135"/>
      <c r="CM108" s="135"/>
      <c r="CN108" s="135"/>
      <c r="CO108" s="135"/>
      <c r="CP108" s="135"/>
      <c r="CQ108" s="135"/>
      <c r="CR108" s="135"/>
      <c r="CS108" s="135"/>
      <c r="CT108" s="103"/>
      <c r="CU108" s="103"/>
      <c r="CV108" s="103"/>
      <c r="CW108" s="103"/>
      <c r="CX108" s="139"/>
      <c r="CY108" s="139"/>
      <c r="CZ108" s="94"/>
      <c r="DA108" s="145"/>
      <c r="DB108" s="156"/>
      <c r="DC108" s="156"/>
      <c r="DD108" s="156"/>
      <c r="DE108" s="156"/>
      <c r="DF108" s="119"/>
      <c r="DG108" s="119"/>
      <c r="DH108" s="119"/>
      <c r="DI108" s="119"/>
      <c r="DJ108" s="119"/>
      <c r="DK108" s="119"/>
      <c r="DL108" s="119"/>
      <c r="DM108" s="119"/>
      <c r="DN108" s="161"/>
      <c r="DO108" s="103"/>
      <c r="DP108" s="103"/>
      <c r="DQ108" s="103"/>
      <c r="DR108" s="103"/>
      <c r="DS108" s="103"/>
      <c r="DT108" s="103"/>
      <c r="DU108" s="103"/>
      <c r="DV108" s="103"/>
      <c r="DW108" s="103"/>
      <c r="DX108" s="103"/>
      <c r="DY108" s="103"/>
      <c r="DZ108" s="103"/>
      <c r="EA108" s="101"/>
      <c r="EB108" s="156"/>
      <c r="EC108" s="156"/>
      <c r="ED108" s="156"/>
      <c r="EE108" s="119"/>
      <c r="EF108" s="119"/>
      <c r="EG108" s="119"/>
      <c r="EH108" s="119"/>
      <c r="EI108" s="119"/>
      <c r="EJ108" s="119"/>
      <c r="EK108" s="119"/>
      <c r="EL108" s="119"/>
      <c r="EM108" s="119"/>
      <c r="EN108" s="119"/>
      <c r="EO108" s="161"/>
      <c r="EP108" s="103"/>
      <c r="EQ108" s="103"/>
      <c r="ER108" s="103"/>
      <c r="ES108" s="103"/>
      <c r="ET108" s="103"/>
      <c r="EU108" s="103"/>
      <c r="EV108" s="103"/>
      <c r="EW108" s="103"/>
      <c r="EX108" s="103"/>
      <c r="EY108" s="103"/>
      <c r="EZ108" s="103"/>
      <c r="FA108" s="103"/>
      <c r="FB108" s="103"/>
      <c r="FC108" s="103"/>
      <c r="FD108" s="103"/>
      <c r="FE108" s="103"/>
      <c r="FF108" s="103"/>
      <c r="FG108" s="103"/>
      <c r="FH108" s="103"/>
      <c r="FI108" s="103"/>
      <c r="FJ108" s="103"/>
      <c r="FK108" s="103"/>
      <c r="FL108" s="103"/>
      <c r="FM108" s="103"/>
      <c r="FN108" s="119"/>
      <c r="FO108" s="161"/>
      <c r="FP108" s="103"/>
      <c r="FQ108" s="103"/>
      <c r="FR108" s="103"/>
      <c r="FS108" s="103"/>
      <c r="FT108" s="103"/>
      <c r="FU108" s="103"/>
      <c r="FV108" s="103"/>
      <c r="FW108" s="103"/>
      <c r="FX108" s="103"/>
      <c r="FY108" s="103"/>
      <c r="FZ108" s="103"/>
      <c r="GA108" s="103"/>
      <c r="GB108" s="103"/>
      <c r="GC108" s="103"/>
      <c r="GD108" s="103"/>
      <c r="GE108" s="103"/>
      <c r="GF108" s="103"/>
      <c r="GG108" s="103"/>
      <c r="GH108" s="103"/>
      <c r="GI108" s="103"/>
      <c r="GJ108" s="103"/>
      <c r="GK108" s="103"/>
      <c r="GL108" s="103"/>
      <c r="GM108" s="103"/>
      <c r="GN108" s="119"/>
      <c r="GO108" s="164"/>
      <c r="GP108" s="103"/>
      <c r="GQ108" s="103"/>
      <c r="GR108" s="103"/>
      <c r="GS108" s="103"/>
      <c r="GT108" s="103"/>
      <c r="GU108" s="103"/>
      <c r="GV108" s="103"/>
      <c r="GW108" s="103"/>
      <c r="GX108" s="103"/>
      <c r="GY108" s="103"/>
      <c r="GZ108" s="103"/>
      <c r="HA108" s="103"/>
      <c r="HB108" s="103"/>
      <c r="HC108" s="103"/>
      <c r="HD108" s="103"/>
      <c r="HE108" s="103"/>
      <c r="HF108" s="103"/>
      <c r="HG108" s="103"/>
      <c r="HH108" s="103"/>
      <c r="HI108" s="103"/>
      <c r="HJ108" s="103"/>
      <c r="HK108" s="103"/>
      <c r="HL108" s="103"/>
      <c r="HM108" s="103"/>
      <c r="HN108" s="119"/>
      <c r="HO108" s="161"/>
      <c r="HP108" s="103"/>
      <c r="HQ108" s="103"/>
      <c r="HR108" s="103"/>
      <c r="HS108" s="103"/>
      <c r="HT108" s="103"/>
      <c r="HU108" s="103"/>
      <c r="HV108" s="103"/>
      <c r="HW108" s="103"/>
      <c r="HX108" s="103"/>
      <c r="HY108" s="103"/>
      <c r="IA108" s="103"/>
      <c r="IB108" s="103"/>
      <c r="IC108" s="103"/>
      <c r="ID108" s="103"/>
      <c r="IE108" s="103"/>
      <c r="IF108" s="103"/>
      <c r="IG108" s="103"/>
      <c r="IH108" s="103"/>
      <c r="II108" s="103"/>
      <c r="IJ108" s="103"/>
      <c r="IK108" s="103"/>
      <c r="IL108" s="103"/>
      <c r="IM108" s="103"/>
      <c r="IN108" s="103"/>
      <c r="IO108" s="103"/>
      <c r="IP108" s="103"/>
      <c r="IQ108" s="103"/>
      <c r="IR108" s="103"/>
      <c r="IS108" s="103"/>
      <c r="IT108" s="103"/>
    </row>
    <row r="109" spans="2:254">
      <c r="B109" s="370" t="s">
        <v>224</v>
      </c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371"/>
      <c r="AZ109" s="166"/>
      <c r="BP109" s="166"/>
      <c r="BZ109" s="166"/>
      <c r="CA109" s="34"/>
      <c r="CB109" s="191"/>
      <c r="CC109" s="191"/>
      <c r="CD109" s="191"/>
    </row>
    <row r="110" spans="2:254" ht="15.75">
      <c r="B110" s="318" t="s">
        <v>225</v>
      </c>
      <c r="C110" s="302"/>
      <c r="D110" s="302"/>
      <c r="E110" s="302"/>
      <c r="F110" s="302"/>
      <c r="G110" s="302"/>
      <c r="H110" s="302"/>
      <c r="I110" s="302"/>
      <c r="J110" s="324" t="s">
        <v>137</v>
      </c>
      <c r="K110" s="342">
        <f>MAX(K98,K64)</f>
        <v>1135.6546445592053</v>
      </c>
      <c r="L110" s="302" t="s">
        <v>79</v>
      </c>
      <c r="M110" s="303"/>
      <c r="AZ110" s="166"/>
      <c r="BP110" s="166"/>
      <c r="BZ110" s="166"/>
      <c r="CA110" s="34"/>
      <c r="CB110" s="191"/>
      <c r="CC110" s="191"/>
      <c r="CD110" s="191"/>
    </row>
    <row r="111" spans="2:254">
      <c r="B111" s="318" t="s">
        <v>354</v>
      </c>
      <c r="C111" s="302"/>
      <c r="D111" s="302"/>
      <c r="E111" s="302"/>
      <c r="F111" s="302"/>
      <c r="G111" s="302"/>
      <c r="H111" s="302"/>
      <c r="I111" s="302"/>
      <c r="J111" s="322" t="s">
        <v>355</v>
      </c>
      <c r="K111" s="349">
        <f>Chart!O17</f>
        <v>160</v>
      </c>
      <c r="L111" s="302" t="s">
        <v>192</v>
      </c>
      <c r="M111" s="303"/>
      <c r="AZ111" s="166"/>
      <c r="BP111" s="166"/>
      <c r="BZ111" s="166"/>
      <c r="CA111" s="34"/>
      <c r="CB111" s="191"/>
      <c r="CC111" s="191"/>
      <c r="CD111" s="191"/>
    </row>
    <row r="112" spans="2:254">
      <c r="B112" s="318" t="s">
        <v>149</v>
      </c>
      <c r="C112" s="302"/>
      <c r="D112" s="302"/>
      <c r="E112" s="302"/>
      <c r="F112" s="338"/>
      <c r="G112" s="338"/>
      <c r="H112" s="302"/>
      <c r="I112" s="302"/>
      <c r="J112" s="321" t="s">
        <v>81</v>
      </c>
      <c r="K112" s="350">
        <v>1</v>
      </c>
      <c r="L112" s="302"/>
      <c r="M112" s="372"/>
      <c r="AZ112" s="166"/>
      <c r="BP112" s="166"/>
      <c r="BZ112" s="166"/>
      <c r="CA112" s="34"/>
      <c r="CB112" s="191"/>
      <c r="CC112" s="191"/>
      <c r="CD112" s="191"/>
    </row>
    <row r="113" spans="2:82" ht="15.75">
      <c r="B113" s="318" t="s">
        <v>150</v>
      </c>
      <c r="C113" s="302"/>
      <c r="D113" s="302"/>
      <c r="E113" s="302"/>
      <c r="F113" s="302"/>
      <c r="G113" s="302"/>
      <c r="H113" s="302"/>
      <c r="I113" s="302"/>
      <c r="J113" s="324" t="s">
        <v>152</v>
      </c>
      <c r="K113" s="302">
        <v>25</v>
      </c>
      <c r="L113" s="302" t="s">
        <v>82</v>
      </c>
      <c r="M113" s="372"/>
      <c r="AZ113" s="166"/>
      <c r="BP113" s="166"/>
      <c r="BZ113" s="166"/>
      <c r="CA113" s="34"/>
      <c r="CB113" s="191"/>
      <c r="CC113" s="191"/>
      <c r="CD113" s="191"/>
    </row>
    <row r="114" spans="2:82" ht="15.75">
      <c r="B114" s="318" t="s">
        <v>151</v>
      </c>
      <c r="C114" s="302"/>
      <c r="D114" s="302"/>
      <c r="E114" s="302"/>
      <c r="F114" s="302"/>
      <c r="G114" s="302"/>
      <c r="H114" s="302"/>
      <c r="I114" s="302"/>
      <c r="J114" s="321" t="s">
        <v>153</v>
      </c>
      <c r="K114" s="349">
        <f>ROUND(20+345*LOG10(8*K124+1),3)</f>
        <v>902.34</v>
      </c>
      <c r="L114" s="302" t="s">
        <v>79</v>
      </c>
      <c r="M114" s="303"/>
      <c r="AZ114" s="166"/>
      <c r="BP114" s="166"/>
      <c r="BZ114" s="166"/>
      <c r="CA114" s="34"/>
      <c r="CB114" s="191"/>
      <c r="CC114" s="191"/>
      <c r="CD114" s="191"/>
    </row>
    <row r="115" spans="2:82" ht="15.75">
      <c r="B115" s="318" t="s">
        <v>154</v>
      </c>
      <c r="C115" s="302"/>
      <c r="D115" s="302"/>
      <c r="E115" s="302"/>
      <c r="F115" s="302"/>
      <c r="G115" s="302"/>
      <c r="H115" s="302"/>
      <c r="I115" s="302"/>
      <c r="J115" s="324" t="s">
        <v>155</v>
      </c>
      <c r="K115" s="373">
        <v>550</v>
      </c>
      <c r="L115" s="302" t="s">
        <v>79</v>
      </c>
      <c r="M115" s="372"/>
      <c r="AZ115" s="166"/>
      <c r="BP115" s="166"/>
      <c r="BZ115" s="166"/>
      <c r="CA115" s="34"/>
      <c r="CB115" s="191"/>
      <c r="CC115" s="191"/>
      <c r="CD115" s="191"/>
    </row>
    <row r="116" spans="2:82" ht="15" customHeight="1">
      <c r="B116" s="318" t="s">
        <v>112</v>
      </c>
      <c r="C116" s="302"/>
      <c r="D116" s="302"/>
      <c r="E116" s="302"/>
      <c r="F116" s="302"/>
      <c r="G116" s="302"/>
      <c r="H116" s="302"/>
      <c r="I116" s="302"/>
      <c r="J116" s="321" t="s">
        <v>156</v>
      </c>
      <c r="K116" s="359">
        <v>1</v>
      </c>
      <c r="L116" s="356"/>
      <c r="M116" s="303"/>
      <c r="AZ116" s="166"/>
      <c r="BP116" s="166"/>
      <c r="BZ116" s="166"/>
      <c r="CA116" s="34"/>
      <c r="CB116" s="191"/>
      <c r="CC116" s="191"/>
      <c r="CD116" s="191"/>
    </row>
    <row r="117" spans="2:82" ht="15" customHeight="1">
      <c r="B117" s="318" t="s">
        <v>157</v>
      </c>
      <c r="C117" s="302"/>
      <c r="D117" s="302"/>
      <c r="E117" s="302"/>
      <c r="F117" s="338"/>
      <c r="G117" s="338"/>
      <c r="H117" s="338"/>
      <c r="I117" s="302"/>
      <c r="J117" s="324" t="s">
        <v>162</v>
      </c>
      <c r="K117" s="359">
        <v>0.7</v>
      </c>
      <c r="L117" s="302"/>
      <c r="M117" s="303"/>
      <c r="AZ117" s="166"/>
      <c r="BP117" s="166"/>
      <c r="BZ117" s="166"/>
      <c r="CA117" s="34"/>
      <c r="CB117" s="191"/>
      <c r="CC117" s="191"/>
      <c r="CD117" s="191"/>
    </row>
    <row r="118" spans="2:82" ht="15" customHeight="1">
      <c r="B118" s="318" t="s">
        <v>158</v>
      </c>
      <c r="C118" s="302"/>
      <c r="D118" s="302"/>
      <c r="E118" s="302"/>
      <c r="F118" s="338"/>
      <c r="G118" s="338"/>
      <c r="H118" s="338"/>
      <c r="I118" s="302"/>
      <c r="J118" s="324" t="s">
        <v>163</v>
      </c>
      <c r="K118" s="359">
        <v>1</v>
      </c>
      <c r="L118" s="302"/>
      <c r="M118" s="303"/>
      <c r="AZ118" s="166"/>
      <c r="BP118" s="166"/>
      <c r="BZ118" s="166"/>
      <c r="CA118" s="34"/>
      <c r="CB118" s="191"/>
      <c r="CC118" s="191"/>
      <c r="CD118" s="191"/>
    </row>
    <row r="119" spans="2:82" ht="15.75">
      <c r="B119" s="318" t="s">
        <v>159</v>
      </c>
      <c r="C119" s="302"/>
      <c r="D119" s="302"/>
      <c r="E119" s="302"/>
      <c r="F119" s="338"/>
      <c r="G119" s="338"/>
      <c r="H119" s="338"/>
      <c r="I119" s="302"/>
      <c r="J119" s="374" t="s">
        <v>83</v>
      </c>
      <c r="K119" s="302">
        <f>5.67*10^-8</f>
        <v>5.6699999999999998E-8</v>
      </c>
      <c r="L119" s="302" t="s">
        <v>84</v>
      </c>
      <c r="M119" s="303"/>
      <c r="AZ119" s="166"/>
      <c r="BP119" s="166"/>
      <c r="BZ119" s="166"/>
      <c r="CA119" s="34"/>
      <c r="CB119" s="191"/>
      <c r="CC119" s="191"/>
      <c r="CD119" s="191"/>
    </row>
    <row r="120" spans="2:82" ht="15.75">
      <c r="B120" s="318" t="s">
        <v>160</v>
      </c>
      <c r="C120" s="302"/>
      <c r="D120" s="302"/>
      <c r="E120" s="302"/>
      <c r="F120" s="338"/>
      <c r="G120" s="338"/>
      <c r="H120" s="338"/>
      <c r="I120" s="302"/>
      <c r="J120" s="324" t="s">
        <v>164</v>
      </c>
      <c r="K120" s="349">
        <f>K114</f>
        <v>902.34</v>
      </c>
      <c r="L120" s="302" t="s">
        <v>79</v>
      </c>
      <c r="M120" s="303"/>
      <c r="AZ120" s="166"/>
      <c r="BP120" s="166"/>
      <c r="BZ120" s="166"/>
      <c r="CA120" s="34"/>
      <c r="CB120" s="191"/>
      <c r="CC120" s="191"/>
      <c r="CD120" s="191"/>
    </row>
    <row r="121" spans="2:82" ht="15.75">
      <c r="B121" s="318" t="s">
        <v>161</v>
      </c>
      <c r="C121" s="302"/>
      <c r="D121" s="302"/>
      <c r="E121" s="302"/>
      <c r="F121" s="338"/>
      <c r="G121" s="338"/>
      <c r="H121" s="338"/>
      <c r="I121" s="302"/>
      <c r="J121" s="321" t="s">
        <v>85</v>
      </c>
      <c r="K121" s="349" cm="1">
        <f t="array" ref="K121">noisuy1chieu(K124,Chart!$C$16:$C$1935,Chart!$G$16:$G$1935)</f>
        <v>654.541015625</v>
      </c>
      <c r="L121" s="302" t="s">
        <v>86</v>
      </c>
      <c r="M121" s="303"/>
      <c r="AZ121" s="166"/>
      <c r="BP121" s="166"/>
      <c r="BZ121" s="166"/>
      <c r="CA121" s="34"/>
      <c r="CB121" s="191"/>
      <c r="CC121" s="191"/>
      <c r="CD121" s="191"/>
    </row>
    <row r="122" spans="2:82" ht="15.75">
      <c r="B122" s="318" t="s">
        <v>165</v>
      </c>
      <c r="C122" s="302"/>
      <c r="D122" s="302"/>
      <c r="E122" s="302"/>
      <c r="F122" s="302"/>
      <c r="G122" s="302"/>
      <c r="H122" s="302"/>
      <c r="I122" s="356"/>
      <c r="J122" s="324" t="s">
        <v>166</v>
      </c>
      <c r="K122" s="302">
        <v>7850</v>
      </c>
      <c r="L122" s="302" t="s">
        <v>87</v>
      </c>
      <c r="M122" s="303"/>
      <c r="AZ122" s="166"/>
      <c r="BP122" s="166"/>
      <c r="BZ122" s="166"/>
      <c r="CA122" s="34"/>
      <c r="CB122" s="191"/>
      <c r="CC122" s="191"/>
      <c r="CD122" s="191"/>
    </row>
    <row r="123" spans="2:82" ht="15.75">
      <c r="B123" s="318" t="s">
        <v>168</v>
      </c>
      <c r="C123" s="302"/>
      <c r="D123" s="302"/>
      <c r="E123" s="302"/>
      <c r="F123" s="302"/>
      <c r="G123" s="302"/>
      <c r="H123" s="302"/>
      <c r="I123" s="356"/>
      <c r="J123" s="321" t="s">
        <v>169</v>
      </c>
      <c r="K123" s="375" cm="1">
        <f t="array" ref="K123">noisuy1chieu(K124,Chart!$C$16:$C$1935,Chart!$F$16:$F$1935)</f>
        <v>2424.566162109375</v>
      </c>
      <c r="L123" s="302" t="s">
        <v>80</v>
      </c>
      <c r="M123" s="303"/>
      <c r="AZ123" s="166"/>
      <c r="BP123" s="166"/>
      <c r="BZ123" s="166"/>
      <c r="CA123" s="34"/>
      <c r="CB123" s="191"/>
      <c r="CC123" s="191"/>
      <c r="CD123" s="191"/>
    </row>
    <row r="124" spans="2:82">
      <c r="B124" s="318" t="s">
        <v>167</v>
      </c>
      <c r="C124" s="302"/>
      <c r="D124" s="302"/>
      <c r="E124" s="302"/>
      <c r="F124" s="302"/>
      <c r="G124" s="302"/>
      <c r="H124" s="302"/>
      <c r="I124" s="356"/>
      <c r="J124" s="321" t="s">
        <v>14</v>
      </c>
      <c r="K124" s="376">
        <f>K42</f>
        <v>45</v>
      </c>
      <c r="L124" s="302" t="s">
        <v>15</v>
      </c>
      <c r="M124" s="303"/>
      <c r="AZ124" s="166"/>
      <c r="BP124" s="166"/>
      <c r="BZ124" s="166"/>
      <c r="CA124" s="34"/>
      <c r="CB124" s="191"/>
      <c r="CC124" s="191"/>
      <c r="CD124" s="191"/>
    </row>
    <row r="125" spans="2:82" ht="15.75">
      <c r="B125" s="318" t="s">
        <v>170</v>
      </c>
      <c r="C125" s="302"/>
      <c r="D125" s="302"/>
      <c r="E125" s="302"/>
      <c r="F125" s="302"/>
      <c r="G125" s="302"/>
      <c r="H125" s="302"/>
      <c r="I125" s="302"/>
      <c r="J125" s="324" t="s">
        <v>171</v>
      </c>
      <c r="K125" s="415">
        <f>Chart!Q15</f>
        <v>893.98602294921875</v>
      </c>
      <c r="L125" s="302" t="s">
        <v>79</v>
      </c>
      <c r="M125" s="303"/>
      <c r="AZ125" s="166"/>
      <c r="BP125" s="166"/>
      <c r="BZ125" s="166"/>
      <c r="CA125" s="34"/>
      <c r="CB125" s="191"/>
      <c r="CC125" s="191"/>
      <c r="CD125" s="191"/>
    </row>
    <row r="126" spans="2:82">
      <c r="B126" s="377" t="s">
        <v>181</v>
      </c>
      <c r="C126" s="378"/>
      <c r="D126" s="378"/>
      <c r="E126" s="378"/>
      <c r="F126" s="378"/>
      <c r="G126" s="378"/>
      <c r="H126" s="378"/>
      <c r="I126" s="378"/>
      <c r="J126" s="378"/>
      <c r="K126" s="378"/>
      <c r="L126" s="378"/>
      <c r="M126" s="379"/>
      <c r="AZ126" s="166"/>
      <c r="BP126" s="166"/>
      <c r="BZ126" s="166"/>
      <c r="CA126" s="34"/>
      <c r="CB126" s="191"/>
      <c r="CC126" s="191"/>
      <c r="CD126" s="191"/>
    </row>
    <row r="127" spans="2:82">
      <c r="B127" s="377"/>
      <c r="C127" s="378"/>
      <c r="D127" s="378"/>
      <c r="E127" s="378"/>
      <c r="F127" s="378"/>
      <c r="G127" s="378"/>
      <c r="H127" s="378"/>
      <c r="I127" s="378"/>
      <c r="J127" s="378"/>
      <c r="K127" s="378"/>
      <c r="L127" s="378"/>
      <c r="M127" s="379"/>
      <c r="AZ127" s="166"/>
      <c r="BP127" s="166"/>
      <c r="BZ127" s="166"/>
      <c r="CA127" s="34"/>
      <c r="CB127" s="191"/>
      <c r="CC127" s="191"/>
      <c r="CD127" s="191"/>
    </row>
    <row r="128" spans="2:82">
      <c r="B128" s="305"/>
      <c r="C128" s="302"/>
      <c r="D128" s="302"/>
      <c r="E128" s="302"/>
      <c r="F128" s="302"/>
      <c r="G128" s="302"/>
      <c r="H128" s="302"/>
      <c r="I128" s="302"/>
      <c r="J128" s="302"/>
      <c r="K128" s="302"/>
      <c r="L128" s="302"/>
      <c r="M128" s="303"/>
      <c r="CA128" s="34"/>
      <c r="CB128" s="191"/>
      <c r="CC128" s="191"/>
      <c r="CD128" s="191"/>
    </row>
    <row r="129" spans="2:82">
      <c r="B129" s="305"/>
      <c r="C129" s="302"/>
      <c r="D129" s="302"/>
      <c r="E129" s="302"/>
      <c r="F129" s="302"/>
      <c r="G129" s="302"/>
      <c r="H129" s="302"/>
      <c r="I129" s="302"/>
      <c r="J129" s="302"/>
      <c r="K129" s="302"/>
      <c r="L129" s="302"/>
      <c r="M129" s="303"/>
      <c r="CA129" s="34"/>
      <c r="CB129" s="191"/>
      <c r="CC129" s="191"/>
      <c r="CD129" s="191"/>
    </row>
    <row r="130" spans="2:82">
      <c r="B130" s="305"/>
      <c r="C130" s="302"/>
      <c r="D130" s="302"/>
      <c r="E130" s="302"/>
      <c r="F130" s="302"/>
      <c r="G130" s="302"/>
      <c r="H130" s="302"/>
      <c r="I130" s="302"/>
      <c r="J130" s="302"/>
      <c r="K130" s="302"/>
      <c r="L130" s="302"/>
      <c r="M130" s="303"/>
      <c r="CA130" s="34"/>
      <c r="CB130" s="191"/>
      <c r="CC130" s="191"/>
      <c r="CD130" s="191"/>
    </row>
    <row r="131" spans="2:82">
      <c r="B131" s="305"/>
      <c r="C131" s="302"/>
      <c r="D131" s="302"/>
      <c r="E131" s="302"/>
      <c r="F131" s="302"/>
      <c r="G131" s="302"/>
      <c r="H131" s="302"/>
      <c r="I131" s="302"/>
      <c r="J131" s="302"/>
      <c r="K131" s="302"/>
      <c r="L131" s="302"/>
      <c r="M131" s="303"/>
      <c r="CA131" s="34"/>
      <c r="CB131" s="191"/>
      <c r="CC131" s="191"/>
      <c r="CD131" s="191"/>
    </row>
    <row r="132" spans="2:82">
      <c r="B132" s="305"/>
      <c r="C132" s="302"/>
      <c r="D132" s="302"/>
      <c r="E132" s="302"/>
      <c r="F132" s="302"/>
      <c r="G132" s="302"/>
      <c r="H132" s="302"/>
      <c r="I132" s="302"/>
      <c r="J132" s="302"/>
      <c r="K132" s="302"/>
      <c r="L132" s="302"/>
      <c r="M132" s="303"/>
      <c r="CA132" s="34"/>
      <c r="CB132" s="191"/>
      <c r="CC132" s="191"/>
      <c r="CD132" s="191"/>
    </row>
    <row r="133" spans="2:82">
      <c r="B133" s="305"/>
      <c r="C133" s="302"/>
      <c r="D133" s="302"/>
      <c r="E133" s="302"/>
      <c r="F133" s="302"/>
      <c r="G133" s="302"/>
      <c r="H133" s="302"/>
      <c r="I133" s="302"/>
      <c r="J133" s="302"/>
      <c r="K133" s="302"/>
      <c r="L133" s="302"/>
      <c r="M133" s="303"/>
      <c r="CA133" s="34"/>
      <c r="CB133" s="191"/>
      <c r="CC133" s="191"/>
      <c r="CD133" s="191"/>
    </row>
    <row r="134" spans="2:82">
      <c r="B134" s="305"/>
      <c r="C134" s="302"/>
      <c r="D134" s="302"/>
      <c r="E134" s="302"/>
      <c r="F134" s="302"/>
      <c r="G134" s="302"/>
      <c r="H134" s="302"/>
      <c r="I134" s="302"/>
      <c r="J134" s="302"/>
      <c r="K134" s="302"/>
      <c r="L134" s="302"/>
      <c r="M134" s="303"/>
      <c r="CA134" s="34"/>
      <c r="CB134" s="191"/>
      <c r="CC134" s="191"/>
      <c r="CD134" s="191"/>
    </row>
    <row r="135" spans="2:82">
      <c r="B135" s="305"/>
      <c r="C135" s="302"/>
      <c r="D135" s="302"/>
      <c r="E135" s="302"/>
      <c r="F135" s="302"/>
      <c r="G135" s="302"/>
      <c r="H135" s="302"/>
      <c r="I135" s="302"/>
      <c r="J135" s="302"/>
      <c r="K135" s="302"/>
      <c r="L135" s="302"/>
      <c r="M135" s="303"/>
      <c r="CA135" s="34"/>
      <c r="CB135" s="191"/>
      <c r="CC135" s="191"/>
      <c r="CD135" s="191"/>
    </row>
    <row r="136" spans="2:82">
      <c r="B136" s="305"/>
      <c r="C136" s="302"/>
      <c r="D136" s="302"/>
      <c r="E136" s="302"/>
      <c r="F136" s="302"/>
      <c r="G136" s="302"/>
      <c r="H136" s="302"/>
      <c r="I136" s="302"/>
      <c r="J136" s="302"/>
      <c r="K136" s="302"/>
      <c r="L136" s="302"/>
      <c r="M136" s="303"/>
      <c r="CA136" s="34"/>
      <c r="CB136" s="191"/>
      <c r="CC136" s="191"/>
      <c r="CD136" s="191"/>
    </row>
    <row r="137" spans="2:82">
      <c r="B137" s="305"/>
      <c r="C137" s="302"/>
      <c r="D137" s="302"/>
      <c r="E137" s="302"/>
      <c r="F137" s="302"/>
      <c r="G137" s="302"/>
      <c r="H137" s="302"/>
      <c r="I137" s="302"/>
      <c r="J137" s="302"/>
      <c r="K137" s="302"/>
      <c r="L137" s="302"/>
      <c r="M137" s="303"/>
      <c r="CA137" s="34"/>
      <c r="CB137" s="191"/>
      <c r="CC137" s="191"/>
      <c r="CD137" s="191"/>
    </row>
    <row r="138" spans="2:82">
      <c r="B138" s="305"/>
      <c r="C138" s="302"/>
      <c r="D138" s="302"/>
      <c r="E138" s="302"/>
      <c r="F138" s="302"/>
      <c r="G138" s="302"/>
      <c r="H138" s="302"/>
      <c r="I138" s="302"/>
      <c r="J138" s="302"/>
      <c r="K138" s="302"/>
      <c r="L138" s="302"/>
      <c r="M138" s="303"/>
      <c r="CA138" s="34"/>
      <c r="CB138" s="191"/>
      <c r="CC138" s="191"/>
      <c r="CD138" s="191"/>
    </row>
    <row r="139" spans="2:82">
      <c r="B139" s="305"/>
      <c r="C139" s="302"/>
      <c r="D139" s="302"/>
      <c r="E139" s="302"/>
      <c r="F139" s="302"/>
      <c r="G139" s="302"/>
      <c r="H139" s="302"/>
      <c r="I139" s="302"/>
      <c r="J139" s="302"/>
      <c r="K139" s="302"/>
      <c r="L139" s="302"/>
      <c r="M139" s="303"/>
      <c r="CA139" s="34"/>
      <c r="CB139" s="191"/>
      <c r="CC139" s="191"/>
      <c r="CD139" s="191"/>
    </row>
    <row r="140" spans="2:82">
      <c r="B140" s="305"/>
      <c r="C140" s="302"/>
      <c r="D140" s="302"/>
      <c r="E140" s="302"/>
      <c r="F140" s="302"/>
      <c r="G140" s="302"/>
      <c r="H140" s="302"/>
      <c r="I140" s="302"/>
      <c r="J140" s="302"/>
      <c r="K140" s="302"/>
      <c r="L140" s="302"/>
      <c r="M140" s="303"/>
      <c r="CA140" s="34"/>
      <c r="CB140" s="191"/>
      <c r="CC140" s="191"/>
      <c r="CD140" s="191"/>
    </row>
    <row r="141" spans="2:82">
      <c r="B141" s="305"/>
      <c r="C141" s="302"/>
      <c r="D141" s="302"/>
      <c r="E141" s="302"/>
      <c r="F141" s="302"/>
      <c r="G141" s="302"/>
      <c r="H141" s="302"/>
      <c r="I141" s="302"/>
      <c r="J141" s="302"/>
      <c r="K141" s="302"/>
      <c r="L141" s="302"/>
      <c r="M141" s="303"/>
      <c r="CA141" s="34"/>
      <c r="CB141" s="191"/>
      <c r="CC141" s="191"/>
      <c r="CD141" s="191"/>
    </row>
    <row r="142" spans="2:82">
      <c r="B142" s="305"/>
      <c r="C142" s="302"/>
      <c r="D142" s="302"/>
      <c r="E142" s="302"/>
      <c r="F142" s="302"/>
      <c r="G142" s="302"/>
      <c r="H142" s="302"/>
      <c r="I142" s="302"/>
      <c r="J142" s="302"/>
      <c r="K142" s="302"/>
      <c r="L142" s="302"/>
      <c r="M142" s="303"/>
      <c r="CA142" s="34"/>
      <c r="CB142" s="191"/>
      <c r="CC142" s="191"/>
      <c r="CD142" s="191"/>
    </row>
    <row r="143" spans="2:82">
      <c r="B143" s="305"/>
      <c r="C143" s="302"/>
      <c r="D143" s="302"/>
      <c r="E143" s="302"/>
      <c r="F143" s="302"/>
      <c r="G143" s="302"/>
      <c r="H143" s="302"/>
      <c r="I143" s="302"/>
      <c r="J143" s="302"/>
      <c r="K143" s="302"/>
      <c r="L143" s="302"/>
      <c r="M143" s="303"/>
      <c r="CA143" s="34"/>
      <c r="CB143" s="191"/>
      <c r="CC143" s="191"/>
      <c r="CD143" s="191"/>
    </row>
    <row r="144" spans="2:82" ht="8.1" customHeight="1" thickBot="1">
      <c r="B144" s="305"/>
      <c r="C144" s="44"/>
      <c r="D144" s="380" t="s">
        <v>217</v>
      </c>
      <c r="E144" s="380"/>
      <c r="F144" s="380"/>
      <c r="G144" s="380"/>
      <c r="H144" s="380"/>
      <c r="I144" s="380"/>
      <c r="J144" s="380"/>
      <c r="K144" s="380"/>
      <c r="L144" s="302"/>
      <c r="M144" s="303"/>
      <c r="AZ144" s="166"/>
      <c r="BP144" s="166"/>
      <c r="BZ144" s="166"/>
      <c r="CA144" s="34"/>
      <c r="CB144" s="191"/>
      <c r="CC144" s="191"/>
      <c r="CD144" s="191"/>
    </row>
    <row r="145" spans="2:82" ht="8.1" customHeight="1" thickTop="1">
      <c r="B145" s="305"/>
      <c r="C145" s="381"/>
      <c r="D145" s="380"/>
      <c r="E145" s="380"/>
      <c r="F145" s="380"/>
      <c r="G145" s="380"/>
      <c r="H145" s="380"/>
      <c r="I145" s="380"/>
      <c r="J145" s="380"/>
      <c r="K145" s="380"/>
      <c r="L145" s="302"/>
      <c r="M145" s="303"/>
      <c r="AZ145" s="166"/>
      <c r="BP145" s="166"/>
      <c r="BZ145" s="166"/>
      <c r="CA145" s="34"/>
      <c r="CB145" s="191"/>
      <c r="CC145" s="191"/>
      <c r="CD145" s="191"/>
    </row>
    <row r="146" spans="2:82" ht="8.1" customHeight="1" thickBot="1">
      <c r="B146" s="305"/>
      <c r="C146" s="381"/>
      <c r="D146" s="380" t="s">
        <v>218</v>
      </c>
      <c r="E146" s="380"/>
      <c r="F146" s="380"/>
      <c r="G146" s="380"/>
      <c r="H146" s="380"/>
      <c r="I146" s="380"/>
      <c r="J146" s="380"/>
      <c r="K146" s="380"/>
      <c r="L146" s="302"/>
      <c r="M146" s="303"/>
      <c r="AZ146" s="166"/>
      <c r="BP146" s="166"/>
      <c r="BZ146" s="166"/>
      <c r="CA146" s="34"/>
      <c r="CB146" s="191"/>
      <c r="CC146" s="191"/>
      <c r="CD146" s="191"/>
    </row>
    <row r="147" spans="2:82" ht="8.1" customHeight="1" thickTop="1">
      <c r="B147" s="305"/>
      <c r="C147" s="45"/>
      <c r="D147" s="380"/>
      <c r="E147" s="380"/>
      <c r="F147" s="380"/>
      <c r="G147" s="380"/>
      <c r="H147" s="380"/>
      <c r="I147" s="380"/>
      <c r="J147" s="380"/>
      <c r="K147" s="380"/>
      <c r="L147" s="302"/>
      <c r="M147" s="303"/>
      <c r="AZ147" s="166"/>
      <c r="BP147" s="166"/>
      <c r="BZ147" s="166"/>
      <c r="CA147" s="34"/>
      <c r="CB147" s="191"/>
      <c r="CC147" s="191"/>
      <c r="CD147" s="191"/>
    </row>
    <row r="148" spans="2:82" ht="8.1" customHeight="1" thickBot="1">
      <c r="B148" s="305"/>
      <c r="C148" s="46"/>
      <c r="D148" s="380" t="s">
        <v>219</v>
      </c>
      <c r="E148" s="380"/>
      <c r="F148" s="380"/>
      <c r="G148" s="380"/>
      <c r="H148" s="380"/>
      <c r="I148" s="380"/>
      <c r="J148" s="380"/>
      <c r="K148" s="380"/>
      <c r="L148" s="302"/>
      <c r="M148" s="303"/>
      <c r="AZ148" s="166"/>
      <c r="BP148" s="166"/>
      <c r="BZ148" s="166"/>
      <c r="CA148" s="34"/>
      <c r="CB148" s="191"/>
      <c r="CC148" s="191"/>
      <c r="CD148" s="191"/>
    </row>
    <row r="149" spans="2:82" ht="8.1" customHeight="1">
      <c r="B149" s="305"/>
      <c r="C149" s="381"/>
      <c r="D149" s="380"/>
      <c r="E149" s="380"/>
      <c r="F149" s="380"/>
      <c r="G149" s="380"/>
      <c r="H149" s="380"/>
      <c r="I149" s="380"/>
      <c r="J149" s="380"/>
      <c r="K149" s="380"/>
      <c r="L149" s="302"/>
      <c r="M149" s="303"/>
      <c r="AZ149" s="166"/>
      <c r="BP149" s="166"/>
      <c r="BZ149" s="166"/>
      <c r="CA149" s="34"/>
      <c r="CB149" s="191"/>
      <c r="CC149" s="191"/>
      <c r="CD149" s="191"/>
    </row>
    <row r="150" spans="2:82" ht="20.25">
      <c r="B150" s="305"/>
      <c r="C150" s="382" t="s">
        <v>226</v>
      </c>
      <c r="D150" s="380" t="s">
        <v>220</v>
      </c>
      <c r="E150" s="380"/>
      <c r="F150" s="380"/>
      <c r="G150" s="380"/>
      <c r="H150" s="380"/>
      <c r="I150" s="380"/>
      <c r="J150" s="380"/>
      <c r="K150" s="380"/>
      <c r="L150" s="302"/>
      <c r="M150" s="303"/>
      <c r="AZ150" s="166"/>
      <c r="BP150" s="166"/>
      <c r="BZ150" s="166"/>
      <c r="CA150" s="34"/>
      <c r="CB150" s="191"/>
      <c r="CC150" s="191"/>
      <c r="CD150" s="191"/>
    </row>
    <row r="151" spans="2:82" ht="20.25">
      <c r="B151" s="383"/>
      <c r="C151" s="384" t="s">
        <v>226</v>
      </c>
      <c r="D151" s="385" t="s">
        <v>221</v>
      </c>
      <c r="E151" s="385"/>
      <c r="F151" s="385"/>
      <c r="G151" s="385"/>
      <c r="H151" s="385"/>
      <c r="I151" s="385"/>
      <c r="J151" s="385"/>
      <c r="K151" s="385"/>
      <c r="L151" s="386"/>
      <c r="M151" s="387"/>
      <c r="AZ151" s="168"/>
      <c r="BP151" s="168"/>
      <c r="BZ151" s="168"/>
      <c r="CA151" s="34"/>
      <c r="CB151" s="191"/>
      <c r="CC151" s="191"/>
      <c r="CD151" s="191"/>
    </row>
    <row r="152" spans="2:82">
      <c r="CA152" s="34"/>
      <c r="CB152" s="191"/>
      <c r="CC152" s="191"/>
      <c r="CD152" s="191"/>
    </row>
    <row r="153" spans="2:82">
      <c r="CA153" s="34"/>
      <c r="CB153" s="191"/>
      <c r="CC153" s="191"/>
      <c r="CD153" s="191"/>
    </row>
    <row r="154" spans="2:82">
      <c r="CA154" s="34"/>
      <c r="CB154" s="191"/>
      <c r="CC154" s="191"/>
      <c r="CD154" s="191"/>
    </row>
    <row r="155" spans="2:82">
      <c r="CA155" s="34"/>
      <c r="CB155" s="191"/>
      <c r="CC155" s="191"/>
      <c r="CD155" s="191"/>
    </row>
    <row r="156" spans="2:82">
      <c r="CA156" s="34"/>
      <c r="CB156" s="191"/>
      <c r="CC156" s="191"/>
      <c r="CD156" s="191"/>
    </row>
    <row r="157" spans="2:82">
      <c r="CA157" s="34"/>
      <c r="CB157" s="191"/>
      <c r="CC157" s="191"/>
      <c r="CD157" s="191"/>
    </row>
    <row r="158" spans="2:82">
      <c r="CA158" s="34"/>
      <c r="CB158" s="191"/>
      <c r="CC158" s="191"/>
      <c r="CD158" s="191"/>
    </row>
    <row r="159" spans="2:82">
      <c r="CA159" s="34"/>
      <c r="CB159" s="191"/>
      <c r="CC159" s="191"/>
      <c r="CD159" s="191"/>
    </row>
    <row r="160" spans="2:82">
      <c r="CA160" s="34"/>
      <c r="CB160" s="191"/>
      <c r="CC160" s="191"/>
      <c r="CD160" s="191"/>
    </row>
    <row r="161" spans="79:82">
      <c r="CA161" s="34"/>
      <c r="CB161" s="191"/>
      <c r="CC161" s="191"/>
      <c r="CD161" s="191"/>
    </row>
    <row r="162" spans="79:82">
      <c r="CA162" s="34"/>
      <c r="CB162" s="191"/>
      <c r="CC162" s="191"/>
      <c r="CD162" s="191"/>
    </row>
    <row r="163" spans="79:82">
      <c r="CA163" s="34"/>
      <c r="CB163" s="191"/>
      <c r="CC163" s="191"/>
      <c r="CD163" s="191"/>
    </row>
    <row r="164" spans="79:82">
      <c r="CA164" s="34"/>
      <c r="CB164" s="191"/>
      <c r="CC164" s="191"/>
      <c r="CD164" s="191"/>
    </row>
    <row r="165" spans="79:82">
      <c r="CA165" s="34"/>
      <c r="CB165" s="191"/>
      <c r="CC165" s="191"/>
      <c r="CD165" s="191"/>
    </row>
    <row r="166" spans="79:82">
      <c r="CA166" s="34"/>
      <c r="CB166" s="191"/>
      <c r="CC166" s="191"/>
      <c r="CD166" s="191"/>
    </row>
    <row r="167" spans="79:82">
      <c r="CA167" s="34"/>
      <c r="CB167" s="191"/>
      <c r="CC167" s="191"/>
      <c r="CD167" s="191"/>
    </row>
    <row r="168" spans="79:82">
      <c r="CA168" s="34"/>
      <c r="CB168" s="191"/>
      <c r="CC168" s="191"/>
      <c r="CD168" s="191"/>
    </row>
    <row r="169" spans="79:82">
      <c r="CA169" s="34"/>
      <c r="CB169" s="191"/>
      <c r="CC169" s="191"/>
      <c r="CD169" s="191"/>
    </row>
    <row r="170" spans="79:82">
      <c r="CA170" s="34"/>
      <c r="CB170" s="191"/>
      <c r="CC170" s="191"/>
      <c r="CD170" s="191"/>
    </row>
    <row r="171" spans="79:82">
      <c r="CA171" s="34"/>
      <c r="CB171" s="191"/>
      <c r="CC171" s="191"/>
      <c r="CD171" s="191"/>
    </row>
    <row r="172" spans="79:82">
      <c r="CA172" s="34"/>
      <c r="CB172" s="191"/>
      <c r="CC172" s="191"/>
      <c r="CD172" s="191"/>
    </row>
    <row r="173" spans="79:82">
      <c r="CA173" s="34"/>
      <c r="CB173" s="191"/>
      <c r="CC173" s="191"/>
      <c r="CD173" s="191"/>
    </row>
    <row r="174" spans="79:82">
      <c r="CA174" s="34"/>
      <c r="CB174" s="191"/>
      <c r="CC174" s="191"/>
      <c r="CD174" s="191"/>
    </row>
    <row r="175" spans="79:82">
      <c r="CA175" s="34"/>
      <c r="CB175" s="191"/>
      <c r="CC175" s="191"/>
      <c r="CD175" s="191"/>
    </row>
    <row r="176" spans="79:82">
      <c r="CA176" s="34"/>
      <c r="CB176" s="191"/>
      <c r="CC176" s="191"/>
      <c r="CD176" s="191"/>
    </row>
    <row r="177" spans="79:82">
      <c r="CA177" s="34"/>
      <c r="CB177" s="191"/>
      <c r="CC177" s="191"/>
      <c r="CD177" s="191"/>
    </row>
    <row r="178" spans="79:82">
      <c r="CA178" s="34"/>
      <c r="CB178" s="191"/>
      <c r="CC178" s="191"/>
      <c r="CD178" s="191"/>
    </row>
    <row r="179" spans="79:82">
      <c r="CA179" s="34"/>
      <c r="CB179" s="191"/>
      <c r="CC179" s="191"/>
      <c r="CD179" s="191"/>
    </row>
    <row r="180" spans="79:82">
      <c r="CA180" s="34"/>
      <c r="CB180" s="191"/>
      <c r="CC180" s="191"/>
      <c r="CD180" s="191"/>
    </row>
    <row r="181" spans="79:82">
      <c r="CA181" s="34"/>
      <c r="CB181" s="191"/>
      <c r="CC181" s="191"/>
      <c r="CD181" s="191"/>
    </row>
    <row r="182" spans="79:82">
      <c r="CA182" s="34"/>
      <c r="CB182" s="191"/>
      <c r="CC182" s="191"/>
      <c r="CD182" s="191"/>
    </row>
    <row r="183" spans="79:82">
      <c r="CA183" s="34"/>
      <c r="CB183" s="191"/>
      <c r="CC183" s="191"/>
      <c r="CD183" s="191"/>
    </row>
    <row r="184" spans="79:82">
      <c r="CA184" s="34"/>
      <c r="CB184" s="191"/>
      <c r="CC184" s="191"/>
      <c r="CD184" s="191"/>
    </row>
    <row r="185" spans="79:82">
      <c r="CA185" s="34"/>
      <c r="CB185" s="191"/>
      <c r="CC185" s="191"/>
      <c r="CD185" s="191"/>
    </row>
    <row r="186" spans="79:82">
      <c r="CA186" s="34"/>
      <c r="CB186" s="191"/>
      <c r="CC186" s="191"/>
      <c r="CD186" s="191"/>
    </row>
    <row r="187" spans="79:82">
      <c r="CA187" s="34"/>
      <c r="CB187" s="191"/>
      <c r="CC187" s="191"/>
      <c r="CD187" s="191"/>
    </row>
    <row r="188" spans="79:82">
      <c r="CA188" s="34"/>
      <c r="CB188" s="191"/>
      <c r="CC188" s="191"/>
      <c r="CD188" s="191"/>
    </row>
    <row r="189" spans="79:82">
      <c r="CA189" s="34"/>
      <c r="CB189" s="191"/>
      <c r="CC189" s="191"/>
      <c r="CD189" s="191"/>
    </row>
    <row r="190" spans="79:82">
      <c r="CA190" s="34"/>
      <c r="CB190" s="191"/>
      <c r="CC190" s="191"/>
      <c r="CD190" s="191"/>
    </row>
    <row r="191" spans="79:82">
      <c r="CA191" s="34"/>
      <c r="CB191" s="191"/>
      <c r="CC191" s="191"/>
      <c r="CD191" s="191"/>
    </row>
    <row r="192" spans="79:82">
      <c r="CA192" s="34"/>
      <c r="CB192" s="191"/>
      <c r="CC192" s="191"/>
      <c r="CD192" s="191"/>
    </row>
    <row r="193" spans="79:82">
      <c r="CA193" s="34"/>
      <c r="CB193" s="191"/>
      <c r="CC193" s="191"/>
      <c r="CD193" s="191"/>
    </row>
    <row r="194" spans="79:82">
      <c r="CA194" s="34"/>
      <c r="CB194" s="191"/>
      <c r="CC194" s="191"/>
      <c r="CD194" s="191"/>
    </row>
    <row r="195" spans="79:82">
      <c r="CA195" s="34"/>
      <c r="CB195" s="191"/>
      <c r="CC195" s="191"/>
      <c r="CD195" s="191"/>
    </row>
    <row r="196" spans="79:82">
      <c r="CA196" s="34"/>
      <c r="CB196" s="191"/>
      <c r="CC196" s="191"/>
      <c r="CD196" s="191"/>
    </row>
    <row r="197" spans="79:82">
      <c r="CA197" s="34"/>
      <c r="CB197" s="191"/>
      <c r="CC197" s="191"/>
      <c r="CD197" s="191"/>
    </row>
    <row r="198" spans="79:82">
      <c r="CA198" s="34"/>
      <c r="CB198" s="191"/>
      <c r="CC198" s="191"/>
      <c r="CD198" s="191"/>
    </row>
    <row r="199" spans="79:82">
      <c r="CA199" s="34"/>
      <c r="CB199" s="191"/>
      <c r="CC199" s="191"/>
      <c r="CD199" s="191"/>
    </row>
    <row r="200" spans="79:82">
      <c r="CA200" s="34"/>
      <c r="CB200" s="191"/>
      <c r="CC200" s="191"/>
      <c r="CD200" s="191"/>
    </row>
    <row r="201" spans="79:82">
      <c r="CA201" s="34"/>
      <c r="CB201" s="191"/>
      <c r="CC201" s="191"/>
      <c r="CD201" s="191"/>
    </row>
    <row r="202" spans="79:82">
      <c r="CA202" s="34"/>
      <c r="CB202" s="191"/>
      <c r="CC202" s="191"/>
      <c r="CD202" s="191"/>
    </row>
    <row r="203" spans="79:82">
      <c r="CA203" s="34"/>
      <c r="CB203" s="191"/>
      <c r="CC203" s="191"/>
      <c r="CD203" s="191"/>
    </row>
    <row r="204" spans="79:82">
      <c r="CA204" s="34"/>
      <c r="CB204" s="191"/>
      <c r="CC204" s="191"/>
      <c r="CD204" s="191"/>
    </row>
    <row r="205" spans="79:82">
      <c r="CA205" s="34"/>
      <c r="CB205" s="191"/>
      <c r="CC205" s="191"/>
      <c r="CD205" s="191"/>
    </row>
    <row r="206" spans="79:82">
      <c r="CA206" s="34"/>
      <c r="CB206" s="191"/>
      <c r="CC206" s="191"/>
      <c r="CD206" s="191"/>
    </row>
    <row r="207" spans="79:82">
      <c r="CA207" s="34"/>
      <c r="CB207" s="191"/>
      <c r="CC207" s="191"/>
      <c r="CD207" s="191"/>
    </row>
    <row r="208" spans="79:82">
      <c r="CA208" s="34"/>
      <c r="CB208" s="191"/>
      <c r="CC208" s="191"/>
      <c r="CD208" s="191"/>
    </row>
    <row r="209" spans="79:82">
      <c r="CA209" s="34"/>
      <c r="CB209" s="191"/>
      <c r="CC209" s="191"/>
      <c r="CD209" s="191"/>
    </row>
    <row r="210" spans="79:82">
      <c r="CA210" s="34"/>
      <c r="CB210" s="191"/>
      <c r="CC210" s="191"/>
      <c r="CD210" s="191"/>
    </row>
    <row r="211" spans="79:82">
      <c r="CA211" s="34"/>
      <c r="CB211" s="191"/>
      <c r="CC211" s="191"/>
      <c r="CD211" s="191"/>
    </row>
    <row r="212" spans="79:82">
      <c r="CA212" s="34"/>
      <c r="CB212" s="191"/>
      <c r="CC212" s="191"/>
      <c r="CD212" s="191"/>
    </row>
    <row r="213" spans="79:82">
      <c r="CA213" s="34"/>
      <c r="CB213" s="191"/>
      <c r="CC213" s="191"/>
      <c r="CD213" s="191"/>
    </row>
    <row r="214" spans="79:82">
      <c r="CA214" s="34"/>
      <c r="CB214" s="191"/>
      <c r="CC214" s="191"/>
      <c r="CD214" s="191"/>
    </row>
    <row r="215" spans="79:82">
      <c r="CA215" s="34"/>
      <c r="CB215" s="191"/>
      <c r="CC215" s="191"/>
      <c r="CD215" s="191"/>
    </row>
    <row r="216" spans="79:82">
      <c r="CA216" s="34"/>
      <c r="CB216" s="191"/>
      <c r="CC216" s="191"/>
      <c r="CD216" s="191"/>
    </row>
    <row r="217" spans="79:82">
      <c r="CA217" s="34"/>
      <c r="CB217" s="191"/>
      <c r="CC217" s="191"/>
      <c r="CD217" s="191"/>
    </row>
    <row r="218" spans="79:82">
      <c r="CA218" s="34"/>
      <c r="CB218" s="191"/>
      <c r="CC218" s="191"/>
      <c r="CD218" s="191"/>
    </row>
    <row r="219" spans="79:82">
      <c r="CA219" s="34"/>
      <c r="CB219" s="191"/>
      <c r="CC219" s="191"/>
      <c r="CD219" s="191"/>
    </row>
    <row r="220" spans="79:82">
      <c r="CA220" s="34"/>
      <c r="CB220" s="191"/>
      <c r="CC220" s="191"/>
      <c r="CD220" s="191"/>
    </row>
    <row r="221" spans="79:82">
      <c r="CA221" s="34"/>
      <c r="CB221" s="191"/>
      <c r="CC221" s="191"/>
      <c r="CD221" s="191"/>
    </row>
    <row r="222" spans="79:82">
      <c r="CA222" s="34"/>
      <c r="CB222" s="191"/>
      <c r="CC222" s="191"/>
      <c r="CD222" s="191"/>
    </row>
    <row r="223" spans="79:82">
      <c r="CA223" s="34"/>
      <c r="CB223" s="191"/>
      <c r="CC223" s="191"/>
      <c r="CD223" s="191"/>
    </row>
    <row r="224" spans="79:82">
      <c r="CA224" s="34"/>
      <c r="CB224" s="191"/>
      <c r="CC224" s="191"/>
      <c r="CD224" s="191"/>
    </row>
    <row r="225" spans="79:82">
      <c r="CA225" s="34"/>
      <c r="CB225" s="191"/>
      <c r="CC225" s="191"/>
      <c r="CD225" s="191"/>
    </row>
    <row r="226" spans="79:82">
      <c r="CA226" s="34"/>
      <c r="CB226" s="191"/>
      <c r="CC226" s="191"/>
      <c r="CD226" s="191"/>
    </row>
    <row r="227" spans="79:82">
      <c r="CA227" s="34"/>
      <c r="CB227" s="191"/>
      <c r="CC227" s="191"/>
      <c r="CD227" s="191"/>
    </row>
    <row r="228" spans="79:82">
      <c r="CA228" s="34"/>
      <c r="CB228" s="191"/>
      <c r="CC228" s="191"/>
      <c r="CD228" s="191"/>
    </row>
    <row r="229" spans="79:82">
      <c r="CA229" s="34"/>
      <c r="CB229" s="191"/>
      <c r="CC229" s="191"/>
      <c r="CD229" s="191"/>
    </row>
    <row r="230" spans="79:82">
      <c r="CA230" s="34"/>
      <c r="CB230" s="191"/>
      <c r="CC230" s="191"/>
      <c r="CD230" s="191"/>
    </row>
    <row r="231" spans="79:82">
      <c r="CA231" s="34"/>
      <c r="CB231" s="191"/>
      <c r="CC231" s="191"/>
      <c r="CD231" s="191"/>
    </row>
    <row r="232" spans="79:82">
      <c r="CA232" s="34"/>
      <c r="CB232" s="191"/>
      <c r="CC232" s="191"/>
      <c r="CD232" s="191"/>
    </row>
    <row r="233" spans="79:82">
      <c r="CA233" s="34"/>
      <c r="CB233" s="191"/>
      <c r="CC233" s="191"/>
      <c r="CD233" s="191"/>
    </row>
    <row r="234" spans="79:82">
      <c r="CA234" s="34"/>
      <c r="CB234" s="191"/>
      <c r="CC234" s="191"/>
      <c r="CD234" s="191"/>
    </row>
    <row r="235" spans="79:82">
      <c r="CA235" s="34"/>
      <c r="CB235" s="191"/>
      <c r="CC235" s="191"/>
      <c r="CD235" s="191"/>
    </row>
    <row r="236" spans="79:82">
      <c r="CA236" s="34"/>
      <c r="CB236" s="191"/>
      <c r="CC236" s="191"/>
      <c r="CD236" s="191"/>
    </row>
    <row r="237" spans="79:82">
      <c r="CA237" s="34"/>
      <c r="CB237" s="191"/>
      <c r="CC237" s="191"/>
      <c r="CD237" s="191"/>
    </row>
    <row r="238" spans="79:82">
      <c r="CA238" s="34"/>
      <c r="CB238" s="191"/>
      <c r="CC238" s="191"/>
      <c r="CD238" s="191"/>
    </row>
    <row r="239" spans="79:82">
      <c r="CA239" s="34"/>
      <c r="CB239" s="191"/>
      <c r="CC239" s="191"/>
      <c r="CD239" s="191"/>
    </row>
    <row r="240" spans="79:82">
      <c r="CA240" s="34"/>
      <c r="CB240" s="191"/>
      <c r="CC240" s="191"/>
      <c r="CD240" s="191"/>
    </row>
    <row r="241" spans="79:82">
      <c r="CA241" s="34"/>
      <c r="CB241" s="191"/>
      <c r="CC241" s="191"/>
      <c r="CD241" s="191"/>
    </row>
    <row r="242" spans="79:82">
      <c r="CA242" s="34"/>
      <c r="CB242" s="191"/>
      <c r="CC242" s="191"/>
      <c r="CD242" s="191"/>
    </row>
    <row r="243" spans="79:82">
      <c r="CA243" s="34"/>
      <c r="CB243" s="191"/>
      <c r="CC243" s="191"/>
      <c r="CD243" s="191"/>
    </row>
    <row r="244" spans="79:82">
      <c r="CA244" s="34"/>
      <c r="CB244" s="191"/>
      <c r="CC244" s="191"/>
      <c r="CD244" s="191"/>
    </row>
    <row r="245" spans="79:82">
      <c r="CA245" s="34"/>
      <c r="CB245" s="191"/>
      <c r="CC245" s="191"/>
      <c r="CD245" s="191"/>
    </row>
    <row r="246" spans="79:82">
      <c r="CA246" s="34"/>
      <c r="CB246" s="191"/>
      <c r="CC246" s="191"/>
      <c r="CD246" s="191"/>
    </row>
    <row r="247" spans="79:82">
      <c r="CA247" s="34"/>
      <c r="CB247" s="191"/>
      <c r="CC247" s="191"/>
      <c r="CD247" s="191"/>
    </row>
    <row r="248" spans="79:82">
      <c r="CA248" s="34"/>
      <c r="CB248" s="191"/>
      <c r="CC248" s="191"/>
      <c r="CD248" s="191"/>
    </row>
    <row r="249" spans="79:82">
      <c r="CA249" s="34"/>
      <c r="CB249" s="191"/>
      <c r="CC249" s="191"/>
      <c r="CD249" s="191"/>
    </row>
    <row r="250" spans="79:82">
      <c r="CA250" s="34"/>
      <c r="CB250" s="191"/>
      <c r="CC250" s="191"/>
      <c r="CD250" s="191"/>
    </row>
    <row r="251" spans="79:82">
      <c r="CA251" s="34"/>
      <c r="CB251" s="191"/>
      <c r="CC251" s="191"/>
      <c r="CD251" s="191"/>
    </row>
    <row r="252" spans="79:82">
      <c r="CA252" s="34"/>
      <c r="CB252" s="191"/>
      <c r="CC252" s="191"/>
      <c r="CD252" s="191"/>
    </row>
    <row r="253" spans="79:82">
      <c r="CA253" s="34"/>
      <c r="CB253" s="191"/>
      <c r="CC253" s="191"/>
      <c r="CD253" s="191"/>
    </row>
    <row r="254" spans="79:82">
      <c r="CA254" s="34"/>
      <c r="CB254" s="191"/>
      <c r="CC254" s="191"/>
      <c r="CD254" s="191"/>
    </row>
    <row r="255" spans="79:82">
      <c r="CA255" s="34"/>
      <c r="CB255" s="191"/>
      <c r="CC255" s="191"/>
      <c r="CD255" s="191"/>
    </row>
    <row r="256" spans="79:82">
      <c r="CA256" s="34"/>
      <c r="CB256" s="191"/>
      <c r="CC256" s="191"/>
      <c r="CD256" s="191"/>
    </row>
    <row r="257" spans="79:82">
      <c r="CA257" s="34"/>
      <c r="CB257" s="191"/>
      <c r="CC257" s="191"/>
      <c r="CD257" s="191"/>
    </row>
    <row r="258" spans="79:82">
      <c r="CA258" s="34"/>
      <c r="CB258" s="191"/>
      <c r="CC258" s="191"/>
      <c r="CD258" s="191"/>
    </row>
    <row r="259" spans="79:82">
      <c r="CA259" s="34"/>
      <c r="CB259" s="191"/>
      <c r="CC259" s="191"/>
      <c r="CD259" s="191"/>
    </row>
    <row r="260" spans="79:82">
      <c r="CA260" s="34"/>
      <c r="CB260" s="191"/>
      <c r="CC260" s="191"/>
      <c r="CD260" s="191"/>
    </row>
    <row r="261" spans="79:82">
      <c r="CA261" s="34"/>
      <c r="CB261" s="191"/>
      <c r="CC261" s="191"/>
      <c r="CD261" s="191"/>
    </row>
    <row r="262" spans="79:82">
      <c r="CA262" s="34"/>
      <c r="CB262" s="191"/>
      <c r="CC262" s="191"/>
      <c r="CD262" s="191"/>
    </row>
    <row r="263" spans="79:82">
      <c r="CA263" s="34"/>
      <c r="CB263" s="191"/>
      <c r="CC263" s="191"/>
      <c r="CD263" s="191"/>
    </row>
    <row r="264" spans="79:82">
      <c r="CA264" s="34"/>
      <c r="CB264" s="191"/>
      <c r="CC264" s="191"/>
      <c r="CD264" s="191"/>
    </row>
    <row r="265" spans="79:82">
      <c r="CA265" s="34"/>
      <c r="CB265" s="191"/>
      <c r="CC265" s="191"/>
      <c r="CD265" s="191"/>
    </row>
    <row r="266" spans="79:82">
      <c r="CA266" s="34"/>
      <c r="CB266" s="191"/>
      <c r="CC266" s="191"/>
      <c r="CD266" s="191"/>
    </row>
    <row r="267" spans="79:82">
      <c r="CA267" s="34"/>
      <c r="CB267" s="191"/>
      <c r="CC267" s="191"/>
      <c r="CD267" s="191"/>
    </row>
    <row r="268" spans="79:82">
      <c r="CA268" s="34"/>
      <c r="CB268" s="191"/>
      <c r="CC268" s="191"/>
      <c r="CD268" s="191"/>
    </row>
    <row r="269" spans="79:82">
      <c r="CA269" s="34"/>
      <c r="CB269" s="191"/>
      <c r="CC269" s="191"/>
      <c r="CD269" s="191"/>
    </row>
    <row r="270" spans="79:82">
      <c r="CA270" s="34"/>
      <c r="CB270" s="191"/>
      <c r="CC270" s="191"/>
      <c r="CD270" s="191"/>
    </row>
    <row r="271" spans="79:82">
      <c r="CA271" s="34"/>
      <c r="CB271" s="191"/>
      <c r="CC271" s="191"/>
      <c r="CD271" s="191"/>
    </row>
    <row r="272" spans="79:82">
      <c r="CA272" s="34"/>
      <c r="CB272" s="191"/>
      <c r="CC272" s="191"/>
      <c r="CD272" s="191"/>
    </row>
    <row r="273" spans="79:82">
      <c r="CA273" s="34"/>
      <c r="CB273" s="191"/>
      <c r="CC273" s="191"/>
      <c r="CD273" s="191"/>
    </row>
    <row r="274" spans="79:82">
      <c r="CA274" s="34"/>
      <c r="CB274" s="191"/>
      <c r="CC274" s="191"/>
      <c r="CD274" s="191"/>
    </row>
    <row r="275" spans="79:82">
      <c r="CA275" s="34"/>
      <c r="CB275" s="191"/>
      <c r="CC275" s="191"/>
      <c r="CD275" s="191"/>
    </row>
    <row r="276" spans="79:82">
      <c r="CA276" s="34"/>
      <c r="CB276" s="191"/>
      <c r="CC276" s="191"/>
      <c r="CD276" s="191"/>
    </row>
    <row r="277" spans="79:82">
      <c r="CA277" s="34"/>
      <c r="CB277" s="191"/>
      <c r="CC277" s="191"/>
      <c r="CD277" s="191"/>
    </row>
    <row r="278" spans="79:82">
      <c r="CA278" s="34"/>
      <c r="CB278" s="191"/>
      <c r="CC278" s="191"/>
      <c r="CD278" s="191"/>
    </row>
    <row r="279" spans="79:82">
      <c r="CA279" s="34"/>
      <c r="CB279" s="191"/>
      <c r="CC279" s="191"/>
      <c r="CD279" s="191"/>
    </row>
    <row r="280" spans="79:82">
      <c r="CA280" s="34"/>
      <c r="CB280" s="191"/>
      <c r="CC280" s="191"/>
      <c r="CD280" s="191"/>
    </row>
    <row r="281" spans="79:82">
      <c r="CA281" s="34"/>
      <c r="CB281" s="191"/>
      <c r="CC281" s="191"/>
      <c r="CD281" s="191"/>
    </row>
    <row r="282" spans="79:82">
      <c r="CA282" s="34"/>
      <c r="CB282" s="191"/>
      <c r="CC282" s="191"/>
      <c r="CD282" s="191"/>
    </row>
    <row r="283" spans="79:82">
      <c r="CA283" s="34"/>
      <c r="CB283" s="191"/>
      <c r="CC283" s="191"/>
      <c r="CD283" s="191"/>
    </row>
    <row r="284" spans="79:82">
      <c r="CA284" s="34"/>
      <c r="CB284" s="191"/>
      <c r="CC284" s="191"/>
      <c r="CD284" s="191"/>
    </row>
    <row r="285" spans="79:82">
      <c r="CA285" s="34"/>
      <c r="CB285" s="191"/>
      <c r="CC285" s="191"/>
      <c r="CD285" s="191"/>
    </row>
    <row r="286" spans="79:82">
      <c r="CA286" s="34"/>
      <c r="CB286" s="191"/>
      <c r="CC286" s="191"/>
      <c r="CD286" s="191"/>
    </row>
    <row r="287" spans="79:82">
      <c r="CA287" s="34"/>
      <c r="CB287" s="191"/>
      <c r="CC287" s="191"/>
      <c r="CD287" s="191"/>
    </row>
    <row r="288" spans="79:82">
      <c r="CA288" s="34"/>
      <c r="CB288" s="191"/>
      <c r="CC288" s="191"/>
      <c r="CD288" s="191"/>
    </row>
    <row r="289" spans="79:82">
      <c r="CA289" s="34"/>
      <c r="CB289" s="191"/>
      <c r="CC289" s="191"/>
      <c r="CD289" s="191"/>
    </row>
    <row r="290" spans="79:82">
      <c r="CA290" s="34"/>
      <c r="CB290" s="191"/>
      <c r="CC290" s="191"/>
      <c r="CD290" s="191"/>
    </row>
    <row r="291" spans="79:82">
      <c r="CA291" s="34"/>
      <c r="CB291" s="191"/>
      <c r="CC291" s="191"/>
      <c r="CD291" s="191"/>
    </row>
    <row r="292" spans="79:82">
      <c r="CA292" s="34"/>
      <c r="CB292" s="191"/>
      <c r="CC292" s="191"/>
      <c r="CD292" s="191"/>
    </row>
    <row r="293" spans="79:82">
      <c r="CA293" s="34"/>
      <c r="CB293" s="191"/>
      <c r="CC293" s="191"/>
      <c r="CD293" s="191"/>
    </row>
    <row r="294" spans="79:82">
      <c r="CA294" s="34"/>
      <c r="CB294" s="191"/>
      <c r="CC294" s="191"/>
      <c r="CD294" s="191"/>
    </row>
    <row r="295" spans="79:82">
      <c r="CA295" s="34"/>
      <c r="CB295" s="191"/>
      <c r="CC295" s="191"/>
      <c r="CD295" s="191"/>
    </row>
    <row r="296" spans="79:82">
      <c r="CA296" s="34"/>
      <c r="CB296" s="191"/>
      <c r="CC296" s="191"/>
      <c r="CD296" s="191"/>
    </row>
    <row r="297" spans="79:82">
      <c r="CA297" s="34"/>
      <c r="CB297" s="191"/>
      <c r="CC297" s="191"/>
      <c r="CD297" s="191"/>
    </row>
    <row r="298" spans="79:82">
      <c r="CA298" s="34"/>
      <c r="CB298" s="191"/>
      <c r="CC298" s="191"/>
      <c r="CD298" s="191"/>
    </row>
    <row r="299" spans="79:82">
      <c r="CA299" s="34"/>
      <c r="CB299" s="191"/>
      <c r="CC299" s="191"/>
      <c r="CD299" s="191"/>
    </row>
    <row r="300" spans="79:82">
      <c r="CA300" s="34"/>
      <c r="CB300" s="191"/>
      <c r="CC300" s="191"/>
      <c r="CD300" s="191"/>
    </row>
    <row r="301" spans="79:82">
      <c r="CA301" s="34"/>
      <c r="CB301" s="191"/>
      <c r="CC301" s="191"/>
      <c r="CD301" s="191"/>
    </row>
    <row r="302" spans="79:82">
      <c r="CA302" s="34"/>
      <c r="CB302" s="191"/>
      <c r="CC302" s="191"/>
      <c r="CD302" s="191"/>
    </row>
    <row r="303" spans="79:82">
      <c r="CA303" s="34"/>
      <c r="CB303" s="191"/>
      <c r="CC303" s="191"/>
      <c r="CD303" s="191"/>
    </row>
    <row r="304" spans="79:82">
      <c r="CA304" s="34"/>
      <c r="CB304" s="191"/>
      <c r="CC304" s="191"/>
      <c r="CD304" s="191"/>
    </row>
    <row r="305" spans="79:82">
      <c r="CA305" s="34"/>
      <c r="CB305" s="191"/>
      <c r="CC305" s="191"/>
      <c r="CD305" s="191"/>
    </row>
    <row r="306" spans="79:82">
      <c r="CA306" s="34"/>
      <c r="CB306" s="191"/>
      <c r="CC306" s="191"/>
      <c r="CD306" s="191"/>
    </row>
    <row r="307" spans="79:82">
      <c r="CA307" s="34"/>
      <c r="CB307" s="191"/>
      <c r="CC307" s="191"/>
      <c r="CD307" s="191"/>
    </row>
    <row r="308" spans="79:82">
      <c r="CA308" s="34"/>
      <c r="CB308" s="191"/>
      <c r="CC308" s="191"/>
      <c r="CD308" s="191"/>
    </row>
    <row r="309" spans="79:82">
      <c r="CA309" s="34"/>
      <c r="CB309" s="191"/>
      <c r="CC309" s="191"/>
      <c r="CD309" s="191"/>
    </row>
    <row r="310" spans="79:82">
      <c r="CA310" s="34"/>
      <c r="CB310" s="191"/>
      <c r="CC310" s="191"/>
      <c r="CD310" s="191"/>
    </row>
    <row r="311" spans="79:82">
      <c r="CA311" s="34"/>
      <c r="CB311" s="191"/>
      <c r="CC311" s="191"/>
      <c r="CD311" s="191"/>
    </row>
    <row r="312" spans="79:82">
      <c r="CA312" s="34"/>
      <c r="CB312" s="191"/>
      <c r="CC312" s="191"/>
      <c r="CD312" s="191"/>
    </row>
    <row r="313" spans="79:82">
      <c r="CA313" s="34"/>
      <c r="CB313" s="191"/>
      <c r="CC313" s="191"/>
      <c r="CD313" s="191"/>
    </row>
    <row r="314" spans="79:82">
      <c r="CA314" s="34"/>
      <c r="CB314" s="191"/>
      <c r="CC314" s="191"/>
      <c r="CD314" s="191"/>
    </row>
    <row r="315" spans="79:82">
      <c r="CA315" s="34"/>
      <c r="CB315" s="191"/>
      <c r="CC315" s="191"/>
      <c r="CD315" s="191"/>
    </row>
    <row r="316" spans="79:82">
      <c r="CA316" s="34"/>
      <c r="CB316" s="191"/>
      <c r="CC316" s="191"/>
      <c r="CD316" s="191"/>
    </row>
    <row r="317" spans="79:82">
      <c r="CA317" s="34"/>
      <c r="CB317" s="191"/>
      <c r="CC317" s="191"/>
      <c r="CD317" s="191"/>
    </row>
    <row r="318" spans="79:82">
      <c r="CA318" s="34"/>
      <c r="CB318" s="191"/>
      <c r="CC318" s="191"/>
      <c r="CD318" s="191"/>
    </row>
    <row r="319" spans="79:82">
      <c r="CA319" s="34"/>
      <c r="CB319" s="191"/>
      <c r="CC319" s="191"/>
      <c r="CD319" s="191"/>
    </row>
    <row r="320" spans="79:82">
      <c r="CA320" s="34"/>
      <c r="CB320" s="191"/>
      <c r="CC320" s="191"/>
      <c r="CD320" s="191"/>
    </row>
    <row r="321" spans="79:82">
      <c r="CA321" s="34"/>
      <c r="CB321" s="191"/>
      <c r="CC321" s="191"/>
      <c r="CD321" s="191"/>
    </row>
    <row r="322" spans="79:82">
      <c r="CA322" s="34"/>
      <c r="CB322" s="191"/>
      <c r="CC322" s="191"/>
      <c r="CD322" s="191"/>
    </row>
    <row r="323" spans="79:82">
      <c r="CA323" s="34"/>
      <c r="CB323" s="191"/>
      <c r="CC323" s="191"/>
      <c r="CD323" s="191"/>
    </row>
    <row r="324" spans="79:82">
      <c r="CA324" s="34"/>
      <c r="CB324" s="191"/>
      <c r="CC324" s="191"/>
      <c r="CD324" s="191"/>
    </row>
    <row r="325" spans="79:82">
      <c r="CA325" s="34"/>
      <c r="CB325" s="191"/>
      <c r="CC325" s="191"/>
      <c r="CD325" s="191"/>
    </row>
    <row r="326" spans="79:82">
      <c r="CA326" s="34"/>
      <c r="CB326" s="191"/>
      <c r="CC326" s="191"/>
      <c r="CD326" s="191"/>
    </row>
    <row r="327" spans="79:82">
      <c r="CA327" s="34"/>
      <c r="CB327" s="191"/>
      <c r="CC327" s="191"/>
      <c r="CD327" s="191"/>
    </row>
    <row r="328" spans="79:82">
      <c r="CA328" s="34"/>
      <c r="CB328" s="191"/>
      <c r="CC328" s="191"/>
      <c r="CD328" s="191"/>
    </row>
    <row r="329" spans="79:82">
      <c r="CA329" s="34"/>
      <c r="CB329" s="191"/>
      <c r="CC329" s="191"/>
      <c r="CD329" s="191"/>
    </row>
    <row r="330" spans="79:82">
      <c r="CA330" s="34"/>
      <c r="CB330" s="191"/>
      <c r="CC330" s="191"/>
      <c r="CD330" s="191"/>
    </row>
    <row r="331" spans="79:82">
      <c r="CA331" s="34"/>
      <c r="CB331" s="191"/>
      <c r="CC331" s="191"/>
      <c r="CD331" s="191"/>
    </row>
    <row r="332" spans="79:82">
      <c r="CA332" s="34"/>
      <c r="CB332" s="191"/>
      <c r="CC332" s="191"/>
      <c r="CD332" s="191"/>
    </row>
    <row r="333" spans="79:82">
      <c r="CA333" s="34"/>
      <c r="CB333" s="191"/>
      <c r="CC333" s="191"/>
      <c r="CD333" s="191"/>
    </row>
    <row r="334" spans="79:82">
      <c r="CA334" s="34"/>
      <c r="CB334" s="191"/>
      <c r="CC334" s="191"/>
      <c r="CD334" s="191"/>
    </row>
    <row r="335" spans="79:82">
      <c r="CA335" s="34"/>
      <c r="CB335" s="191"/>
      <c r="CC335" s="191"/>
      <c r="CD335" s="191"/>
    </row>
    <row r="336" spans="79:82">
      <c r="CA336" s="34"/>
      <c r="CB336" s="191"/>
      <c r="CC336" s="191"/>
      <c r="CD336" s="191"/>
    </row>
    <row r="337" spans="79:82">
      <c r="CA337" s="34"/>
      <c r="CB337" s="191"/>
      <c r="CC337" s="191"/>
      <c r="CD337" s="191"/>
    </row>
    <row r="338" spans="79:82">
      <c r="CA338" s="34"/>
      <c r="CB338" s="191"/>
      <c r="CC338" s="191"/>
      <c r="CD338" s="191"/>
    </row>
    <row r="339" spans="79:82">
      <c r="CA339" s="34"/>
      <c r="CB339" s="191"/>
      <c r="CC339" s="191"/>
      <c r="CD339" s="191"/>
    </row>
    <row r="340" spans="79:82">
      <c r="CA340" s="34"/>
      <c r="CB340" s="191"/>
      <c r="CC340" s="191"/>
      <c r="CD340" s="191"/>
    </row>
    <row r="341" spans="79:82">
      <c r="CA341" s="34"/>
      <c r="CB341" s="191"/>
      <c r="CC341" s="191"/>
      <c r="CD341" s="191"/>
    </row>
    <row r="342" spans="79:82">
      <c r="CA342" s="34"/>
      <c r="CB342" s="191"/>
      <c r="CC342" s="191"/>
      <c r="CD342" s="191"/>
    </row>
    <row r="343" spans="79:82">
      <c r="CA343" s="34"/>
      <c r="CB343" s="191"/>
      <c r="CC343" s="191"/>
      <c r="CD343" s="191"/>
    </row>
    <row r="344" spans="79:82">
      <c r="CA344" s="34"/>
      <c r="CB344" s="191"/>
      <c r="CC344" s="191"/>
      <c r="CD344" s="191"/>
    </row>
    <row r="345" spans="79:82">
      <c r="CA345" s="34"/>
      <c r="CB345" s="191"/>
      <c r="CC345" s="191"/>
      <c r="CD345" s="191"/>
    </row>
    <row r="346" spans="79:82">
      <c r="CA346" s="34"/>
      <c r="CB346" s="191"/>
      <c r="CC346" s="191"/>
      <c r="CD346" s="191"/>
    </row>
    <row r="347" spans="79:82">
      <c r="CA347" s="34"/>
      <c r="CB347" s="191"/>
      <c r="CC347" s="191"/>
      <c r="CD347" s="191"/>
    </row>
    <row r="348" spans="79:82">
      <c r="CA348" s="34"/>
      <c r="CB348" s="191"/>
      <c r="CC348" s="191"/>
      <c r="CD348" s="191"/>
    </row>
    <row r="349" spans="79:82">
      <c r="CA349" s="34"/>
      <c r="CB349" s="191"/>
      <c r="CC349" s="191"/>
      <c r="CD349" s="191"/>
    </row>
    <row r="350" spans="79:82">
      <c r="CA350" s="34"/>
      <c r="CB350" s="191"/>
      <c r="CC350" s="191"/>
      <c r="CD350" s="191"/>
    </row>
    <row r="351" spans="79:82">
      <c r="CA351" s="34"/>
      <c r="CB351" s="191"/>
      <c r="CC351" s="191"/>
      <c r="CD351" s="191"/>
    </row>
    <row r="352" spans="79:82">
      <c r="CA352" s="34"/>
      <c r="CB352" s="191"/>
      <c r="CC352" s="191"/>
      <c r="CD352" s="191"/>
    </row>
    <row r="353" spans="79:82">
      <c r="CA353" s="34"/>
      <c r="CB353" s="191"/>
      <c r="CC353" s="191"/>
      <c r="CD353" s="191"/>
    </row>
    <row r="354" spans="79:82">
      <c r="CA354" s="34"/>
      <c r="CB354" s="191"/>
      <c r="CC354" s="191"/>
      <c r="CD354" s="191"/>
    </row>
    <row r="355" spans="79:82">
      <c r="CA355" s="34"/>
      <c r="CB355" s="191"/>
      <c r="CC355" s="191"/>
      <c r="CD355" s="191"/>
    </row>
    <row r="356" spans="79:82">
      <c r="CA356" s="34"/>
      <c r="CB356" s="191"/>
      <c r="CC356" s="191"/>
      <c r="CD356" s="191"/>
    </row>
    <row r="357" spans="79:82">
      <c r="CA357" s="34"/>
      <c r="CB357" s="191"/>
      <c r="CC357" s="191"/>
      <c r="CD357" s="191"/>
    </row>
    <row r="358" spans="79:82">
      <c r="CA358" s="34"/>
      <c r="CB358" s="191"/>
      <c r="CC358" s="191"/>
      <c r="CD358" s="191"/>
    </row>
    <row r="359" spans="79:82">
      <c r="CA359" s="34"/>
      <c r="CB359" s="191"/>
      <c r="CC359" s="191"/>
      <c r="CD359" s="191"/>
    </row>
    <row r="360" spans="79:82">
      <c r="CA360" s="34"/>
      <c r="CB360" s="191"/>
      <c r="CC360" s="191"/>
      <c r="CD360" s="191"/>
    </row>
    <row r="361" spans="79:82">
      <c r="CA361" s="34"/>
      <c r="CB361" s="191"/>
      <c r="CC361" s="191"/>
      <c r="CD361" s="191"/>
    </row>
    <row r="362" spans="79:82">
      <c r="CA362" s="34"/>
      <c r="CB362" s="191"/>
      <c r="CC362" s="191"/>
      <c r="CD362" s="191"/>
    </row>
    <row r="363" spans="79:82">
      <c r="CA363" s="34"/>
      <c r="CB363" s="191"/>
      <c r="CC363" s="191"/>
      <c r="CD363" s="191"/>
    </row>
    <row r="364" spans="79:82">
      <c r="CA364" s="34"/>
      <c r="CB364" s="191"/>
      <c r="CC364" s="191"/>
      <c r="CD364" s="191"/>
    </row>
    <row r="365" spans="79:82">
      <c r="CA365" s="34"/>
      <c r="CB365" s="191"/>
      <c r="CC365" s="191"/>
      <c r="CD365" s="191"/>
    </row>
    <row r="366" spans="79:82">
      <c r="CA366" s="34"/>
      <c r="CB366" s="191"/>
      <c r="CC366" s="191"/>
      <c r="CD366" s="191"/>
    </row>
    <row r="367" spans="79:82">
      <c r="CA367" s="34"/>
      <c r="CB367" s="191"/>
      <c r="CC367" s="191"/>
      <c r="CD367" s="191"/>
    </row>
    <row r="368" spans="79:82">
      <c r="CA368" s="34"/>
      <c r="CB368" s="191"/>
      <c r="CC368" s="191"/>
      <c r="CD368" s="191"/>
    </row>
    <row r="369" spans="79:82">
      <c r="CA369" s="34"/>
      <c r="CB369" s="191"/>
      <c r="CC369" s="191"/>
      <c r="CD369" s="191"/>
    </row>
    <row r="370" spans="79:82">
      <c r="CA370" s="34"/>
      <c r="CB370" s="191"/>
      <c r="CC370" s="191"/>
      <c r="CD370" s="191"/>
    </row>
    <row r="371" spans="79:82">
      <c r="CA371" s="34"/>
      <c r="CB371" s="191"/>
      <c r="CC371" s="191"/>
      <c r="CD371" s="191"/>
    </row>
    <row r="372" spans="79:82">
      <c r="CA372" s="34"/>
      <c r="CB372" s="191"/>
      <c r="CC372" s="191"/>
      <c r="CD372" s="191"/>
    </row>
    <row r="373" spans="79:82">
      <c r="CA373" s="34"/>
      <c r="CB373" s="191"/>
      <c r="CC373" s="191"/>
      <c r="CD373" s="191"/>
    </row>
    <row r="374" spans="79:82">
      <c r="CA374" s="34"/>
      <c r="CB374" s="191"/>
      <c r="CC374" s="191"/>
      <c r="CD374" s="191"/>
    </row>
    <row r="375" spans="79:82">
      <c r="CA375" s="34"/>
      <c r="CB375" s="191"/>
      <c r="CC375" s="191"/>
      <c r="CD375" s="191"/>
    </row>
    <row r="376" spans="79:82">
      <c r="CA376" s="34"/>
      <c r="CB376" s="191"/>
      <c r="CC376" s="191"/>
      <c r="CD376" s="191"/>
    </row>
    <row r="377" spans="79:82">
      <c r="CA377" s="34"/>
      <c r="CB377" s="191"/>
      <c r="CC377" s="191"/>
      <c r="CD377" s="191"/>
    </row>
    <row r="378" spans="79:82">
      <c r="CA378" s="34"/>
      <c r="CB378" s="191"/>
      <c r="CC378" s="191"/>
      <c r="CD378" s="191"/>
    </row>
    <row r="379" spans="79:82">
      <c r="CA379" s="34"/>
      <c r="CB379" s="191"/>
      <c r="CC379" s="191"/>
      <c r="CD379" s="191"/>
    </row>
    <row r="380" spans="79:82">
      <c r="CA380" s="34"/>
      <c r="CB380" s="191"/>
      <c r="CC380" s="191"/>
      <c r="CD380" s="191"/>
    </row>
    <row r="381" spans="79:82">
      <c r="CA381" s="34"/>
      <c r="CB381" s="191"/>
      <c r="CC381" s="191"/>
      <c r="CD381" s="191"/>
    </row>
    <row r="382" spans="79:82">
      <c r="CA382" s="34"/>
      <c r="CB382" s="191"/>
      <c r="CC382" s="191"/>
      <c r="CD382" s="191"/>
    </row>
    <row r="383" spans="79:82">
      <c r="CA383" s="34"/>
      <c r="CB383" s="191"/>
      <c r="CC383" s="191"/>
      <c r="CD383" s="191"/>
    </row>
    <row r="384" spans="79:82">
      <c r="CA384" s="34"/>
      <c r="CB384" s="191"/>
      <c r="CC384" s="191"/>
      <c r="CD384" s="191"/>
    </row>
    <row r="385" spans="79:82">
      <c r="CA385" s="34"/>
      <c r="CB385" s="191"/>
      <c r="CC385" s="191"/>
      <c r="CD385" s="191"/>
    </row>
    <row r="386" spans="79:82">
      <c r="CA386" s="34"/>
      <c r="CB386" s="191"/>
      <c r="CC386" s="191"/>
      <c r="CD386" s="191"/>
    </row>
    <row r="387" spans="79:82">
      <c r="CA387" s="34"/>
      <c r="CB387" s="191"/>
      <c r="CC387" s="191"/>
      <c r="CD387" s="191"/>
    </row>
    <row r="388" spans="79:82">
      <c r="CA388" s="34"/>
      <c r="CB388" s="191"/>
      <c r="CC388" s="191"/>
      <c r="CD388" s="191"/>
    </row>
    <row r="389" spans="79:82">
      <c r="CA389" s="34"/>
      <c r="CB389" s="191"/>
      <c r="CC389" s="191"/>
      <c r="CD389" s="191"/>
    </row>
    <row r="390" spans="79:82">
      <c r="CA390" s="34"/>
      <c r="CB390" s="191"/>
      <c r="CC390" s="191"/>
      <c r="CD390" s="191"/>
    </row>
    <row r="391" spans="79:82">
      <c r="CA391" s="34"/>
      <c r="CB391" s="191"/>
      <c r="CC391" s="191"/>
      <c r="CD391" s="191"/>
    </row>
    <row r="392" spans="79:82">
      <c r="CA392" s="34"/>
      <c r="CB392" s="191"/>
      <c r="CC392" s="191"/>
      <c r="CD392" s="191"/>
    </row>
    <row r="393" spans="79:82">
      <c r="CA393" s="34"/>
      <c r="CB393" s="191"/>
      <c r="CC393" s="191"/>
      <c r="CD393" s="191"/>
    </row>
    <row r="394" spans="79:82">
      <c r="CA394" s="34"/>
      <c r="CB394" s="191"/>
      <c r="CC394" s="191"/>
      <c r="CD394" s="191"/>
    </row>
    <row r="395" spans="79:82">
      <c r="CA395" s="34"/>
      <c r="CB395" s="191"/>
      <c r="CC395" s="191"/>
      <c r="CD395" s="191"/>
    </row>
    <row r="396" spans="79:82">
      <c r="CA396" s="34"/>
      <c r="CB396" s="191"/>
      <c r="CC396" s="191"/>
      <c r="CD396" s="191"/>
    </row>
    <row r="397" spans="79:82">
      <c r="CA397" s="34"/>
      <c r="CB397" s="191"/>
      <c r="CC397" s="191"/>
      <c r="CD397" s="191"/>
    </row>
    <row r="398" spans="79:82">
      <c r="CA398" s="34"/>
      <c r="CB398" s="191"/>
      <c r="CC398" s="191"/>
      <c r="CD398" s="191"/>
    </row>
    <row r="399" spans="79:82">
      <c r="CA399" s="34"/>
      <c r="CB399" s="191"/>
      <c r="CC399" s="191"/>
      <c r="CD399" s="191"/>
    </row>
    <row r="400" spans="79:82">
      <c r="CA400" s="34"/>
      <c r="CB400" s="191"/>
      <c r="CC400" s="191"/>
      <c r="CD400" s="191"/>
    </row>
    <row r="401" spans="79:82">
      <c r="CA401" s="34"/>
      <c r="CB401" s="191"/>
      <c r="CC401" s="191"/>
      <c r="CD401" s="191"/>
    </row>
    <row r="402" spans="79:82">
      <c r="CA402" s="34"/>
      <c r="CB402" s="191"/>
      <c r="CC402" s="191"/>
      <c r="CD402" s="191"/>
    </row>
    <row r="403" spans="79:82">
      <c r="CA403" s="34"/>
      <c r="CB403" s="191"/>
      <c r="CC403" s="191"/>
      <c r="CD403" s="191"/>
    </row>
    <row r="404" spans="79:82">
      <c r="CA404" s="34"/>
      <c r="CB404" s="191"/>
      <c r="CC404" s="191"/>
      <c r="CD404" s="191"/>
    </row>
    <row r="405" spans="79:82">
      <c r="CA405" s="34"/>
      <c r="CB405" s="191"/>
      <c r="CC405" s="191"/>
      <c r="CD405" s="191"/>
    </row>
    <row r="406" spans="79:82">
      <c r="CA406" s="34"/>
      <c r="CB406" s="191"/>
      <c r="CC406" s="191"/>
      <c r="CD406" s="191"/>
    </row>
    <row r="407" spans="79:82">
      <c r="CA407" s="34"/>
      <c r="CB407" s="191"/>
      <c r="CC407" s="191"/>
      <c r="CD407" s="191"/>
    </row>
    <row r="408" spans="79:82">
      <c r="CA408" s="34"/>
      <c r="CB408" s="191"/>
      <c r="CC408" s="191"/>
      <c r="CD408" s="191"/>
    </row>
    <row r="409" spans="79:82">
      <c r="CA409" s="34"/>
      <c r="CB409" s="191"/>
      <c r="CC409" s="191"/>
      <c r="CD409" s="191"/>
    </row>
    <row r="410" spans="79:82">
      <c r="CA410" s="34"/>
      <c r="CB410" s="191"/>
      <c r="CC410" s="191"/>
      <c r="CD410" s="191"/>
    </row>
    <row r="411" spans="79:82">
      <c r="CA411" s="34"/>
      <c r="CB411" s="191"/>
      <c r="CC411" s="191"/>
      <c r="CD411" s="191"/>
    </row>
    <row r="412" spans="79:82">
      <c r="CA412" s="34"/>
      <c r="CB412" s="191"/>
      <c r="CC412" s="191"/>
      <c r="CD412" s="191"/>
    </row>
    <row r="413" spans="79:82">
      <c r="CA413" s="34"/>
      <c r="CB413" s="191"/>
      <c r="CC413" s="191"/>
      <c r="CD413" s="191"/>
    </row>
    <row r="414" spans="79:82">
      <c r="CA414" s="34"/>
      <c r="CB414" s="191"/>
      <c r="CC414" s="191"/>
      <c r="CD414" s="191"/>
    </row>
    <row r="415" spans="79:82">
      <c r="CA415" s="34"/>
      <c r="CB415" s="191"/>
      <c r="CC415" s="191"/>
      <c r="CD415" s="191"/>
    </row>
    <row r="416" spans="79:82">
      <c r="CA416" s="34"/>
      <c r="CB416" s="191"/>
      <c r="CC416" s="191"/>
      <c r="CD416" s="191"/>
    </row>
    <row r="417" spans="79:82">
      <c r="CA417" s="34"/>
      <c r="CB417" s="191"/>
      <c r="CC417" s="191"/>
      <c r="CD417" s="191"/>
    </row>
    <row r="418" spans="79:82">
      <c r="CA418" s="34"/>
      <c r="CB418" s="191"/>
      <c r="CC418" s="191"/>
      <c r="CD418" s="191"/>
    </row>
    <row r="419" spans="79:82">
      <c r="CA419" s="34"/>
      <c r="CB419" s="191"/>
      <c r="CC419" s="191"/>
      <c r="CD419" s="191"/>
    </row>
    <row r="420" spans="79:82">
      <c r="CA420" s="34"/>
      <c r="CB420" s="191"/>
      <c r="CC420" s="191"/>
      <c r="CD420" s="191"/>
    </row>
    <row r="421" spans="79:82">
      <c r="CA421" s="34"/>
      <c r="CB421" s="191"/>
      <c r="CC421" s="191"/>
      <c r="CD421" s="191"/>
    </row>
    <row r="422" spans="79:82">
      <c r="CA422" s="34"/>
      <c r="CB422" s="191"/>
      <c r="CC422" s="191"/>
      <c r="CD422" s="191"/>
    </row>
    <row r="423" spans="79:82">
      <c r="CA423" s="34"/>
      <c r="CB423" s="191"/>
      <c r="CC423" s="191"/>
      <c r="CD423" s="191"/>
    </row>
    <row r="424" spans="79:82">
      <c r="CA424" s="34"/>
      <c r="CB424" s="191"/>
      <c r="CC424" s="191"/>
      <c r="CD424" s="191"/>
    </row>
    <row r="425" spans="79:82">
      <c r="CA425" s="34"/>
      <c r="CB425" s="191"/>
      <c r="CC425" s="191"/>
      <c r="CD425" s="191"/>
    </row>
    <row r="426" spans="79:82">
      <c r="CA426" s="34"/>
      <c r="CB426" s="191"/>
      <c r="CC426" s="191"/>
      <c r="CD426" s="191"/>
    </row>
    <row r="427" spans="79:82">
      <c r="CA427" s="34"/>
      <c r="CB427" s="191"/>
      <c r="CC427" s="191"/>
      <c r="CD427" s="191"/>
    </row>
    <row r="428" spans="79:82">
      <c r="CA428" s="34"/>
      <c r="CB428" s="191"/>
      <c r="CC428" s="191"/>
      <c r="CD428" s="191"/>
    </row>
    <row r="429" spans="79:82">
      <c r="CA429" s="34"/>
      <c r="CB429" s="191"/>
      <c r="CC429" s="191"/>
      <c r="CD429" s="191"/>
    </row>
    <row r="430" spans="79:82">
      <c r="CA430" s="34"/>
      <c r="CB430" s="191"/>
      <c r="CC430" s="191"/>
      <c r="CD430" s="191"/>
    </row>
    <row r="431" spans="79:82">
      <c r="CA431" s="34"/>
      <c r="CB431" s="191"/>
      <c r="CC431" s="191"/>
      <c r="CD431" s="191"/>
    </row>
    <row r="432" spans="79:82">
      <c r="CA432" s="34"/>
      <c r="CB432" s="191"/>
      <c r="CC432" s="191"/>
      <c r="CD432" s="191"/>
    </row>
    <row r="433" spans="79:82">
      <c r="CA433" s="34"/>
      <c r="CB433" s="191"/>
      <c r="CC433" s="191"/>
      <c r="CD433" s="191"/>
    </row>
    <row r="434" spans="79:82">
      <c r="CA434" s="34"/>
      <c r="CB434" s="191"/>
      <c r="CC434" s="191"/>
      <c r="CD434" s="191"/>
    </row>
    <row r="435" spans="79:82">
      <c r="CA435" s="34"/>
      <c r="CB435" s="191"/>
      <c r="CC435" s="191"/>
      <c r="CD435" s="191"/>
    </row>
    <row r="436" spans="79:82">
      <c r="CA436" s="34"/>
      <c r="CB436" s="191"/>
      <c r="CC436" s="191"/>
      <c r="CD436" s="191"/>
    </row>
    <row r="437" spans="79:82">
      <c r="CA437" s="34"/>
      <c r="CB437" s="191"/>
      <c r="CC437" s="191"/>
      <c r="CD437" s="191"/>
    </row>
    <row r="438" spans="79:82">
      <c r="CA438" s="34"/>
      <c r="CB438" s="191"/>
      <c r="CC438" s="191"/>
      <c r="CD438" s="191"/>
    </row>
    <row r="439" spans="79:82">
      <c r="CA439" s="34"/>
      <c r="CB439" s="191"/>
      <c r="CC439" s="191"/>
      <c r="CD439" s="191"/>
    </row>
    <row r="440" spans="79:82">
      <c r="CA440" s="34"/>
      <c r="CB440" s="191"/>
      <c r="CC440" s="191"/>
      <c r="CD440" s="191"/>
    </row>
    <row r="441" spans="79:82">
      <c r="CA441" s="34"/>
      <c r="CB441" s="191"/>
      <c r="CC441" s="191"/>
      <c r="CD441" s="191"/>
    </row>
    <row r="442" spans="79:82">
      <c r="CA442" s="34"/>
      <c r="CB442" s="191"/>
      <c r="CC442" s="191"/>
      <c r="CD442" s="191"/>
    </row>
    <row r="443" spans="79:82">
      <c r="CA443" s="34"/>
      <c r="CB443" s="191"/>
      <c r="CC443" s="191"/>
      <c r="CD443" s="191"/>
    </row>
    <row r="444" spans="79:82">
      <c r="CA444" s="34"/>
      <c r="CB444" s="191"/>
      <c r="CC444" s="191"/>
      <c r="CD444" s="191"/>
    </row>
    <row r="445" spans="79:82">
      <c r="CA445" s="34"/>
      <c r="CB445" s="191"/>
      <c r="CC445" s="191"/>
      <c r="CD445" s="191"/>
    </row>
    <row r="446" spans="79:82">
      <c r="CA446" s="34"/>
      <c r="CB446" s="191"/>
      <c r="CC446" s="191"/>
      <c r="CD446" s="191"/>
    </row>
    <row r="447" spans="79:82">
      <c r="CA447" s="34"/>
      <c r="CB447" s="191"/>
      <c r="CC447" s="191"/>
      <c r="CD447" s="191"/>
    </row>
    <row r="448" spans="79:82">
      <c r="CA448" s="34"/>
      <c r="CB448" s="191"/>
      <c r="CC448" s="191"/>
      <c r="CD448" s="191"/>
    </row>
    <row r="449" spans="79:82">
      <c r="CA449" s="34"/>
      <c r="CB449" s="191"/>
      <c r="CC449" s="191"/>
      <c r="CD449" s="191"/>
    </row>
    <row r="450" spans="79:82">
      <c r="CA450" s="34"/>
      <c r="CB450" s="191"/>
      <c r="CC450" s="191"/>
      <c r="CD450" s="191"/>
    </row>
    <row r="451" spans="79:82">
      <c r="CA451" s="34"/>
      <c r="CB451" s="191"/>
      <c r="CC451" s="191"/>
      <c r="CD451" s="191"/>
    </row>
    <row r="452" spans="79:82">
      <c r="CA452" s="34"/>
      <c r="CB452" s="191"/>
      <c r="CC452" s="191"/>
      <c r="CD452" s="191"/>
    </row>
    <row r="453" spans="79:82">
      <c r="CA453" s="34"/>
      <c r="CB453" s="191"/>
      <c r="CC453" s="191"/>
      <c r="CD453" s="191"/>
    </row>
    <row r="454" spans="79:82">
      <c r="CA454" s="34"/>
      <c r="CB454" s="191"/>
      <c r="CC454" s="191"/>
      <c r="CD454" s="191"/>
    </row>
    <row r="455" spans="79:82">
      <c r="CA455" s="34"/>
      <c r="CB455" s="191"/>
      <c r="CC455" s="191"/>
      <c r="CD455" s="191"/>
    </row>
    <row r="456" spans="79:82">
      <c r="CA456" s="34"/>
      <c r="CB456" s="191"/>
      <c r="CC456" s="191"/>
      <c r="CD456" s="191"/>
    </row>
    <row r="457" spans="79:82">
      <c r="CA457" s="34"/>
      <c r="CB457" s="191"/>
      <c r="CC457" s="191"/>
      <c r="CD457" s="191"/>
    </row>
    <row r="458" spans="79:82">
      <c r="CA458" s="34"/>
      <c r="CB458" s="191"/>
      <c r="CC458" s="191"/>
      <c r="CD458" s="191"/>
    </row>
    <row r="459" spans="79:82">
      <c r="CA459" s="34"/>
      <c r="CB459" s="191"/>
      <c r="CC459" s="191"/>
      <c r="CD459" s="191"/>
    </row>
    <row r="460" spans="79:82">
      <c r="CA460" s="34"/>
      <c r="CB460" s="191"/>
      <c r="CC460" s="191"/>
      <c r="CD460" s="191"/>
    </row>
    <row r="461" spans="79:82">
      <c r="CA461" s="34"/>
      <c r="CB461" s="191"/>
      <c r="CC461" s="191"/>
      <c r="CD461" s="191"/>
    </row>
    <row r="462" spans="79:82">
      <c r="CA462" s="34"/>
      <c r="CB462" s="191"/>
      <c r="CC462" s="191"/>
      <c r="CD462" s="191"/>
    </row>
    <row r="463" spans="79:82">
      <c r="CA463" s="34"/>
      <c r="CB463" s="191"/>
      <c r="CC463" s="191"/>
      <c r="CD463" s="191"/>
    </row>
    <row r="464" spans="79:82">
      <c r="CA464" s="34"/>
      <c r="CB464" s="191"/>
      <c r="CC464" s="191"/>
      <c r="CD464" s="191"/>
    </row>
    <row r="465" spans="79:82">
      <c r="CA465" s="34"/>
      <c r="CB465" s="191"/>
      <c r="CC465" s="191"/>
      <c r="CD465" s="191"/>
    </row>
    <row r="466" spans="79:82">
      <c r="CA466" s="34"/>
      <c r="CB466" s="191"/>
      <c r="CC466" s="191"/>
      <c r="CD466" s="191"/>
    </row>
    <row r="467" spans="79:82">
      <c r="CA467" s="34"/>
      <c r="CB467" s="191"/>
      <c r="CC467" s="191"/>
      <c r="CD467" s="191"/>
    </row>
    <row r="468" spans="79:82">
      <c r="CA468" s="34"/>
      <c r="CB468" s="191"/>
      <c r="CC468" s="191"/>
      <c r="CD468" s="191"/>
    </row>
    <row r="469" spans="79:82">
      <c r="CA469" s="34"/>
      <c r="CB469" s="191"/>
      <c r="CC469" s="191"/>
      <c r="CD469" s="191"/>
    </row>
    <row r="470" spans="79:82">
      <c r="CA470" s="34"/>
      <c r="CB470" s="191"/>
      <c r="CC470" s="191"/>
      <c r="CD470" s="191"/>
    </row>
    <row r="471" spans="79:82">
      <c r="CA471" s="34"/>
      <c r="CB471" s="191"/>
      <c r="CC471" s="191"/>
      <c r="CD471" s="191"/>
    </row>
    <row r="472" spans="79:82">
      <c r="CA472" s="34"/>
      <c r="CB472" s="191"/>
      <c r="CC472" s="191"/>
      <c r="CD472" s="191"/>
    </row>
    <row r="473" spans="79:82">
      <c r="CA473" s="34"/>
      <c r="CB473" s="191"/>
      <c r="CC473" s="191"/>
      <c r="CD473" s="191"/>
    </row>
    <row r="474" spans="79:82">
      <c r="CA474" s="34"/>
      <c r="CB474" s="191"/>
      <c r="CC474" s="191"/>
      <c r="CD474" s="191"/>
    </row>
    <row r="475" spans="79:82">
      <c r="CA475" s="34"/>
      <c r="CB475" s="191"/>
      <c r="CC475" s="191"/>
      <c r="CD475" s="191"/>
    </row>
    <row r="476" spans="79:82">
      <c r="CA476" s="34"/>
      <c r="CB476" s="191"/>
      <c r="CC476" s="191"/>
      <c r="CD476" s="191"/>
    </row>
    <row r="477" spans="79:82">
      <c r="CA477" s="34"/>
      <c r="CB477" s="191"/>
      <c r="CC477" s="191"/>
      <c r="CD477" s="191"/>
    </row>
    <row r="478" spans="79:82">
      <c r="CA478" s="34"/>
      <c r="CB478" s="191"/>
      <c r="CC478" s="191"/>
      <c r="CD478" s="191"/>
    </row>
    <row r="479" spans="79:82">
      <c r="CA479" s="34"/>
      <c r="CB479" s="191"/>
      <c r="CC479" s="191"/>
      <c r="CD479" s="191"/>
    </row>
    <row r="480" spans="79:82">
      <c r="CA480" s="34"/>
      <c r="CB480" s="191"/>
      <c r="CC480" s="191"/>
      <c r="CD480" s="191"/>
    </row>
    <row r="481" spans="79:82">
      <c r="CA481" s="34"/>
      <c r="CB481" s="191"/>
      <c r="CC481" s="191"/>
      <c r="CD481" s="191"/>
    </row>
    <row r="482" spans="79:82">
      <c r="CA482" s="34"/>
      <c r="CB482" s="191"/>
      <c r="CC482" s="191"/>
      <c r="CD482" s="191"/>
    </row>
    <row r="483" spans="79:82">
      <c r="CA483" s="34"/>
      <c r="CB483" s="191"/>
      <c r="CC483" s="191"/>
      <c r="CD483" s="191"/>
    </row>
    <row r="484" spans="79:82">
      <c r="CA484" s="34"/>
      <c r="CB484" s="191"/>
      <c r="CC484" s="191"/>
      <c r="CD484" s="191"/>
    </row>
    <row r="485" spans="79:82">
      <c r="CA485" s="34"/>
      <c r="CB485" s="191"/>
      <c r="CC485" s="191"/>
      <c r="CD485" s="191"/>
    </row>
    <row r="486" spans="79:82">
      <c r="CA486" s="34"/>
      <c r="CB486" s="191"/>
      <c r="CC486" s="191"/>
      <c r="CD486" s="191"/>
    </row>
    <row r="487" spans="79:82">
      <c r="CA487" s="34"/>
      <c r="CB487" s="191"/>
      <c r="CC487" s="191"/>
      <c r="CD487" s="191"/>
    </row>
    <row r="488" spans="79:82">
      <c r="CA488" s="34"/>
      <c r="CB488" s="191"/>
      <c r="CC488" s="191"/>
      <c r="CD488" s="191"/>
    </row>
    <row r="489" spans="79:82">
      <c r="CA489" s="34"/>
      <c r="CB489" s="191"/>
      <c r="CC489" s="191"/>
      <c r="CD489" s="191"/>
    </row>
    <row r="490" spans="79:82">
      <c r="CA490" s="34"/>
      <c r="CB490" s="191"/>
      <c r="CC490" s="191"/>
      <c r="CD490" s="191"/>
    </row>
    <row r="491" spans="79:82">
      <c r="CA491" s="34"/>
      <c r="CB491" s="191"/>
      <c r="CC491" s="191"/>
      <c r="CD491" s="191"/>
    </row>
    <row r="492" spans="79:82">
      <c r="CA492" s="34"/>
      <c r="CB492" s="191"/>
      <c r="CC492" s="191"/>
      <c r="CD492" s="191"/>
    </row>
    <row r="493" spans="79:82">
      <c r="CA493" s="34"/>
      <c r="CB493" s="191"/>
      <c r="CC493" s="191"/>
      <c r="CD493" s="191"/>
    </row>
    <row r="494" spans="79:82">
      <c r="CA494" s="34"/>
      <c r="CB494" s="191"/>
      <c r="CC494" s="191"/>
      <c r="CD494" s="191"/>
    </row>
    <row r="495" spans="79:82">
      <c r="CA495" s="34"/>
      <c r="CB495" s="191"/>
      <c r="CC495" s="191"/>
      <c r="CD495" s="191"/>
    </row>
    <row r="496" spans="79:82">
      <c r="CA496" s="34"/>
      <c r="CB496" s="191"/>
      <c r="CC496" s="191"/>
      <c r="CD496" s="191"/>
    </row>
    <row r="497" spans="79:82">
      <c r="CA497" s="34"/>
      <c r="CB497" s="191"/>
      <c r="CC497" s="191"/>
      <c r="CD497" s="191"/>
    </row>
    <row r="498" spans="79:82">
      <c r="CA498" s="34"/>
      <c r="CB498" s="191"/>
      <c r="CC498" s="191"/>
      <c r="CD498" s="191"/>
    </row>
    <row r="499" spans="79:82">
      <c r="CA499" s="34"/>
      <c r="CB499" s="191"/>
      <c r="CC499" s="191"/>
      <c r="CD499" s="191"/>
    </row>
    <row r="500" spans="79:82">
      <c r="CA500" s="34"/>
      <c r="CB500" s="191"/>
      <c r="CC500" s="191"/>
      <c r="CD500" s="191"/>
    </row>
    <row r="501" spans="79:82">
      <c r="CA501" s="34"/>
      <c r="CB501" s="191"/>
      <c r="CC501" s="191"/>
      <c r="CD501" s="191"/>
    </row>
    <row r="502" spans="79:82">
      <c r="CA502" s="34"/>
      <c r="CB502" s="191"/>
      <c r="CC502" s="191"/>
      <c r="CD502" s="191"/>
    </row>
    <row r="503" spans="79:82">
      <c r="CA503" s="34"/>
      <c r="CB503" s="191"/>
      <c r="CC503" s="191"/>
      <c r="CD503" s="191"/>
    </row>
    <row r="504" spans="79:82">
      <c r="CA504" s="34"/>
      <c r="CB504" s="191"/>
      <c r="CC504" s="191"/>
      <c r="CD504" s="191"/>
    </row>
    <row r="505" spans="79:82">
      <c r="CA505" s="34"/>
      <c r="CB505" s="191"/>
      <c r="CC505" s="191"/>
      <c r="CD505" s="191"/>
    </row>
    <row r="506" spans="79:82">
      <c r="CA506" s="34"/>
      <c r="CB506" s="191"/>
      <c r="CC506" s="191"/>
      <c r="CD506" s="191"/>
    </row>
    <row r="507" spans="79:82">
      <c r="CA507" s="34"/>
      <c r="CB507" s="191"/>
      <c r="CC507" s="191"/>
      <c r="CD507" s="191"/>
    </row>
    <row r="508" spans="79:82">
      <c r="CA508" s="34"/>
      <c r="CB508" s="191"/>
      <c r="CC508" s="191"/>
      <c r="CD508" s="191"/>
    </row>
    <row r="509" spans="79:82">
      <c r="CA509" s="34"/>
      <c r="CB509" s="191"/>
      <c r="CC509" s="191"/>
      <c r="CD509" s="191"/>
    </row>
    <row r="510" spans="79:82">
      <c r="CA510" s="34"/>
      <c r="CB510" s="191"/>
      <c r="CC510" s="191"/>
      <c r="CD510" s="191"/>
    </row>
    <row r="511" spans="79:82">
      <c r="CA511" s="34"/>
      <c r="CB511" s="191"/>
      <c r="CC511" s="191"/>
      <c r="CD511" s="191"/>
    </row>
    <row r="512" spans="79:82">
      <c r="CA512" s="34"/>
      <c r="CB512" s="191"/>
      <c r="CC512" s="191"/>
      <c r="CD512" s="191"/>
    </row>
    <row r="513" spans="79:82">
      <c r="CA513" s="34"/>
      <c r="CB513" s="191"/>
      <c r="CC513" s="191"/>
      <c r="CD513" s="191"/>
    </row>
    <row r="514" spans="79:82">
      <c r="CA514" s="34"/>
      <c r="CB514" s="191"/>
      <c r="CC514" s="191"/>
      <c r="CD514" s="191"/>
    </row>
    <row r="515" spans="79:82">
      <c r="CA515" s="34"/>
      <c r="CB515" s="191"/>
      <c r="CC515" s="191"/>
      <c r="CD515" s="191"/>
    </row>
    <row r="516" spans="79:82">
      <c r="CA516" s="34"/>
      <c r="CB516" s="191"/>
      <c r="CC516" s="191"/>
      <c r="CD516" s="191"/>
    </row>
    <row r="517" spans="79:82">
      <c r="CA517" s="34"/>
      <c r="CB517" s="191"/>
      <c r="CC517" s="191"/>
      <c r="CD517" s="191"/>
    </row>
    <row r="518" spans="79:82">
      <c r="CA518" s="34"/>
      <c r="CB518" s="191"/>
      <c r="CC518" s="191"/>
      <c r="CD518" s="191"/>
    </row>
    <row r="519" spans="79:82">
      <c r="CA519" s="34"/>
      <c r="CB519" s="191"/>
      <c r="CC519" s="191"/>
      <c r="CD519" s="191"/>
    </row>
    <row r="520" spans="79:82">
      <c r="CA520" s="34"/>
      <c r="CB520" s="191"/>
      <c r="CC520" s="191"/>
      <c r="CD520" s="191"/>
    </row>
    <row r="521" spans="79:82">
      <c r="CA521" s="34"/>
      <c r="CB521" s="191"/>
      <c r="CC521" s="191"/>
      <c r="CD521" s="191"/>
    </row>
    <row r="522" spans="79:82">
      <c r="CA522" s="34"/>
      <c r="CB522" s="191"/>
      <c r="CC522" s="191"/>
      <c r="CD522" s="191"/>
    </row>
    <row r="523" spans="79:82">
      <c r="CA523" s="34"/>
      <c r="CB523" s="191"/>
      <c r="CC523" s="191"/>
      <c r="CD523" s="191"/>
    </row>
    <row r="524" spans="79:82">
      <c r="CA524" s="34"/>
      <c r="CB524" s="191"/>
      <c r="CC524" s="191"/>
      <c r="CD524" s="191"/>
    </row>
    <row r="525" spans="79:82">
      <c r="CA525" s="34"/>
      <c r="CB525" s="191"/>
      <c r="CC525" s="191"/>
      <c r="CD525" s="191"/>
    </row>
    <row r="526" spans="79:82">
      <c r="CA526" s="34"/>
      <c r="CB526" s="191"/>
      <c r="CC526" s="191"/>
      <c r="CD526" s="191"/>
    </row>
    <row r="527" spans="79:82">
      <c r="CA527" s="34"/>
      <c r="CB527" s="191"/>
      <c r="CC527" s="191"/>
      <c r="CD527" s="191"/>
    </row>
    <row r="528" spans="79:82">
      <c r="CA528" s="34"/>
      <c r="CB528" s="191"/>
      <c r="CC528" s="191"/>
      <c r="CD528" s="191"/>
    </row>
    <row r="529" spans="79:82">
      <c r="CA529" s="34"/>
      <c r="CB529" s="191"/>
      <c r="CC529" s="191"/>
      <c r="CD529" s="191"/>
    </row>
    <row r="530" spans="79:82">
      <c r="CA530" s="34"/>
      <c r="CB530" s="191"/>
      <c r="CC530" s="191"/>
      <c r="CD530" s="191"/>
    </row>
    <row r="531" spans="79:82">
      <c r="CA531" s="34"/>
      <c r="CB531" s="191"/>
      <c r="CC531" s="191"/>
      <c r="CD531" s="191"/>
    </row>
    <row r="532" spans="79:82">
      <c r="CA532" s="34"/>
      <c r="CB532" s="191"/>
      <c r="CC532" s="191"/>
      <c r="CD532" s="191"/>
    </row>
    <row r="533" spans="79:82">
      <c r="CA533" s="34"/>
      <c r="CB533" s="191"/>
      <c r="CC533" s="191"/>
      <c r="CD533" s="191"/>
    </row>
    <row r="534" spans="79:82">
      <c r="CA534" s="34"/>
      <c r="CB534" s="191"/>
      <c r="CC534" s="191"/>
      <c r="CD534" s="191"/>
    </row>
    <row r="535" spans="79:82">
      <c r="CA535" s="34"/>
      <c r="CB535" s="191"/>
      <c r="CC535" s="191"/>
      <c r="CD535" s="191"/>
    </row>
    <row r="536" spans="79:82">
      <c r="CA536" s="34"/>
      <c r="CB536" s="191"/>
      <c r="CC536" s="191"/>
      <c r="CD536" s="191"/>
    </row>
    <row r="537" spans="79:82">
      <c r="CA537" s="34"/>
      <c r="CB537" s="191"/>
      <c r="CC537" s="191"/>
      <c r="CD537" s="191"/>
    </row>
    <row r="538" spans="79:82">
      <c r="CA538" s="34"/>
      <c r="CB538" s="191"/>
      <c r="CC538" s="191"/>
      <c r="CD538" s="191"/>
    </row>
    <row r="539" spans="79:82">
      <c r="CA539" s="34"/>
      <c r="CB539" s="191"/>
      <c r="CC539" s="191"/>
      <c r="CD539" s="191"/>
    </row>
    <row r="540" spans="79:82">
      <c r="CA540" s="34"/>
      <c r="CB540" s="191"/>
      <c r="CC540" s="191"/>
      <c r="CD540" s="191"/>
    </row>
    <row r="541" spans="79:82">
      <c r="CA541" s="34"/>
      <c r="CB541" s="191"/>
      <c r="CC541" s="191"/>
      <c r="CD541" s="191"/>
    </row>
    <row r="542" spans="79:82">
      <c r="CA542" s="34"/>
      <c r="CB542" s="191"/>
      <c r="CC542" s="191"/>
      <c r="CD542" s="191"/>
    </row>
    <row r="543" spans="79:82">
      <c r="CA543" s="34"/>
      <c r="CB543" s="191"/>
      <c r="CC543" s="191"/>
      <c r="CD543" s="191"/>
    </row>
    <row r="544" spans="79:82">
      <c r="CA544" s="34"/>
      <c r="CB544" s="191"/>
      <c r="CC544" s="191"/>
      <c r="CD544" s="191"/>
    </row>
    <row r="545" spans="79:82">
      <c r="CA545" s="34"/>
      <c r="CB545" s="191"/>
      <c r="CC545" s="191"/>
      <c r="CD545" s="191"/>
    </row>
    <row r="546" spans="79:82">
      <c r="CA546" s="34"/>
      <c r="CB546" s="191"/>
      <c r="CC546" s="191"/>
      <c r="CD546" s="191"/>
    </row>
    <row r="547" spans="79:82">
      <c r="CA547" s="34"/>
      <c r="CB547" s="191"/>
      <c r="CC547" s="191"/>
      <c r="CD547" s="191"/>
    </row>
    <row r="548" spans="79:82">
      <c r="CA548" s="34"/>
      <c r="CB548" s="191"/>
      <c r="CC548" s="191"/>
      <c r="CD548" s="191"/>
    </row>
    <row r="549" spans="79:82">
      <c r="CA549" s="34"/>
      <c r="CB549" s="191"/>
      <c r="CC549" s="191"/>
      <c r="CD549" s="191"/>
    </row>
    <row r="550" spans="79:82">
      <c r="CA550" s="34"/>
      <c r="CB550" s="191"/>
      <c r="CC550" s="191"/>
      <c r="CD550" s="191"/>
    </row>
    <row r="551" spans="79:82">
      <c r="CA551" s="34"/>
      <c r="CB551" s="191"/>
      <c r="CC551" s="191"/>
      <c r="CD551" s="191"/>
    </row>
    <row r="552" spans="79:82">
      <c r="CA552" s="34"/>
      <c r="CB552" s="191"/>
      <c r="CC552" s="191"/>
      <c r="CD552" s="191"/>
    </row>
    <row r="553" spans="79:82">
      <c r="CA553" s="34"/>
      <c r="CB553" s="191"/>
      <c r="CC553" s="191"/>
      <c r="CD553" s="191"/>
    </row>
    <row r="554" spans="79:82">
      <c r="CA554" s="34"/>
      <c r="CB554" s="191"/>
      <c r="CC554" s="191"/>
      <c r="CD554" s="191"/>
    </row>
    <row r="555" spans="79:82">
      <c r="CA555" s="34"/>
      <c r="CB555" s="191"/>
      <c r="CC555" s="191"/>
      <c r="CD555" s="191"/>
    </row>
    <row r="556" spans="79:82">
      <c r="CA556" s="34"/>
      <c r="CB556" s="191"/>
      <c r="CC556" s="191"/>
      <c r="CD556" s="191"/>
    </row>
    <row r="557" spans="79:82">
      <c r="CA557" s="34"/>
      <c r="CB557" s="191"/>
      <c r="CC557" s="191"/>
      <c r="CD557" s="191"/>
    </row>
    <row r="558" spans="79:82">
      <c r="CA558" s="34"/>
      <c r="CB558" s="191"/>
      <c r="CC558" s="191"/>
      <c r="CD558" s="191"/>
    </row>
    <row r="559" spans="79:82">
      <c r="CA559" s="34"/>
      <c r="CB559" s="191"/>
      <c r="CC559" s="191"/>
      <c r="CD559" s="191"/>
    </row>
    <row r="560" spans="79:82">
      <c r="CA560" s="34"/>
      <c r="CB560" s="191"/>
      <c r="CC560" s="191"/>
      <c r="CD560" s="191"/>
    </row>
    <row r="561" spans="79:82">
      <c r="CA561" s="34"/>
      <c r="CB561" s="191"/>
      <c r="CC561" s="191"/>
      <c r="CD561" s="191"/>
    </row>
    <row r="562" spans="79:82">
      <c r="CA562" s="34"/>
      <c r="CB562" s="191"/>
      <c r="CC562" s="191"/>
      <c r="CD562" s="191"/>
    </row>
    <row r="563" spans="79:82">
      <c r="CA563" s="34"/>
      <c r="CB563" s="191"/>
      <c r="CC563" s="191"/>
      <c r="CD563" s="191"/>
    </row>
    <row r="564" spans="79:82">
      <c r="CA564" s="34"/>
      <c r="CB564" s="191"/>
      <c r="CC564" s="191"/>
      <c r="CD564" s="191"/>
    </row>
    <row r="565" spans="79:82">
      <c r="CA565" s="34"/>
      <c r="CB565" s="191"/>
      <c r="CC565" s="191"/>
      <c r="CD565" s="191"/>
    </row>
    <row r="566" spans="79:82">
      <c r="CA566" s="34"/>
      <c r="CB566" s="191"/>
      <c r="CC566" s="191"/>
      <c r="CD566" s="191"/>
    </row>
    <row r="567" spans="79:82">
      <c r="CA567" s="34"/>
      <c r="CB567" s="191"/>
      <c r="CC567" s="191"/>
      <c r="CD567" s="191"/>
    </row>
    <row r="568" spans="79:82">
      <c r="CA568" s="34"/>
      <c r="CB568" s="191"/>
      <c r="CC568" s="191"/>
      <c r="CD568" s="191"/>
    </row>
    <row r="569" spans="79:82">
      <c r="CA569" s="34"/>
      <c r="CB569" s="191"/>
      <c r="CC569" s="191"/>
      <c r="CD569" s="191"/>
    </row>
    <row r="570" spans="79:82">
      <c r="CA570" s="34"/>
      <c r="CB570" s="191"/>
      <c r="CC570" s="191"/>
      <c r="CD570" s="191"/>
    </row>
    <row r="571" spans="79:82">
      <c r="CA571" s="34"/>
      <c r="CB571" s="191"/>
      <c r="CC571" s="191"/>
      <c r="CD571" s="191"/>
    </row>
    <row r="572" spans="79:82">
      <c r="CA572" s="34"/>
      <c r="CB572" s="191"/>
      <c r="CC572" s="191"/>
      <c r="CD572" s="191"/>
    </row>
    <row r="573" spans="79:82">
      <c r="CA573" s="34"/>
      <c r="CB573" s="191"/>
      <c r="CC573" s="191"/>
      <c r="CD573" s="191"/>
    </row>
    <row r="574" spans="79:82">
      <c r="CA574" s="34"/>
      <c r="CB574" s="191"/>
      <c r="CC574" s="191"/>
      <c r="CD574" s="191"/>
    </row>
    <row r="575" spans="79:82">
      <c r="CA575" s="34"/>
      <c r="CB575" s="191"/>
      <c r="CC575" s="191"/>
      <c r="CD575" s="191"/>
    </row>
    <row r="576" spans="79:82">
      <c r="CA576" s="34"/>
      <c r="CB576" s="191"/>
      <c r="CC576" s="191"/>
      <c r="CD576" s="191"/>
    </row>
    <row r="577" spans="79:82">
      <c r="CA577" s="34"/>
      <c r="CB577" s="191"/>
      <c r="CC577" s="191"/>
      <c r="CD577" s="191"/>
    </row>
    <row r="578" spans="79:82">
      <c r="CA578" s="34"/>
      <c r="CB578" s="191"/>
      <c r="CC578" s="191"/>
      <c r="CD578" s="191"/>
    </row>
    <row r="579" spans="79:82">
      <c r="CA579" s="34"/>
      <c r="CB579" s="191"/>
      <c r="CC579" s="191"/>
      <c r="CD579" s="191"/>
    </row>
    <row r="580" spans="79:82">
      <c r="CA580" s="34"/>
      <c r="CB580" s="191"/>
      <c r="CC580" s="191"/>
      <c r="CD580" s="191"/>
    </row>
    <row r="581" spans="79:82">
      <c r="CA581" s="34"/>
      <c r="CB581" s="191"/>
      <c r="CC581" s="191"/>
      <c r="CD581" s="191"/>
    </row>
    <row r="582" spans="79:82">
      <c r="CA582" s="34"/>
      <c r="CB582" s="191"/>
      <c r="CC582" s="191"/>
      <c r="CD582" s="191"/>
    </row>
    <row r="583" spans="79:82">
      <c r="CA583" s="34"/>
      <c r="CB583" s="191"/>
      <c r="CC583" s="191"/>
      <c r="CD583" s="191"/>
    </row>
    <row r="584" spans="79:82">
      <c r="CA584" s="34"/>
      <c r="CB584" s="191"/>
      <c r="CC584" s="191"/>
      <c r="CD584" s="191"/>
    </row>
    <row r="585" spans="79:82">
      <c r="CA585" s="34"/>
      <c r="CB585" s="191"/>
      <c r="CC585" s="191"/>
      <c r="CD585" s="191"/>
    </row>
    <row r="586" spans="79:82">
      <c r="CA586" s="34"/>
      <c r="CB586" s="191"/>
      <c r="CC586" s="191"/>
      <c r="CD586" s="191"/>
    </row>
    <row r="587" spans="79:82">
      <c r="CA587" s="34"/>
      <c r="CB587" s="191"/>
      <c r="CC587" s="191"/>
      <c r="CD587" s="191"/>
    </row>
    <row r="588" spans="79:82">
      <c r="CA588" s="34"/>
      <c r="CB588" s="191"/>
      <c r="CC588" s="191"/>
      <c r="CD588" s="191"/>
    </row>
    <row r="589" spans="79:82">
      <c r="CA589" s="34"/>
      <c r="CB589" s="191"/>
      <c r="CC589" s="191"/>
      <c r="CD589" s="191"/>
    </row>
    <row r="590" spans="79:82">
      <c r="CA590" s="34"/>
      <c r="CB590" s="191"/>
      <c r="CC590" s="191"/>
      <c r="CD590" s="191"/>
    </row>
    <row r="591" spans="79:82">
      <c r="CA591" s="34"/>
      <c r="CB591" s="191"/>
      <c r="CC591" s="191"/>
      <c r="CD591" s="191"/>
    </row>
    <row r="592" spans="79:82">
      <c r="CA592" s="34"/>
      <c r="CB592" s="191"/>
      <c r="CC592" s="191"/>
      <c r="CD592" s="191"/>
    </row>
    <row r="593" spans="79:82">
      <c r="CA593" s="34"/>
      <c r="CB593" s="191"/>
      <c r="CC593" s="191"/>
      <c r="CD593" s="191"/>
    </row>
    <row r="594" spans="79:82">
      <c r="CA594" s="34"/>
      <c r="CB594" s="191"/>
      <c r="CC594" s="191"/>
      <c r="CD594" s="191"/>
    </row>
    <row r="595" spans="79:82">
      <c r="CA595" s="34"/>
      <c r="CB595" s="191"/>
      <c r="CC595" s="191"/>
      <c r="CD595" s="191"/>
    </row>
    <row r="596" spans="79:82">
      <c r="CA596" s="34"/>
      <c r="CB596" s="191"/>
      <c r="CC596" s="191"/>
      <c r="CD596" s="191"/>
    </row>
    <row r="597" spans="79:82">
      <c r="CA597" s="34"/>
      <c r="CB597" s="191"/>
      <c r="CC597" s="191"/>
      <c r="CD597" s="191"/>
    </row>
    <row r="598" spans="79:82">
      <c r="CA598" s="34"/>
      <c r="CB598" s="191"/>
      <c r="CC598" s="191"/>
      <c r="CD598" s="191"/>
    </row>
    <row r="599" spans="79:82">
      <c r="CA599" s="34"/>
      <c r="CB599" s="191"/>
      <c r="CC599" s="191"/>
      <c r="CD599" s="191"/>
    </row>
    <row r="600" spans="79:82">
      <c r="CA600" s="34"/>
      <c r="CB600" s="191"/>
      <c r="CC600" s="191"/>
      <c r="CD600" s="191"/>
    </row>
    <row r="601" spans="79:82">
      <c r="CA601" s="34"/>
      <c r="CB601" s="191"/>
      <c r="CC601" s="191"/>
      <c r="CD601" s="191"/>
    </row>
    <row r="602" spans="79:82">
      <c r="CA602" s="34"/>
      <c r="CB602" s="191"/>
      <c r="CC602" s="191"/>
      <c r="CD602" s="191"/>
    </row>
    <row r="603" spans="79:82">
      <c r="CA603" s="34"/>
      <c r="CB603" s="191"/>
      <c r="CC603" s="191"/>
      <c r="CD603" s="191"/>
    </row>
    <row r="604" spans="79:82">
      <c r="CA604" s="34"/>
      <c r="CB604" s="191"/>
      <c r="CC604" s="191"/>
      <c r="CD604" s="191"/>
    </row>
    <row r="605" spans="79:82">
      <c r="CA605" s="34"/>
      <c r="CB605" s="191"/>
      <c r="CC605" s="191"/>
      <c r="CD605" s="191"/>
    </row>
    <row r="606" spans="79:82">
      <c r="CA606" s="34"/>
      <c r="CB606" s="191"/>
      <c r="CC606" s="191"/>
      <c r="CD606" s="191"/>
    </row>
    <row r="607" spans="79:82">
      <c r="CA607" s="34"/>
      <c r="CB607" s="191"/>
      <c r="CC607" s="191"/>
      <c r="CD607" s="191"/>
    </row>
    <row r="608" spans="79:82">
      <c r="CA608" s="34"/>
      <c r="CB608" s="191"/>
      <c r="CC608" s="191"/>
      <c r="CD608" s="191"/>
    </row>
    <row r="609" spans="79:82">
      <c r="CA609" s="34"/>
      <c r="CB609" s="191"/>
      <c r="CC609" s="191"/>
      <c r="CD609" s="191"/>
    </row>
    <row r="610" spans="79:82">
      <c r="CA610" s="34"/>
      <c r="CB610" s="191"/>
      <c r="CC610" s="191"/>
      <c r="CD610" s="191"/>
    </row>
    <row r="611" spans="79:82">
      <c r="CA611" s="34"/>
      <c r="CB611" s="191"/>
      <c r="CC611" s="191"/>
      <c r="CD611" s="191"/>
    </row>
    <row r="612" spans="79:82">
      <c r="CA612" s="34"/>
      <c r="CB612" s="191"/>
      <c r="CC612" s="191"/>
      <c r="CD612" s="191"/>
    </row>
    <row r="613" spans="79:82">
      <c r="CA613" s="34"/>
      <c r="CB613" s="191"/>
      <c r="CC613" s="191"/>
      <c r="CD613" s="191"/>
    </row>
    <row r="614" spans="79:82">
      <c r="CA614" s="34"/>
      <c r="CB614" s="191"/>
      <c r="CC614" s="191"/>
      <c r="CD614" s="191"/>
    </row>
    <row r="615" spans="79:82">
      <c r="CA615" s="34"/>
      <c r="CB615" s="191"/>
      <c r="CC615" s="191"/>
      <c r="CD615" s="191"/>
    </row>
    <row r="616" spans="79:82">
      <c r="CA616" s="34"/>
      <c r="CB616" s="191"/>
      <c r="CC616" s="191"/>
      <c r="CD616" s="191"/>
    </row>
    <row r="617" spans="79:82">
      <c r="CA617" s="34"/>
      <c r="CB617" s="191"/>
      <c r="CC617" s="191"/>
      <c r="CD617" s="191"/>
    </row>
    <row r="618" spans="79:82">
      <c r="CA618" s="34"/>
      <c r="CB618" s="191"/>
      <c r="CC618" s="191"/>
      <c r="CD618" s="191"/>
    </row>
    <row r="619" spans="79:82">
      <c r="CA619" s="34"/>
      <c r="CB619" s="191"/>
      <c r="CC619" s="191"/>
      <c r="CD619" s="191"/>
    </row>
    <row r="620" spans="79:82">
      <c r="CA620" s="34"/>
      <c r="CB620" s="191"/>
      <c r="CC620" s="191"/>
      <c r="CD620" s="191"/>
    </row>
    <row r="621" spans="79:82">
      <c r="CA621" s="34"/>
      <c r="CB621" s="191"/>
      <c r="CC621" s="191"/>
      <c r="CD621" s="191"/>
    </row>
    <row r="622" spans="79:82">
      <c r="CA622" s="34"/>
      <c r="CB622" s="191"/>
      <c r="CC622" s="191"/>
      <c r="CD622" s="191"/>
    </row>
    <row r="623" spans="79:82">
      <c r="CA623" s="34"/>
      <c r="CB623" s="191"/>
      <c r="CC623" s="191"/>
      <c r="CD623" s="191"/>
    </row>
    <row r="624" spans="79:82">
      <c r="CA624" s="34"/>
      <c r="CB624" s="191"/>
      <c r="CC624" s="191"/>
      <c r="CD624" s="191"/>
    </row>
    <row r="625" spans="79:82">
      <c r="CA625" s="34"/>
      <c r="CB625" s="191"/>
      <c r="CC625" s="191"/>
      <c r="CD625" s="191"/>
    </row>
    <row r="626" spans="79:82">
      <c r="CA626" s="34"/>
      <c r="CB626" s="191"/>
      <c r="CC626" s="191"/>
      <c r="CD626" s="191"/>
    </row>
    <row r="627" spans="79:82">
      <c r="CA627" s="34"/>
      <c r="CB627" s="191"/>
      <c r="CC627" s="191"/>
      <c r="CD627" s="191"/>
    </row>
    <row r="628" spans="79:82">
      <c r="CA628" s="34"/>
      <c r="CB628" s="191"/>
      <c r="CC628" s="191"/>
      <c r="CD628" s="191"/>
    </row>
    <row r="629" spans="79:82">
      <c r="CA629" s="34"/>
      <c r="CB629" s="191"/>
      <c r="CC629" s="191"/>
      <c r="CD629" s="191"/>
    </row>
    <row r="630" spans="79:82">
      <c r="CA630" s="34"/>
      <c r="CB630" s="191"/>
      <c r="CC630" s="191"/>
      <c r="CD630" s="191"/>
    </row>
    <row r="631" spans="79:82">
      <c r="CA631" s="34"/>
      <c r="CB631" s="191"/>
      <c r="CC631" s="191"/>
      <c r="CD631" s="191"/>
    </row>
    <row r="632" spans="79:82">
      <c r="CA632" s="34"/>
      <c r="CB632" s="191"/>
      <c r="CC632" s="191"/>
      <c r="CD632" s="191"/>
    </row>
    <row r="633" spans="79:82">
      <c r="CA633" s="34"/>
      <c r="CB633" s="191"/>
      <c r="CC633" s="191"/>
      <c r="CD633" s="191"/>
    </row>
    <row r="634" spans="79:82">
      <c r="CA634" s="34"/>
      <c r="CB634" s="191"/>
      <c r="CC634" s="191"/>
      <c r="CD634" s="191"/>
    </row>
    <row r="635" spans="79:82">
      <c r="CA635" s="34"/>
      <c r="CB635" s="191"/>
      <c r="CC635" s="191"/>
      <c r="CD635" s="191"/>
    </row>
    <row r="636" spans="79:82">
      <c r="CA636" s="34"/>
      <c r="CB636" s="191"/>
      <c r="CC636" s="191"/>
      <c r="CD636" s="191"/>
    </row>
    <row r="637" spans="79:82">
      <c r="CA637" s="34"/>
      <c r="CB637" s="191"/>
      <c r="CC637" s="191"/>
      <c r="CD637" s="191"/>
    </row>
    <row r="638" spans="79:82">
      <c r="CA638" s="34"/>
      <c r="CB638" s="191"/>
      <c r="CC638" s="191"/>
      <c r="CD638" s="191"/>
    </row>
    <row r="639" spans="79:82">
      <c r="CA639" s="34"/>
      <c r="CB639" s="191"/>
      <c r="CC639" s="191"/>
      <c r="CD639" s="191"/>
    </row>
    <row r="640" spans="79:82">
      <c r="CA640" s="34"/>
      <c r="CB640" s="191"/>
      <c r="CC640" s="191"/>
      <c r="CD640" s="191"/>
    </row>
    <row r="641" spans="79:82">
      <c r="CA641" s="34"/>
      <c r="CB641" s="191"/>
      <c r="CC641" s="191"/>
      <c r="CD641" s="191"/>
    </row>
    <row r="642" spans="79:82">
      <c r="CA642" s="34"/>
      <c r="CB642" s="191"/>
      <c r="CC642" s="191"/>
      <c r="CD642" s="191"/>
    </row>
    <row r="643" spans="79:82">
      <c r="CA643" s="34"/>
      <c r="CB643" s="191"/>
      <c r="CC643" s="191"/>
      <c r="CD643" s="191"/>
    </row>
    <row r="644" spans="79:82">
      <c r="CA644" s="34"/>
      <c r="CB644" s="191"/>
      <c r="CC644" s="191"/>
      <c r="CD644" s="191"/>
    </row>
    <row r="645" spans="79:82">
      <c r="CA645" s="34"/>
      <c r="CB645" s="191"/>
      <c r="CC645" s="191"/>
      <c r="CD645" s="191"/>
    </row>
    <row r="646" spans="79:82">
      <c r="CA646" s="34"/>
      <c r="CB646" s="191"/>
      <c r="CC646" s="191"/>
      <c r="CD646" s="191"/>
    </row>
    <row r="647" spans="79:82">
      <c r="CA647" s="34"/>
      <c r="CB647" s="191"/>
      <c r="CC647" s="191"/>
      <c r="CD647" s="191"/>
    </row>
    <row r="648" spans="79:82">
      <c r="CA648" s="34"/>
      <c r="CB648" s="191"/>
      <c r="CC648" s="191"/>
      <c r="CD648" s="191"/>
    </row>
    <row r="649" spans="79:82">
      <c r="CA649" s="34"/>
      <c r="CB649" s="191"/>
      <c r="CC649" s="191"/>
      <c r="CD649" s="191"/>
    </row>
    <row r="650" spans="79:82">
      <c r="CA650" s="34"/>
      <c r="CB650" s="191"/>
      <c r="CC650" s="191"/>
      <c r="CD650" s="191"/>
    </row>
    <row r="651" spans="79:82">
      <c r="CA651" s="34"/>
      <c r="CB651" s="191"/>
      <c r="CC651" s="191"/>
      <c r="CD651" s="191"/>
    </row>
    <row r="652" spans="79:82">
      <c r="CA652" s="34"/>
      <c r="CB652" s="191"/>
      <c r="CC652" s="191"/>
      <c r="CD652" s="191"/>
    </row>
    <row r="653" spans="79:82">
      <c r="CA653" s="34"/>
      <c r="CB653" s="191"/>
      <c r="CC653" s="191"/>
      <c r="CD653" s="191"/>
    </row>
    <row r="654" spans="79:82">
      <c r="CA654" s="34"/>
      <c r="CB654" s="191"/>
      <c r="CC654" s="191"/>
      <c r="CD654" s="191"/>
    </row>
    <row r="655" spans="79:82">
      <c r="CA655" s="34"/>
      <c r="CB655" s="191"/>
      <c r="CC655" s="191"/>
      <c r="CD655" s="191"/>
    </row>
    <row r="656" spans="79:82">
      <c r="CA656" s="34"/>
      <c r="CB656" s="191"/>
      <c r="CC656" s="191"/>
      <c r="CD656" s="191"/>
    </row>
    <row r="657" spans="79:82">
      <c r="CA657" s="34"/>
      <c r="CB657" s="191"/>
      <c r="CC657" s="191"/>
      <c r="CD657" s="191"/>
    </row>
    <row r="658" spans="79:82">
      <c r="CA658" s="34"/>
      <c r="CB658" s="191"/>
      <c r="CC658" s="191"/>
      <c r="CD658" s="191"/>
    </row>
    <row r="659" spans="79:82">
      <c r="CA659" s="34"/>
      <c r="CB659" s="191"/>
      <c r="CC659" s="191"/>
      <c r="CD659" s="191"/>
    </row>
    <row r="660" spans="79:82">
      <c r="CA660" s="34"/>
      <c r="CB660" s="191"/>
      <c r="CC660" s="191"/>
      <c r="CD660" s="191"/>
    </row>
    <row r="661" spans="79:82">
      <c r="CA661" s="34"/>
      <c r="CB661" s="191"/>
      <c r="CC661" s="191"/>
      <c r="CD661" s="191"/>
    </row>
    <row r="662" spans="79:82">
      <c r="CA662" s="34"/>
      <c r="CB662" s="191"/>
      <c r="CC662" s="191"/>
      <c r="CD662" s="191"/>
    </row>
    <row r="663" spans="79:82">
      <c r="CA663" s="34"/>
      <c r="CB663" s="191"/>
      <c r="CC663" s="191"/>
      <c r="CD663" s="191"/>
    </row>
    <row r="664" spans="79:82">
      <c r="CA664" s="34"/>
      <c r="CB664" s="191"/>
      <c r="CC664" s="191"/>
      <c r="CD664" s="191"/>
    </row>
    <row r="665" spans="79:82">
      <c r="CA665" s="34"/>
      <c r="CB665" s="191"/>
      <c r="CC665" s="191"/>
      <c r="CD665" s="191"/>
    </row>
    <row r="666" spans="79:82">
      <c r="CA666" s="34"/>
      <c r="CB666" s="191"/>
      <c r="CC666" s="191"/>
      <c r="CD666" s="191"/>
    </row>
    <row r="667" spans="79:82">
      <c r="CA667" s="34"/>
      <c r="CB667" s="191"/>
      <c r="CC667" s="191"/>
      <c r="CD667" s="191"/>
    </row>
    <row r="668" spans="79:82">
      <c r="CA668" s="34"/>
      <c r="CB668" s="191"/>
      <c r="CC668" s="191"/>
      <c r="CD668" s="191"/>
    </row>
    <row r="669" spans="79:82">
      <c r="CA669" s="34"/>
      <c r="CB669" s="191"/>
      <c r="CC669" s="191"/>
      <c r="CD669" s="191"/>
    </row>
    <row r="670" spans="79:82">
      <c r="CA670" s="34"/>
      <c r="CB670" s="191"/>
      <c r="CC670" s="191"/>
      <c r="CD670" s="191"/>
    </row>
    <row r="671" spans="79:82">
      <c r="CA671" s="34"/>
      <c r="CB671" s="191"/>
      <c r="CC671" s="191"/>
      <c r="CD671" s="191"/>
    </row>
    <row r="672" spans="79:82">
      <c r="CA672" s="34"/>
      <c r="CB672" s="191"/>
      <c r="CC672" s="191"/>
      <c r="CD672" s="191"/>
    </row>
    <row r="673" spans="79:82">
      <c r="CA673" s="34"/>
      <c r="CB673" s="191"/>
      <c r="CC673" s="191"/>
      <c r="CD673" s="191"/>
    </row>
    <row r="674" spans="79:82">
      <c r="CA674" s="34"/>
      <c r="CB674" s="191"/>
      <c r="CC674" s="191"/>
      <c r="CD674" s="191"/>
    </row>
    <row r="675" spans="79:82">
      <c r="CA675" s="34"/>
      <c r="CB675" s="191"/>
      <c r="CC675" s="191"/>
      <c r="CD675" s="191"/>
    </row>
    <row r="676" spans="79:82">
      <c r="CA676" s="34"/>
      <c r="CB676" s="191"/>
      <c r="CC676" s="191"/>
      <c r="CD676" s="191"/>
    </row>
    <row r="677" spans="79:82">
      <c r="CA677" s="34"/>
      <c r="CB677" s="191"/>
      <c r="CC677" s="191"/>
      <c r="CD677" s="191"/>
    </row>
    <row r="678" spans="79:82">
      <c r="CA678" s="34"/>
      <c r="CB678" s="191"/>
      <c r="CC678" s="191"/>
      <c r="CD678" s="191"/>
    </row>
    <row r="679" spans="79:82">
      <c r="CA679" s="34"/>
      <c r="CB679" s="191"/>
      <c r="CC679" s="191"/>
      <c r="CD679" s="191"/>
    </row>
    <row r="680" spans="79:82">
      <c r="CA680" s="34"/>
      <c r="CB680" s="191"/>
      <c r="CC680" s="191"/>
      <c r="CD680" s="191"/>
    </row>
    <row r="681" spans="79:82">
      <c r="CA681" s="34"/>
      <c r="CB681" s="191"/>
      <c r="CC681" s="191"/>
      <c r="CD681" s="191"/>
    </row>
    <row r="682" spans="79:82">
      <c r="CA682" s="34"/>
      <c r="CB682" s="191"/>
      <c r="CC682" s="191"/>
      <c r="CD682" s="191"/>
    </row>
    <row r="683" spans="79:82">
      <c r="CA683" s="34"/>
      <c r="CB683" s="191"/>
      <c r="CC683" s="191"/>
      <c r="CD683" s="191"/>
    </row>
    <row r="684" spans="79:82">
      <c r="CA684" s="34"/>
      <c r="CB684" s="191"/>
      <c r="CC684" s="191"/>
      <c r="CD684" s="191"/>
    </row>
    <row r="685" spans="79:82">
      <c r="CA685" s="34"/>
      <c r="CB685" s="191"/>
      <c r="CC685" s="191"/>
      <c r="CD685" s="191"/>
    </row>
    <row r="686" spans="79:82">
      <c r="CA686" s="34"/>
      <c r="CB686" s="191"/>
      <c r="CC686" s="191"/>
      <c r="CD686" s="191"/>
    </row>
    <row r="687" spans="79:82">
      <c r="CA687" s="34"/>
      <c r="CB687" s="191"/>
      <c r="CC687" s="191"/>
      <c r="CD687" s="191"/>
    </row>
    <row r="688" spans="79:82">
      <c r="CA688" s="34"/>
      <c r="CB688" s="191"/>
      <c r="CC688" s="191"/>
      <c r="CD688" s="191"/>
    </row>
    <row r="689" spans="79:82">
      <c r="CA689" s="34"/>
      <c r="CB689" s="191"/>
      <c r="CC689" s="191"/>
      <c r="CD689" s="191"/>
    </row>
    <row r="690" spans="79:82">
      <c r="CA690" s="34"/>
      <c r="CB690" s="191"/>
      <c r="CC690" s="191"/>
      <c r="CD690" s="191"/>
    </row>
    <row r="691" spans="79:82">
      <c r="CA691" s="34"/>
      <c r="CB691" s="191"/>
      <c r="CC691" s="191"/>
      <c r="CD691" s="191"/>
    </row>
    <row r="692" spans="79:82">
      <c r="CA692" s="34"/>
      <c r="CB692" s="191"/>
      <c r="CC692" s="191"/>
      <c r="CD692" s="191"/>
    </row>
    <row r="693" spans="79:82">
      <c r="CA693" s="34"/>
      <c r="CB693" s="191"/>
      <c r="CC693" s="191"/>
      <c r="CD693" s="191"/>
    </row>
    <row r="694" spans="79:82">
      <c r="CA694" s="34"/>
      <c r="CB694" s="191"/>
      <c r="CC694" s="191"/>
      <c r="CD694" s="191"/>
    </row>
    <row r="695" spans="79:82">
      <c r="CA695" s="34"/>
      <c r="CB695" s="191"/>
      <c r="CC695" s="191"/>
      <c r="CD695" s="191"/>
    </row>
    <row r="696" spans="79:82">
      <c r="CA696" s="34"/>
      <c r="CB696" s="191"/>
      <c r="CC696" s="191"/>
      <c r="CD696" s="191"/>
    </row>
    <row r="697" spans="79:82">
      <c r="CA697" s="34"/>
      <c r="CB697" s="191"/>
      <c r="CC697" s="191"/>
      <c r="CD697" s="191"/>
    </row>
    <row r="698" spans="79:82">
      <c r="CA698" s="34"/>
      <c r="CB698" s="191"/>
      <c r="CC698" s="191"/>
      <c r="CD698" s="191"/>
    </row>
    <row r="699" spans="79:82">
      <c r="CA699" s="34"/>
      <c r="CB699" s="191"/>
      <c r="CC699" s="191"/>
      <c r="CD699" s="191"/>
    </row>
    <row r="700" spans="79:82">
      <c r="CA700" s="34"/>
      <c r="CB700" s="191"/>
      <c r="CC700" s="191"/>
      <c r="CD700" s="191"/>
    </row>
    <row r="701" spans="79:82">
      <c r="CA701" s="34"/>
      <c r="CB701" s="191"/>
      <c r="CC701" s="191"/>
      <c r="CD701" s="191"/>
    </row>
    <row r="702" spans="79:82">
      <c r="CA702" s="34"/>
      <c r="CB702" s="191"/>
      <c r="CC702" s="191"/>
      <c r="CD702" s="191"/>
    </row>
    <row r="703" spans="79:82">
      <c r="CA703" s="34"/>
      <c r="CB703" s="191"/>
      <c r="CC703" s="191"/>
      <c r="CD703" s="191"/>
    </row>
    <row r="704" spans="79:82">
      <c r="CA704" s="34"/>
      <c r="CB704" s="191"/>
      <c r="CC704" s="191"/>
      <c r="CD704" s="191"/>
    </row>
    <row r="705" spans="79:82">
      <c r="CA705" s="34"/>
      <c r="CB705" s="191"/>
      <c r="CC705" s="191"/>
      <c r="CD705" s="191"/>
    </row>
    <row r="706" spans="79:82">
      <c r="CA706" s="34"/>
      <c r="CB706" s="191"/>
      <c r="CC706" s="191"/>
      <c r="CD706" s="191"/>
    </row>
    <row r="707" spans="79:82">
      <c r="CA707" s="34"/>
      <c r="CB707" s="191"/>
      <c r="CC707" s="191"/>
      <c r="CD707" s="191"/>
    </row>
    <row r="708" spans="79:82">
      <c r="CA708" s="34"/>
      <c r="CB708" s="191"/>
      <c r="CC708" s="191"/>
      <c r="CD708" s="191"/>
    </row>
    <row r="709" spans="79:82">
      <c r="CA709" s="34"/>
      <c r="CB709" s="191"/>
      <c r="CC709" s="191"/>
      <c r="CD709" s="191"/>
    </row>
    <row r="710" spans="79:82">
      <c r="CA710" s="34"/>
      <c r="CB710" s="191"/>
      <c r="CC710" s="191"/>
      <c r="CD710" s="191"/>
    </row>
    <row r="711" spans="79:82">
      <c r="CA711" s="34"/>
      <c r="CB711" s="191"/>
      <c r="CC711" s="191"/>
      <c r="CD711" s="191"/>
    </row>
    <row r="712" spans="79:82">
      <c r="CA712" s="34"/>
      <c r="CB712" s="191"/>
      <c r="CC712" s="191"/>
      <c r="CD712" s="191"/>
    </row>
    <row r="713" spans="79:82">
      <c r="CA713" s="34"/>
      <c r="CB713" s="191"/>
      <c r="CC713" s="191"/>
      <c r="CD713" s="191"/>
    </row>
    <row r="714" spans="79:82">
      <c r="CA714" s="34"/>
      <c r="CB714" s="191"/>
      <c r="CC714" s="191"/>
      <c r="CD714" s="191"/>
    </row>
    <row r="715" spans="79:82">
      <c r="CA715" s="34"/>
      <c r="CB715" s="191"/>
      <c r="CC715" s="191"/>
      <c r="CD715" s="191"/>
    </row>
    <row r="716" spans="79:82">
      <c r="CA716" s="34"/>
      <c r="CB716" s="191"/>
      <c r="CC716" s="191"/>
      <c r="CD716" s="191"/>
    </row>
    <row r="717" spans="79:82">
      <c r="CA717" s="34"/>
      <c r="CB717" s="191"/>
      <c r="CC717" s="191"/>
      <c r="CD717" s="191"/>
    </row>
    <row r="718" spans="79:82">
      <c r="CA718" s="34"/>
      <c r="CB718" s="191"/>
      <c r="CC718" s="191"/>
      <c r="CD718" s="191"/>
    </row>
    <row r="719" spans="79:82">
      <c r="CA719" s="34"/>
      <c r="CB719" s="191"/>
      <c r="CC719" s="191"/>
      <c r="CD719" s="191"/>
    </row>
    <row r="720" spans="79:82">
      <c r="CA720" s="34"/>
      <c r="CB720" s="191"/>
      <c r="CC720" s="191"/>
      <c r="CD720" s="191"/>
    </row>
    <row r="721" spans="79:82">
      <c r="CA721" s="34"/>
      <c r="CB721" s="191"/>
      <c r="CC721" s="191"/>
      <c r="CD721" s="191"/>
    </row>
    <row r="722" spans="79:82">
      <c r="CA722" s="34"/>
      <c r="CB722" s="191"/>
      <c r="CC722" s="191"/>
      <c r="CD722" s="191"/>
    </row>
    <row r="723" spans="79:82">
      <c r="CA723" s="34"/>
      <c r="CB723" s="191"/>
      <c r="CC723" s="191"/>
      <c r="CD723" s="191"/>
    </row>
    <row r="724" spans="79:82">
      <c r="CA724" s="34"/>
      <c r="CB724" s="191"/>
      <c r="CC724" s="191"/>
      <c r="CD724" s="191"/>
    </row>
    <row r="725" spans="79:82">
      <c r="CA725" s="34"/>
      <c r="CB725" s="191"/>
      <c r="CC725" s="191"/>
      <c r="CD725" s="191"/>
    </row>
    <row r="726" spans="79:82">
      <c r="CA726" s="34"/>
      <c r="CB726" s="191"/>
      <c r="CC726" s="191"/>
      <c r="CD726" s="191"/>
    </row>
    <row r="727" spans="79:82">
      <c r="CA727" s="34"/>
      <c r="CB727" s="191"/>
      <c r="CC727" s="191"/>
      <c r="CD727" s="191"/>
    </row>
    <row r="728" spans="79:82">
      <c r="CA728" s="34"/>
      <c r="CB728" s="191"/>
      <c r="CC728" s="191"/>
      <c r="CD728" s="191"/>
    </row>
    <row r="729" spans="79:82">
      <c r="CA729" s="34"/>
      <c r="CB729" s="191"/>
      <c r="CC729" s="191"/>
      <c r="CD729" s="191"/>
    </row>
    <row r="730" spans="79:82">
      <c r="CA730" s="34"/>
      <c r="CB730" s="191"/>
      <c r="CC730" s="191"/>
      <c r="CD730" s="191"/>
    </row>
    <row r="731" spans="79:82">
      <c r="CA731" s="34"/>
      <c r="CB731" s="191"/>
      <c r="CC731" s="191"/>
      <c r="CD731" s="191"/>
    </row>
    <row r="732" spans="79:82">
      <c r="CA732" s="34"/>
      <c r="CB732" s="191"/>
      <c r="CC732" s="191"/>
      <c r="CD732" s="191"/>
    </row>
    <row r="733" spans="79:82">
      <c r="CA733" s="34"/>
      <c r="CB733" s="191"/>
      <c r="CC733" s="191"/>
      <c r="CD733" s="191"/>
    </row>
    <row r="734" spans="79:82">
      <c r="CA734" s="34"/>
      <c r="CB734" s="191"/>
      <c r="CC734" s="191"/>
      <c r="CD734" s="191"/>
    </row>
    <row r="735" spans="79:82">
      <c r="CA735" s="34"/>
      <c r="CB735" s="191"/>
      <c r="CC735" s="191"/>
      <c r="CD735" s="191"/>
    </row>
    <row r="736" spans="79:82">
      <c r="CA736" s="34"/>
      <c r="CB736" s="191"/>
      <c r="CC736" s="191"/>
      <c r="CD736" s="191"/>
    </row>
    <row r="737" spans="79:82">
      <c r="CA737" s="34"/>
      <c r="CB737" s="191"/>
      <c r="CC737" s="191"/>
      <c r="CD737" s="191"/>
    </row>
    <row r="738" spans="79:82">
      <c r="CA738" s="34"/>
      <c r="CB738" s="191"/>
      <c r="CC738" s="191"/>
      <c r="CD738" s="191"/>
    </row>
    <row r="739" spans="79:82">
      <c r="CA739" s="34"/>
      <c r="CB739" s="191"/>
      <c r="CC739" s="191"/>
      <c r="CD739" s="191"/>
    </row>
    <row r="740" spans="79:82">
      <c r="CA740" s="34"/>
      <c r="CB740" s="191"/>
      <c r="CC740" s="191"/>
      <c r="CD740" s="191"/>
    </row>
    <row r="741" spans="79:82">
      <c r="CA741" s="34"/>
      <c r="CB741" s="191"/>
      <c r="CC741" s="191"/>
      <c r="CD741" s="191"/>
    </row>
    <row r="742" spans="79:82">
      <c r="CA742" s="34"/>
      <c r="CB742" s="191"/>
      <c r="CC742" s="191"/>
      <c r="CD742" s="191"/>
    </row>
    <row r="743" spans="79:82">
      <c r="CA743" s="34"/>
      <c r="CB743" s="191"/>
      <c r="CC743" s="191"/>
      <c r="CD743" s="191"/>
    </row>
    <row r="744" spans="79:82">
      <c r="CA744" s="34"/>
      <c r="CB744" s="191"/>
      <c r="CC744" s="191"/>
      <c r="CD744" s="191"/>
    </row>
    <row r="745" spans="79:82">
      <c r="CA745" s="34"/>
      <c r="CB745" s="191"/>
      <c r="CC745" s="191"/>
      <c r="CD745" s="191"/>
    </row>
    <row r="746" spans="79:82">
      <c r="CA746" s="34"/>
      <c r="CB746" s="191"/>
      <c r="CC746" s="191"/>
      <c r="CD746" s="191"/>
    </row>
    <row r="747" spans="79:82">
      <c r="CA747" s="34"/>
      <c r="CB747" s="191"/>
      <c r="CC747" s="191"/>
      <c r="CD747" s="191"/>
    </row>
    <row r="748" spans="79:82">
      <c r="CA748" s="34"/>
      <c r="CB748" s="191"/>
      <c r="CC748" s="191"/>
      <c r="CD748" s="191"/>
    </row>
    <row r="749" spans="79:82">
      <c r="CA749" s="34"/>
      <c r="CB749" s="191"/>
      <c r="CC749" s="191"/>
      <c r="CD749" s="191"/>
    </row>
    <row r="750" spans="79:82">
      <c r="CA750" s="34"/>
      <c r="CB750" s="191"/>
      <c r="CC750" s="191"/>
      <c r="CD750" s="191"/>
    </row>
    <row r="751" spans="79:82">
      <c r="CA751" s="34"/>
      <c r="CB751" s="191"/>
      <c r="CC751" s="191"/>
      <c r="CD751" s="191"/>
    </row>
    <row r="752" spans="79:82">
      <c r="CA752" s="34"/>
      <c r="CB752" s="191"/>
      <c r="CC752" s="191"/>
      <c r="CD752" s="191"/>
    </row>
    <row r="753" spans="79:82">
      <c r="CA753" s="34"/>
      <c r="CB753" s="191"/>
      <c r="CC753" s="191"/>
      <c r="CD753" s="191"/>
    </row>
    <row r="754" spans="79:82">
      <c r="CA754" s="34"/>
      <c r="CB754" s="191"/>
      <c r="CC754" s="191"/>
      <c r="CD754" s="191"/>
    </row>
    <row r="755" spans="79:82">
      <c r="CA755" s="34"/>
      <c r="CB755" s="191"/>
      <c r="CC755" s="191"/>
      <c r="CD755" s="191"/>
    </row>
    <row r="756" spans="79:82">
      <c r="CA756" s="34"/>
      <c r="CB756" s="191"/>
      <c r="CC756" s="191"/>
      <c r="CD756" s="191"/>
    </row>
    <row r="757" spans="79:82">
      <c r="CA757" s="34"/>
      <c r="CB757" s="191"/>
      <c r="CC757" s="191"/>
      <c r="CD757" s="191"/>
    </row>
    <row r="758" spans="79:82">
      <c r="CA758" s="34"/>
      <c r="CB758" s="191"/>
      <c r="CC758" s="191"/>
      <c r="CD758" s="191"/>
    </row>
    <row r="759" spans="79:82">
      <c r="CA759" s="34"/>
      <c r="CB759" s="191"/>
      <c r="CC759" s="191"/>
      <c r="CD759" s="191"/>
    </row>
    <row r="760" spans="79:82">
      <c r="CA760" s="34"/>
      <c r="CB760" s="191"/>
      <c r="CC760" s="191"/>
      <c r="CD760" s="191"/>
    </row>
    <row r="761" spans="79:82">
      <c r="CA761" s="34"/>
      <c r="CB761" s="191"/>
      <c r="CC761" s="191"/>
      <c r="CD761" s="191"/>
    </row>
    <row r="762" spans="79:82">
      <c r="CA762" s="34"/>
      <c r="CB762" s="191"/>
      <c r="CC762" s="191"/>
      <c r="CD762" s="191"/>
    </row>
    <row r="763" spans="79:82">
      <c r="CA763" s="34"/>
      <c r="CB763" s="191"/>
      <c r="CC763" s="191"/>
      <c r="CD763" s="191"/>
    </row>
    <row r="764" spans="79:82">
      <c r="CA764" s="34"/>
      <c r="CB764" s="191"/>
      <c r="CC764" s="191"/>
      <c r="CD764" s="191"/>
    </row>
    <row r="765" spans="79:82">
      <c r="CA765" s="34"/>
      <c r="CB765" s="191"/>
      <c r="CC765" s="191"/>
      <c r="CD765" s="191"/>
    </row>
    <row r="766" spans="79:82">
      <c r="CA766" s="34"/>
      <c r="CB766" s="191"/>
      <c r="CC766" s="191"/>
      <c r="CD766" s="191"/>
    </row>
    <row r="767" spans="79:82">
      <c r="CA767" s="34"/>
      <c r="CB767" s="191"/>
      <c r="CC767" s="191"/>
      <c r="CD767" s="191"/>
    </row>
    <row r="768" spans="79:82">
      <c r="CA768" s="34"/>
      <c r="CB768" s="191"/>
      <c r="CC768" s="191"/>
      <c r="CD768" s="191"/>
    </row>
    <row r="769" spans="79:82">
      <c r="CA769" s="34"/>
      <c r="CB769" s="191"/>
      <c r="CC769" s="191"/>
      <c r="CD769" s="191"/>
    </row>
    <row r="770" spans="79:82">
      <c r="CA770" s="34"/>
      <c r="CB770" s="191"/>
      <c r="CC770" s="191"/>
      <c r="CD770" s="191"/>
    </row>
    <row r="771" spans="79:82">
      <c r="CA771" s="34"/>
      <c r="CB771" s="191"/>
      <c r="CC771" s="191"/>
      <c r="CD771" s="191"/>
    </row>
    <row r="772" spans="79:82">
      <c r="CA772" s="34"/>
      <c r="CB772" s="191"/>
      <c r="CC772" s="191"/>
      <c r="CD772" s="191"/>
    </row>
    <row r="773" spans="79:82">
      <c r="CA773" s="34"/>
      <c r="CB773" s="191"/>
      <c r="CC773" s="191"/>
      <c r="CD773" s="191"/>
    </row>
    <row r="774" spans="79:82">
      <c r="CA774" s="34"/>
      <c r="CB774" s="191"/>
      <c r="CC774" s="191"/>
      <c r="CD774" s="191"/>
    </row>
    <row r="775" spans="79:82">
      <c r="CA775" s="34"/>
      <c r="CB775" s="191"/>
      <c r="CC775" s="191"/>
      <c r="CD775" s="191"/>
    </row>
    <row r="776" spans="79:82">
      <c r="CA776" s="34"/>
      <c r="CB776" s="191"/>
      <c r="CC776" s="191"/>
      <c r="CD776" s="191"/>
    </row>
    <row r="777" spans="79:82">
      <c r="CA777" s="34"/>
      <c r="CB777" s="191"/>
      <c r="CC777" s="191"/>
      <c r="CD777" s="191"/>
    </row>
    <row r="778" spans="79:82">
      <c r="CA778" s="34"/>
      <c r="CB778" s="191"/>
      <c r="CC778" s="191"/>
      <c r="CD778" s="191"/>
    </row>
    <row r="779" spans="79:82">
      <c r="CA779" s="34"/>
      <c r="CB779" s="191"/>
      <c r="CC779" s="191"/>
      <c r="CD779" s="191"/>
    </row>
    <row r="780" spans="79:82">
      <c r="CA780" s="34"/>
      <c r="CB780" s="191"/>
      <c r="CC780" s="191"/>
      <c r="CD780" s="191"/>
    </row>
    <row r="781" spans="79:82">
      <c r="CA781" s="34"/>
      <c r="CB781" s="191"/>
      <c r="CC781" s="191"/>
      <c r="CD781" s="191"/>
    </row>
    <row r="782" spans="79:82">
      <c r="CA782" s="34"/>
      <c r="CB782" s="191"/>
      <c r="CC782" s="191"/>
      <c r="CD782" s="191"/>
    </row>
    <row r="783" spans="79:82">
      <c r="CA783" s="34"/>
      <c r="CB783" s="191"/>
      <c r="CC783" s="191"/>
      <c r="CD783" s="191"/>
    </row>
    <row r="784" spans="79:82">
      <c r="CA784" s="34"/>
      <c r="CB784" s="191"/>
      <c r="CC784" s="191"/>
      <c r="CD784" s="191"/>
    </row>
    <row r="785" spans="79:82">
      <c r="CA785" s="34"/>
      <c r="CB785" s="191"/>
      <c r="CC785" s="191"/>
      <c r="CD785" s="191"/>
    </row>
    <row r="786" spans="79:82">
      <c r="CA786" s="34"/>
      <c r="CB786" s="191"/>
      <c r="CC786" s="191"/>
      <c r="CD786" s="191"/>
    </row>
    <row r="787" spans="79:82">
      <c r="CA787" s="34"/>
      <c r="CB787" s="191"/>
      <c r="CC787" s="191"/>
      <c r="CD787" s="191"/>
    </row>
    <row r="788" spans="79:82">
      <c r="CA788" s="34"/>
      <c r="CB788" s="191"/>
      <c r="CC788" s="191"/>
      <c r="CD788" s="191"/>
    </row>
    <row r="789" spans="79:82">
      <c r="CA789" s="34"/>
      <c r="CB789" s="191"/>
      <c r="CC789" s="191"/>
      <c r="CD789" s="191"/>
    </row>
    <row r="790" spans="79:82">
      <c r="CA790" s="34"/>
      <c r="CB790" s="191"/>
      <c r="CC790" s="191"/>
      <c r="CD790" s="191"/>
    </row>
    <row r="791" spans="79:82">
      <c r="CA791" s="34"/>
      <c r="CB791" s="191"/>
      <c r="CC791" s="191"/>
      <c r="CD791" s="191"/>
    </row>
    <row r="792" spans="79:82">
      <c r="CA792" s="34"/>
      <c r="CB792" s="191"/>
      <c r="CC792" s="191"/>
      <c r="CD792" s="191"/>
    </row>
    <row r="793" spans="79:82">
      <c r="CA793" s="34"/>
      <c r="CB793" s="191"/>
      <c r="CC793" s="191"/>
      <c r="CD793" s="191"/>
    </row>
    <row r="794" spans="79:82">
      <c r="CA794" s="34"/>
      <c r="CB794" s="191"/>
      <c r="CC794" s="191"/>
      <c r="CD794" s="191"/>
    </row>
    <row r="795" spans="79:82">
      <c r="CA795" s="34"/>
      <c r="CB795" s="191"/>
      <c r="CC795" s="191"/>
      <c r="CD795" s="191"/>
    </row>
    <row r="796" spans="79:82">
      <c r="CA796" s="34"/>
      <c r="CB796" s="191"/>
      <c r="CC796" s="191"/>
      <c r="CD796" s="191"/>
    </row>
    <row r="797" spans="79:82">
      <c r="CA797" s="34"/>
      <c r="CB797" s="191"/>
      <c r="CC797" s="191"/>
      <c r="CD797" s="191"/>
    </row>
    <row r="798" spans="79:82">
      <c r="CA798" s="34"/>
      <c r="CB798" s="191"/>
      <c r="CC798" s="191"/>
      <c r="CD798" s="191"/>
    </row>
    <row r="799" spans="79:82">
      <c r="CA799" s="34"/>
      <c r="CB799" s="191"/>
      <c r="CC799" s="191"/>
      <c r="CD799" s="191"/>
    </row>
    <row r="800" spans="79:82">
      <c r="CA800" s="34"/>
      <c r="CB800" s="191"/>
      <c r="CC800" s="191"/>
      <c r="CD800" s="191"/>
    </row>
    <row r="801" spans="79:82">
      <c r="CA801" s="34"/>
      <c r="CB801" s="191"/>
      <c r="CC801" s="191"/>
      <c r="CD801" s="191"/>
    </row>
    <row r="802" spans="79:82">
      <c r="CA802" s="34"/>
      <c r="CB802" s="191"/>
      <c r="CC802" s="191"/>
      <c r="CD802" s="191"/>
    </row>
    <row r="803" spans="79:82">
      <c r="CA803" s="34"/>
      <c r="CB803" s="191"/>
      <c r="CC803" s="191"/>
      <c r="CD803" s="191"/>
    </row>
    <row r="804" spans="79:82">
      <c r="CA804" s="34"/>
      <c r="CB804" s="191"/>
      <c r="CC804" s="191"/>
      <c r="CD804" s="191"/>
    </row>
    <row r="805" spans="79:82">
      <c r="CA805" s="34"/>
      <c r="CB805" s="191"/>
      <c r="CC805" s="191"/>
      <c r="CD805" s="191"/>
    </row>
    <row r="806" spans="79:82">
      <c r="CA806" s="34"/>
      <c r="CB806" s="191"/>
      <c r="CC806" s="191"/>
      <c r="CD806" s="191"/>
    </row>
    <row r="807" spans="79:82">
      <c r="CA807" s="34"/>
      <c r="CB807" s="191"/>
      <c r="CC807" s="191"/>
      <c r="CD807" s="191"/>
    </row>
    <row r="808" spans="79:82">
      <c r="CA808" s="34"/>
      <c r="CB808" s="191"/>
      <c r="CC808" s="191"/>
      <c r="CD808" s="191"/>
    </row>
    <row r="809" spans="79:82">
      <c r="CA809" s="34"/>
      <c r="CB809" s="191"/>
      <c r="CC809" s="191"/>
      <c r="CD809" s="191"/>
    </row>
    <row r="810" spans="79:82">
      <c r="CA810" s="34"/>
      <c r="CB810" s="191"/>
      <c r="CC810" s="191"/>
      <c r="CD810" s="191"/>
    </row>
    <row r="811" spans="79:82">
      <c r="CA811" s="34"/>
      <c r="CB811" s="191"/>
      <c r="CC811" s="191"/>
      <c r="CD811" s="191"/>
    </row>
    <row r="812" spans="79:82">
      <c r="CA812" s="34"/>
      <c r="CB812" s="191"/>
      <c r="CC812" s="191"/>
      <c r="CD812" s="191"/>
    </row>
    <row r="813" spans="79:82">
      <c r="CA813" s="34"/>
      <c r="CB813" s="191"/>
      <c r="CC813" s="191"/>
      <c r="CD813" s="191"/>
    </row>
    <row r="814" spans="79:82">
      <c r="CA814" s="34"/>
      <c r="CB814" s="191"/>
      <c r="CC814" s="191"/>
      <c r="CD814" s="191"/>
    </row>
    <row r="815" spans="79:82">
      <c r="CA815" s="34"/>
      <c r="CB815" s="191"/>
      <c r="CC815" s="191"/>
      <c r="CD815" s="191"/>
    </row>
    <row r="816" spans="79:82">
      <c r="CA816" s="34"/>
      <c r="CB816" s="191"/>
      <c r="CC816" s="191"/>
      <c r="CD816" s="191"/>
    </row>
    <row r="817" spans="79:82">
      <c r="CA817" s="34"/>
      <c r="CB817" s="191"/>
      <c r="CC817" s="191"/>
      <c r="CD817" s="191"/>
    </row>
    <row r="818" spans="79:82">
      <c r="CA818" s="34"/>
      <c r="CB818" s="191"/>
      <c r="CC818" s="191"/>
      <c r="CD818" s="191"/>
    </row>
    <row r="819" spans="79:82">
      <c r="CA819" s="34"/>
      <c r="CB819" s="191"/>
      <c r="CC819" s="191"/>
      <c r="CD819" s="191"/>
    </row>
    <row r="820" spans="79:82">
      <c r="CA820" s="34"/>
      <c r="CB820" s="191"/>
      <c r="CC820" s="191"/>
      <c r="CD820" s="191"/>
    </row>
    <row r="821" spans="79:82">
      <c r="CA821" s="34"/>
      <c r="CB821" s="191"/>
      <c r="CC821" s="191"/>
      <c r="CD821" s="191"/>
    </row>
    <row r="822" spans="79:82">
      <c r="CA822" s="34"/>
      <c r="CB822" s="191"/>
      <c r="CC822" s="191"/>
      <c r="CD822" s="191"/>
    </row>
    <row r="823" spans="79:82">
      <c r="CA823" s="34"/>
      <c r="CB823" s="191"/>
      <c r="CC823" s="191"/>
      <c r="CD823" s="191"/>
    </row>
    <row r="824" spans="79:82">
      <c r="CA824" s="34"/>
      <c r="CB824" s="191"/>
      <c r="CC824" s="191"/>
      <c r="CD824" s="191"/>
    </row>
    <row r="825" spans="79:82">
      <c r="CA825" s="34"/>
      <c r="CB825" s="191"/>
      <c r="CC825" s="191"/>
      <c r="CD825" s="191"/>
    </row>
    <row r="826" spans="79:82">
      <c r="CA826" s="34"/>
      <c r="CB826" s="191"/>
      <c r="CC826" s="191"/>
      <c r="CD826" s="191"/>
    </row>
    <row r="827" spans="79:82">
      <c r="CA827" s="34"/>
      <c r="CB827" s="191"/>
      <c r="CC827" s="191"/>
      <c r="CD827" s="191"/>
    </row>
    <row r="828" spans="79:82">
      <c r="CA828" s="34"/>
      <c r="CB828" s="191"/>
      <c r="CC828" s="191"/>
      <c r="CD828" s="191"/>
    </row>
    <row r="829" spans="79:82">
      <c r="CA829" s="34"/>
      <c r="CB829" s="191"/>
      <c r="CC829" s="191"/>
      <c r="CD829" s="191"/>
    </row>
    <row r="830" spans="79:82">
      <c r="CA830" s="34"/>
      <c r="CB830" s="191"/>
      <c r="CC830" s="191"/>
      <c r="CD830" s="191"/>
    </row>
    <row r="831" spans="79:82">
      <c r="CA831" s="34"/>
      <c r="CB831" s="191"/>
      <c r="CC831" s="191"/>
      <c r="CD831" s="191"/>
    </row>
    <row r="832" spans="79:82">
      <c r="CA832" s="34"/>
      <c r="CB832" s="191"/>
      <c r="CC832" s="191"/>
      <c r="CD832" s="191"/>
    </row>
    <row r="833" spans="79:82">
      <c r="CA833" s="34"/>
      <c r="CB833" s="191"/>
      <c r="CC833" s="191"/>
      <c r="CD833" s="191"/>
    </row>
    <row r="834" spans="79:82">
      <c r="CA834" s="34"/>
      <c r="CB834" s="191"/>
      <c r="CC834" s="191"/>
      <c r="CD834" s="191"/>
    </row>
    <row r="835" spans="79:82">
      <c r="CA835" s="34"/>
      <c r="CB835" s="191"/>
      <c r="CC835" s="191"/>
      <c r="CD835" s="191"/>
    </row>
    <row r="836" spans="79:82">
      <c r="CA836" s="34"/>
      <c r="CB836" s="191"/>
      <c r="CC836" s="191"/>
      <c r="CD836" s="191"/>
    </row>
    <row r="837" spans="79:82">
      <c r="CA837" s="34"/>
      <c r="CB837" s="191"/>
      <c r="CC837" s="191"/>
      <c r="CD837" s="191"/>
    </row>
    <row r="838" spans="79:82">
      <c r="CA838" s="34"/>
      <c r="CB838" s="191"/>
      <c r="CC838" s="191"/>
      <c r="CD838" s="191"/>
    </row>
    <row r="839" spans="79:82">
      <c r="CA839" s="34"/>
      <c r="CB839" s="191"/>
      <c r="CC839" s="191"/>
      <c r="CD839" s="191"/>
    </row>
    <row r="840" spans="79:82">
      <c r="CA840" s="34"/>
      <c r="CB840" s="191"/>
      <c r="CC840" s="191"/>
      <c r="CD840" s="191"/>
    </row>
    <row r="841" spans="79:82">
      <c r="CA841" s="34"/>
      <c r="CB841" s="191"/>
      <c r="CC841" s="191"/>
      <c r="CD841" s="191"/>
    </row>
    <row r="842" spans="79:82">
      <c r="CA842" s="34"/>
      <c r="CB842" s="191"/>
      <c r="CC842" s="191"/>
      <c r="CD842" s="191"/>
    </row>
    <row r="843" spans="79:82">
      <c r="CA843" s="34"/>
      <c r="CB843" s="191"/>
      <c r="CC843" s="191"/>
      <c r="CD843" s="191"/>
    </row>
    <row r="844" spans="79:82">
      <c r="CA844" s="34"/>
      <c r="CB844" s="191"/>
      <c r="CC844" s="191"/>
      <c r="CD844" s="191"/>
    </row>
    <row r="845" spans="79:82">
      <c r="CA845" s="34"/>
      <c r="CB845" s="191"/>
      <c r="CC845" s="191"/>
      <c r="CD845" s="191"/>
    </row>
    <row r="846" spans="79:82">
      <c r="CA846" s="34"/>
      <c r="CB846" s="191"/>
      <c r="CC846" s="191"/>
      <c r="CD846" s="191"/>
    </row>
    <row r="847" spans="79:82">
      <c r="CA847" s="34"/>
      <c r="CB847" s="191"/>
      <c r="CC847" s="191"/>
      <c r="CD847" s="191"/>
    </row>
    <row r="848" spans="79:82">
      <c r="CA848" s="34"/>
      <c r="CB848" s="191"/>
      <c r="CC848" s="191"/>
      <c r="CD848" s="191"/>
    </row>
    <row r="849" spans="79:82">
      <c r="CA849" s="34"/>
      <c r="CB849" s="191"/>
      <c r="CC849" s="191"/>
      <c r="CD849" s="191"/>
    </row>
    <row r="850" spans="79:82">
      <c r="CA850" s="34"/>
      <c r="CB850" s="191"/>
      <c r="CC850" s="191"/>
      <c r="CD850" s="191"/>
    </row>
    <row r="851" spans="79:82">
      <c r="CA851" s="34"/>
      <c r="CB851" s="191"/>
      <c r="CC851" s="191"/>
      <c r="CD851" s="191"/>
    </row>
    <row r="852" spans="79:82">
      <c r="CA852" s="34"/>
      <c r="CB852" s="191"/>
      <c r="CC852" s="191"/>
      <c r="CD852" s="191"/>
    </row>
    <row r="853" spans="79:82">
      <c r="CA853" s="34"/>
      <c r="CB853" s="191"/>
      <c r="CC853" s="191"/>
      <c r="CD853" s="191"/>
    </row>
    <row r="854" spans="79:82">
      <c r="CA854" s="34"/>
      <c r="CB854" s="191"/>
      <c r="CC854" s="191"/>
      <c r="CD854" s="191"/>
    </row>
    <row r="855" spans="79:82">
      <c r="CA855" s="34"/>
      <c r="CB855" s="191"/>
      <c r="CC855" s="191"/>
      <c r="CD855" s="191"/>
    </row>
    <row r="856" spans="79:82">
      <c r="CA856" s="34"/>
      <c r="CB856" s="191"/>
      <c r="CC856" s="191"/>
      <c r="CD856" s="191"/>
    </row>
    <row r="857" spans="79:82">
      <c r="CA857" s="34"/>
      <c r="CB857" s="191"/>
      <c r="CC857" s="191"/>
      <c r="CD857" s="191"/>
    </row>
    <row r="858" spans="79:82">
      <c r="CA858" s="34"/>
      <c r="CB858" s="191"/>
      <c r="CC858" s="191"/>
      <c r="CD858" s="191"/>
    </row>
    <row r="859" spans="79:82">
      <c r="CA859" s="34"/>
      <c r="CB859" s="191"/>
      <c r="CC859" s="191"/>
      <c r="CD859" s="191"/>
    </row>
    <row r="860" spans="79:82">
      <c r="CA860" s="34"/>
      <c r="CB860" s="191"/>
      <c r="CC860" s="191"/>
      <c r="CD860" s="191"/>
    </row>
    <row r="861" spans="79:82">
      <c r="CA861" s="34"/>
      <c r="CB861" s="191"/>
      <c r="CC861" s="191"/>
      <c r="CD861" s="191"/>
    </row>
    <row r="862" spans="79:82">
      <c r="CA862" s="34"/>
      <c r="CB862" s="191"/>
      <c r="CC862" s="191"/>
      <c r="CD862" s="191"/>
    </row>
    <row r="863" spans="79:82">
      <c r="CA863" s="34"/>
      <c r="CB863" s="191"/>
      <c r="CC863" s="191"/>
      <c r="CD863" s="191"/>
    </row>
    <row r="864" spans="79:82">
      <c r="CA864" s="34"/>
      <c r="CB864" s="191"/>
      <c r="CC864" s="191"/>
      <c r="CD864" s="191"/>
    </row>
    <row r="865" spans="79:82">
      <c r="CA865" s="34"/>
      <c r="CB865" s="191"/>
      <c r="CC865" s="191"/>
      <c r="CD865" s="191"/>
    </row>
    <row r="866" spans="79:82">
      <c r="CA866" s="34"/>
      <c r="CB866" s="191"/>
      <c r="CC866" s="191"/>
      <c r="CD866" s="191"/>
    </row>
    <row r="867" spans="79:82">
      <c r="CA867" s="34"/>
      <c r="CB867" s="191"/>
      <c r="CC867" s="191"/>
      <c r="CD867" s="191"/>
    </row>
    <row r="868" spans="79:82">
      <c r="CA868" s="34"/>
      <c r="CB868" s="191"/>
      <c r="CC868" s="191"/>
      <c r="CD868" s="191"/>
    </row>
    <row r="869" spans="79:82">
      <c r="CA869" s="34"/>
      <c r="CB869" s="191"/>
      <c r="CC869" s="191"/>
      <c r="CD869" s="191"/>
    </row>
    <row r="870" spans="79:82">
      <c r="CA870" s="34"/>
      <c r="CB870" s="191"/>
      <c r="CC870" s="191"/>
      <c r="CD870" s="191"/>
    </row>
    <row r="871" spans="79:82">
      <c r="CA871" s="34"/>
      <c r="CB871" s="191"/>
      <c r="CC871" s="191"/>
      <c r="CD871" s="191"/>
    </row>
    <row r="872" spans="79:82">
      <c r="CA872" s="34"/>
      <c r="CB872" s="191"/>
      <c r="CC872" s="191"/>
      <c r="CD872" s="191"/>
    </row>
    <row r="873" spans="79:82">
      <c r="CA873" s="34"/>
      <c r="CB873" s="191"/>
      <c r="CC873" s="191"/>
      <c r="CD873" s="191"/>
    </row>
    <row r="874" spans="79:82">
      <c r="CA874" s="34"/>
      <c r="CB874" s="191"/>
      <c r="CC874" s="191"/>
      <c r="CD874" s="191"/>
    </row>
    <row r="875" spans="79:82">
      <c r="CA875" s="34"/>
      <c r="CB875" s="191"/>
      <c r="CC875" s="191"/>
      <c r="CD875" s="191"/>
    </row>
    <row r="876" spans="79:82">
      <c r="CA876" s="34"/>
      <c r="CB876" s="191"/>
      <c r="CC876" s="191"/>
      <c r="CD876" s="191"/>
    </row>
    <row r="877" spans="79:82">
      <c r="CA877" s="34"/>
      <c r="CB877" s="191"/>
      <c r="CC877" s="191"/>
      <c r="CD877" s="191"/>
    </row>
    <row r="878" spans="79:82">
      <c r="CA878" s="34"/>
      <c r="CB878" s="191"/>
      <c r="CC878" s="191"/>
      <c r="CD878" s="191"/>
    </row>
    <row r="879" spans="79:82">
      <c r="CA879" s="34"/>
      <c r="CB879" s="191"/>
      <c r="CC879" s="191"/>
      <c r="CD879" s="191"/>
    </row>
    <row r="880" spans="79:82">
      <c r="CA880" s="34"/>
      <c r="CB880" s="191"/>
      <c r="CC880" s="191"/>
      <c r="CD880" s="191"/>
    </row>
    <row r="881" spans="79:82">
      <c r="CA881" s="34"/>
      <c r="CB881" s="191"/>
      <c r="CC881" s="191"/>
      <c r="CD881" s="191"/>
    </row>
    <row r="882" spans="79:82">
      <c r="CA882" s="34"/>
      <c r="CB882" s="191"/>
      <c r="CC882" s="191"/>
      <c r="CD882" s="191"/>
    </row>
    <row r="883" spans="79:82">
      <c r="CA883" s="34"/>
      <c r="CB883" s="191"/>
      <c r="CC883" s="191"/>
      <c r="CD883" s="191"/>
    </row>
    <row r="884" spans="79:82">
      <c r="CA884" s="34"/>
      <c r="CB884" s="191"/>
      <c r="CC884" s="191"/>
      <c r="CD884" s="191"/>
    </row>
    <row r="885" spans="79:82">
      <c r="CA885" s="34"/>
      <c r="CB885" s="191"/>
      <c r="CC885" s="191"/>
      <c r="CD885" s="191"/>
    </row>
    <row r="886" spans="79:82">
      <c r="CA886" s="34"/>
      <c r="CB886" s="191"/>
      <c r="CC886" s="191"/>
      <c r="CD886" s="191"/>
    </row>
    <row r="887" spans="79:82">
      <c r="CA887" s="34"/>
      <c r="CB887" s="191"/>
      <c r="CC887" s="191"/>
      <c r="CD887" s="191"/>
    </row>
    <row r="888" spans="79:82">
      <c r="CA888" s="34"/>
      <c r="CB888" s="191"/>
      <c r="CC888" s="191"/>
      <c r="CD888" s="191"/>
    </row>
    <row r="889" spans="79:82">
      <c r="CA889" s="34"/>
      <c r="CB889" s="191"/>
      <c r="CC889" s="191"/>
      <c r="CD889" s="191"/>
    </row>
    <row r="890" spans="79:82">
      <c r="CA890" s="34"/>
      <c r="CB890" s="191"/>
      <c r="CC890" s="191"/>
      <c r="CD890" s="191"/>
    </row>
    <row r="891" spans="79:82">
      <c r="CA891" s="34"/>
      <c r="CB891" s="191"/>
      <c r="CC891" s="191"/>
      <c r="CD891" s="191"/>
    </row>
    <row r="892" spans="79:82">
      <c r="CA892" s="34"/>
      <c r="CB892" s="191"/>
      <c r="CC892" s="191"/>
      <c r="CD892" s="191"/>
    </row>
    <row r="893" spans="79:82">
      <c r="CA893" s="34"/>
      <c r="CB893" s="191"/>
      <c r="CC893" s="191"/>
      <c r="CD893" s="191"/>
    </row>
    <row r="894" spans="79:82">
      <c r="CA894" s="34"/>
      <c r="CB894" s="191"/>
      <c r="CC894" s="191"/>
      <c r="CD894" s="191"/>
    </row>
    <row r="895" spans="79:82">
      <c r="CA895" s="34"/>
      <c r="CB895" s="191"/>
      <c r="CC895" s="191"/>
      <c r="CD895" s="191"/>
    </row>
    <row r="896" spans="79:82">
      <c r="CA896" s="34"/>
      <c r="CB896" s="191"/>
      <c r="CC896" s="191"/>
      <c r="CD896" s="191"/>
    </row>
    <row r="897" spans="79:82">
      <c r="CA897" s="34"/>
      <c r="CB897" s="191"/>
      <c r="CC897" s="191"/>
      <c r="CD897" s="191"/>
    </row>
    <row r="898" spans="79:82">
      <c r="CA898" s="34"/>
      <c r="CB898" s="191"/>
      <c r="CC898" s="191"/>
      <c r="CD898" s="191"/>
    </row>
    <row r="899" spans="79:82">
      <c r="CA899" s="34"/>
      <c r="CB899" s="191"/>
      <c r="CC899" s="191"/>
      <c r="CD899" s="191"/>
    </row>
    <row r="900" spans="79:82">
      <c r="CA900" s="34"/>
      <c r="CB900" s="191"/>
      <c r="CC900" s="191"/>
      <c r="CD900" s="191"/>
    </row>
    <row r="901" spans="79:82">
      <c r="CA901" s="34"/>
      <c r="CB901" s="191"/>
      <c r="CC901" s="191"/>
      <c r="CD901" s="191"/>
    </row>
    <row r="902" spans="79:82">
      <c r="CA902" s="34"/>
      <c r="CB902" s="191"/>
      <c r="CC902" s="191"/>
      <c r="CD902" s="191"/>
    </row>
    <row r="903" spans="79:82">
      <c r="CA903" s="34"/>
      <c r="CB903" s="191"/>
      <c r="CC903" s="191"/>
      <c r="CD903" s="191"/>
    </row>
    <row r="904" spans="79:82">
      <c r="CA904" s="34"/>
      <c r="CB904" s="191"/>
      <c r="CC904" s="191"/>
      <c r="CD904" s="191"/>
    </row>
    <row r="905" spans="79:82">
      <c r="CA905" s="34"/>
      <c r="CB905" s="191"/>
      <c r="CC905" s="191"/>
      <c r="CD905" s="191"/>
    </row>
    <row r="906" spans="79:82">
      <c r="CA906" s="34"/>
      <c r="CB906" s="191"/>
      <c r="CC906" s="191"/>
      <c r="CD906" s="191"/>
    </row>
    <row r="907" spans="79:82">
      <c r="CA907" s="34"/>
      <c r="CB907" s="191"/>
      <c r="CC907" s="191"/>
      <c r="CD907" s="191"/>
    </row>
    <row r="908" spans="79:82">
      <c r="CA908" s="34"/>
      <c r="CB908" s="191"/>
      <c r="CC908" s="191"/>
      <c r="CD908" s="191"/>
    </row>
    <row r="909" spans="79:82">
      <c r="CA909" s="34"/>
      <c r="CB909" s="191"/>
      <c r="CC909" s="191"/>
      <c r="CD909" s="191"/>
    </row>
    <row r="910" spans="79:82">
      <c r="CA910" s="34"/>
      <c r="CB910" s="191"/>
      <c r="CC910" s="191"/>
      <c r="CD910" s="191"/>
    </row>
    <row r="911" spans="79:82">
      <c r="CA911" s="34"/>
      <c r="CB911" s="191"/>
      <c r="CC911" s="191"/>
      <c r="CD911" s="191"/>
    </row>
    <row r="912" spans="79:82">
      <c r="CA912" s="34"/>
      <c r="CB912" s="191"/>
      <c r="CC912" s="191"/>
      <c r="CD912" s="191"/>
    </row>
    <row r="913" spans="79:82">
      <c r="CA913" s="34"/>
      <c r="CB913" s="191"/>
      <c r="CC913" s="191"/>
      <c r="CD913" s="191"/>
    </row>
    <row r="914" spans="79:82">
      <c r="CA914" s="34"/>
      <c r="CB914" s="191"/>
      <c r="CC914" s="191"/>
      <c r="CD914" s="191"/>
    </row>
    <row r="915" spans="79:82">
      <c r="CA915" s="34"/>
      <c r="CB915" s="191"/>
      <c r="CC915" s="191"/>
      <c r="CD915" s="191"/>
    </row>
    <row r="916" spans="79:82">
      <c r="CA916" s="34"/>
      <c r="CB916" s="191"/>
      <c r="CC916" s="191"/>
      <c r="CD916" s="191"/>
    </row>
    <row r="917" spans="79:82">
      <c r="CA917" s="34"/>
      <c r="CB917" s="191"/>
      <c r="CC917" s="191"/>
      <c r="CD917" s="191"/>
    </row>
    <row r="918" spans="79:82">
      <c r="CA918" s="34"/>
      <c r="CB918" s="191"/>
      <c r="CC918" s="191"/>
      <c r="CD918" s="191"/>
    </row>
    <row r="919" spans="79:82">
      <c r="CA919" s="34"/>
      <c r="CB919" s="191"/>
      <c r="CC919" s="191"/>
      <c r="CD919" s="191"/>
    </row>
    <row r="920" spans="79:82">
      <c r="CA920" s="34"/>
      <c r="CB920" s="191"/>
      <c r="CC920" s="191"/>
      <c r="CD920" s="191"/>
    </row>
    <row r="921" spans="79:82">
      <c r="CA921" s="34"/>
      <c r="CB921" s="191"/>
      <c r="CC921" s="191"/>
      <c r="CD921" s="191"/>
    </row>
    <row r="922" spans="79:82">
      <c r="CA922" s="34"/>
      <c r="CB922" s="191"/>
      <c r="CC922" s="191"/>
      <c r="CD922" s="191"/>
    </row>
    <row r="923" spans="79:82">
      <c r="CA923" s="34"/>
      <c r="CB923" s="191"/>
      <c r="CC923" s="191"/>
      <c r="CD923" s="191"/>
    </row>
    <row r="924" spans="79:82">
      <c r="CA924" s="34"/>
      <c r="CB924" s="191"/>
      <c r="CC924" s="191"/>
      <c r="CD924" s="191"/>
    </row>
    <row r="925" spans="79:82">
      <c r="CA925" s="34"/>
      <c r="CB925" s="191"/>
      <c r="CC925" s="191"/>
      <c r="CD925" s="191"/>
    </row>
    <row r="926" spans="79:82">
      <c r="CA926" s="34"/>
      <c r="CB926" s="191"/>
      <c r="CC926" s="191"/>
      <c r="CD926" s="191"/>
    </row>
    <row r="927" spans="79:82">
      <c r="CA927" s="34"/>
      <c r="CB927" s="191"/>
      <c r="CC927" s="191"/>
      <c r="CD927" s="191"/>
    </row>
    <row r="928" spans="79:82">
      <c r="CA928" s="34"/>
      <c r="CB928" s="191"/>
      <c r="CC928" s="191"/>
      <c r="CD928" s="191"/>
    </row>
    <row r="929" spans="79:82">
      <c r="CA929" s="34"/>
      <c r="CB929" s="191"/>
      <c r="CC929" s="191"/>
      <c r="CD929" s="191"/>
    </row>
    <row r="930" spans="79:82">
      <c r="CA930" s="34"/>
      <c r="CB930" s="191"/>
      <c r="CC930" s="191"/>
      <c r="CD930" s="191"/>
    </row>
    <row r="931" spans="79:82">
      <c r="CA931" s="34"/>
      <c r="CB931" s="191"/>
      <c r="CC931" s="191"/>
      <c r="CD931" s="191"/>
    </row>
    <row r="932" spans="79:82">
      <c r="CA932" s="34"/>
      <c r="CB932" s="191"/>
      <c r="CC932" s="191"/>
      <c r="CD932" s="191"/>
    </row>
    <row r="933" spans="79:82">
      <c r="CA933" s="34"/>
      <c r="CB933" s="191"/>
      <c r="CC933" s="191"/>
      <c r="CD933" s="191"/>
    </row>
    <row r="934" spans="79:82">
      <c r="CA934" s="34"/>
      <c r="CB934" s="191"/>
      <c r="CC934" s="191"/>
      <c r="CD934" s="191"/>
    </row>
    <row r="935" spans="79:82">
      <c r="CA935" s="34"/>
      <c r="CB935" s="191"/>
      <c r="CC935" s="191"/>
      <c r="CD935" s="191"/>
    </row>
    <row r="936" spans="79:82">
      <c r="CA936" s="34"/>
      <c r="CB936" s="191"/>
      <c r="CC936" s="191"/>
      <c r="CD936" s="191"/>
    </row>
    <row r="937" spans="79:82">
      <c r="CA937" s="34"/>
      <c r="CB937" s="191"/>
      <c r="CC937" s="191"/>
      <c r="CD937" s="191"/>
    </row>
    <row r="938" spans="79:82">
      <c r="CA938" s="34"/>
      <c r="CB938" s="191"/>
      <c r="CC938" s="191"/>
      <c r="CD938" s="191"/>
    </row>
    <row r="939" spans="79:82">
      <c r="CA939" s="34"/>
      <c r="CB939" s="191"/>
      <c r="CC939" s="191"/>
      <c r="CD939" s="191"/>
    </row>
    <row r="940" spans="79:82">
      <c r="CA940" s="34"/>
      <c r="CB940" s="191"/>
      <c r="CC940" s="191"/>
      <c r="CD940" s="191"/>
    </row>
    <row r="941" spans="79:82">
      <c r="CA941" s="34"/>
      <c r="CB941" s="191"/>
      <c r="CC941" s="191"/>
      <c r="CD941" s="191"/>
    </row>
    <row r="942" spans="79:82">
      <c r="CA942" s="34"/>
      <c r="CB942" s="191"/>
      <c r="CC942" s="191"/>
      <c r="CD942" s="191"/>
    </row>
    <row r="943" spans="79:82">
      <c r="CA943" s="34"/>
      <c r="CB943" s="191"/>
      <c r="CC943" s="191"/>
      <c r="CD943" s="191"/>
    </row>
    <row r="944" spans="79:82">
      <c r="CA944" s="34"/>
      <c r="CB944" s="191"/>
      <c r="CC944" s="191"/>
      <c r="CD944" s="191"/>
    </row>
    <row r="945" spans="79:82">
      <c r="CA945" s="34"/>
      <c r="CB945" s="191"/>
      <c r="CC945" s="191"/>
      <c r="CD945" s="191"/>
    </row>
    <row r="946" spans="79:82">
      <c r="CA946" s="34"/>
      <c r="CB946" s="191"/>
      <c r="CC946" s="191"/>
      <c r="CD946" s="191"/>
    </row>
    <row r="947" spans="79:82">
      <c r="CA947" s="34"/>
      <c r="CB947" s="191"/>
      <c r="CC947" s="191"/>
      <c r="CD947" s="191"/>
    </row>
    <row r="948" spans="79:82">
      <c r="CA948" s="34"/>
      <c r="CB948" s="191"/>
      <c r="CC948" s="191"/>
      <c r="CD948" s="191"/>
    </row>
    <row r="949" spans="79:82">
      <c r="CA949" s="34"/>
      <c r="CB949" s="191"/>
      <c r="CC949" s="191"/>
      <c r="CD949" s="191"/>
    </row>
    <row r="950" spans="79:82">
      <c r="CA950" s="34"/>
      <c r="CB950" s="191"/>
      <c r="CC950" s="191"/>
      <c r="CD950" s="191"/>
    </row>
    <row r="951" spans="79:82">
      <c r="CA951" s="34"/>
      <c r="CB951" s="191"/>
      <c r="CC951" s="191"/>
      <c r="CD951" s="191"/>
    </row>
    <row r="952" spans="79:82">
      <c r="CA952" s="34"/>
      <c r="CB952" s="191"/>
      <c r="CC952" s="191"/>
      <c r="CD952" s="191"/>
    </row>
    <row r="953" spans="79:82">
      <c r="CA953" s="34"/>
      <c r="CB953" s="191"/>
      <c r="CC953" s="191"/>
      <c r="CD953" s="191"/>
    </row>
    <row r="954" spans="79:82">
      <c r="CA954" s="34"/>
      <c r="CB954" s="191"/>
      <c r="CC954" s="191"/>
      <c r="CD954" s="191"/>
    </row>
    <row r="955" spans="79:82">
      <c r="CA955" s="34"/>
      <c r="CB955" s="191"/>
      <c r="CC955" s="191"/>
      <c r="CD955" s="191"/>
    </row>
    <row r="956" spans="79:82">
      <c r="CA956" s="34"/>
      <c r="CB956" s="191"/>
      <c r="CC956" s="191"/>
      <c r="CD956" s="191"/>
    </row>
    <row r="957" spans="79:82">
      <c r="CA957" s="34"/>
      <c r="CB957" s="191"/>
      <c r="CC957" s="191"/>
      <c r="CD957" s="191"/>
    </row>
    <row r="958" spans="79:82">
      <c r="CA958" s="34"/>
      <c r="CB958" s="191"/>
      <c r="CC958" s="191"/>
      <c r="CD958" s="191"/>
    </row>
    <row r="959" spans="79:82">
      <c r="CA959" s="34"/>
      <c r="CB959" s="191"/>
      <c r="CC959" s="191"/>
      <c r="CD959" s="191"/>
    </row>
    <row r="960" spans="79:82">
      <c r="CA960" s="34"/>
      <c r="CB960" s="191"/>
      <c r="CC960" s="191"/>
      <c r="CD960" s="191"/>
    </row>
    <row r="961" spans="79:82">
      <c r="CA961" s="34"/>
      <c r="CB961" s="191"/>
      <c r="CC961" s="191"/>
      <c r="CD961" s="191"/>
    </row>
    <row r="962" spans="79:82">
      <c r="CA962" s="34"/>
      <c r="CB962" s="191"/>
      <c r="CC962" s="191"/>
      <c r="CD962" s="191"/>
    </row>
    <row r="963" spans="79:82">
      <c r="CA963" s="34"/>
      <c r="CB963" s="191"/>
      <c r="CC963" s="191"/>
      <c r="CD963" s="191"/>
    </row>
    <row r="964" spans="79:82">
      <c r="CA964" s="34"/>
      <c r="CB964" s="191"/>
      <c r="CC964" s="191"/>
      <c r="CD964" s="191"/>
    </row>
    <row r="965" spans="79:82">
      <c r="CA965" s="34"/>
      <c r="CB965" s="191"/>
      <c r="CC965" s="191"/>
      <c r="CD965" s="191"/>
    </row>
    <row r="966" spans="79:82">
      <c r="CA966" s="34"/>
      <c r="CB966" s="191"/>
      <c r="CC966" s="191"/>
      <c r="CD966" s="191"/>
    </row>
    <row r="967" spans="79:82">
      <c r="CA967" s="34"/>
      <c r="CB967" s="191"/>
      <c r="CC967" s="191"/>
      <c r="CD967" s="191"/>
    </row>
    <row r="968" spans="79:82">
      <c r="CA968" s="34"/>
      <c r="CB968" s="191"/>
      <c r="CC968" s="191"/>
      <c r="CD968" s="191"/>
    </row>
    <row r="969" spans="79:82">
      <c r="CA969" s="34"/>
      <c r="CB969" s="191"/>
      <c r="CC969" s="191"/>
      <c r="CD969" s="191"/>
    </row>
    <row r="970" spans="79:82">
      <c r="CA970" s="34"/>
      <c r="CB970" s="191"/>
      <c r="CC970" s="191"/>
      <c r="CD970" s="191"/>
    </row>
    <row r="971" spans="79:82">
      <c r="CA971" s="34"/>
      <c r="CB971" s="191"/>
      <c r="CC971" s="191"/>
      <c r="CD971" s="191"/>
    </row>
    <row r="972" spans="79:82">
      <c r="CA972" s="34"/>
      <c r="CB972" s="191"/>
      <c r="CC972" s="191"/>
      <c r="CD972" s="191"/>
    </row>
    <row r="973" spans="79:82">
      <c r="CA973" s="34"/>
      <c r="CB973" s="191"/>
      <c r="CC973" s="191"/>
      <c r="CD973" s="191"/>
    </row>
    <row r="974" spans="79:82">
      <c r="CA974" s="34"/>
      <c r="CB974" s="191"/>
      <c r="CC974" s="191"/>
      <c r="CD974" s="191"/>
    </row>
    <row r="975" spans="79:82">
      <c r="CA975" s="34"/>
      <c r="CB975" s="191"/>
      <c r="CC975" s="191"/>
      <c r="CD975" s="191"/>
    </row>
    <row r="976" spans="79:82">
      <c r="CA976" s="34"/>
      <c r="CB976" s="191"/>
      <c r="CC976" s="191"/>
      <c r="CD976" s="191"/>
    </row>
    <row r="977" spans="79:82">
      <c r="CA977" s="34"/>
      <c r="CB977" s="191"/>
      <c r="CC977" s="191"/>
      <c r="CD977" s="191"/>
    </row>
    <row r="978" spans="79:82">
      <c r="CA978" s="34"/>
      <c r="CB978" s="191"/>
      <c r="CC978" s="191"/>
      <c r="CD978" s="191"/>
    </row>
    <row r="979" spans="79:82">
      <c r="CA979" s="34"/>
      <c r="CB979" s="191"/>
      <c r="CC979" s="191"/>
      <c r="CD979" s="191"/>
    </row>
    <row r="980" spans="79:82">
      <c r="CA980" s="34"/>
      <c r="CB980" s="191"/>
      <c r="CC980" s="191"/>
      <c r="CD980" s="191"/>
    </row>
    <row r="981" spans="79:82">
      <c r="CA981" s="34"/>
      <c r="CB981" s="191"/>
      <c r="CC981" s="191"/>
      <c r="CD981" s="191"/>
    </row>
    <row r="982" spans="79:82">
      <c r="CA982" s="34"/>
      <c r="CB982" s="191"/>
      <c r="CC982" s="191"/>
      <c r="CD982" s="191"/>
    </row>
    <row r="983" spans="79:82">
      <c r="CA983" s="34"/>
      <c r="CB983" s="191"/>
      <c r="CC983" s="191"/>
      <c r="CD983" s="191"/>
    </row>
    <row r="984" spans="79:82">
      <c r="CA984" s="34"/>
      <c r="CB984" s="191"/>
      <c r="CC984" s="191"/>
      <c r="CD984" s="191"/>
    </row>
    <row r="985" spans="79:82">
      <c r="CA985" s="34"/>
      <c r="CB985" s="191"/>
      <c r="CC985" s="191"/>
      <c r="CD985" s="191"/>
    </row>
    <row r="986" spans="79:82">
      <c r="CA986" s="34"/>
      <c r="CB986" s="191"/>
      <c r="CC986" s="191"/>
      <c r="CD986" s="191"/>
    </row>
    <row r="987" spans="79:82">
      <c r="CA987" s="34"/>
      <c r="CB987" s="191"/>
      <c r="CC987" s="191"/>
      <c r="CD987" s="191"/>
    </row>
    <row r="988" spans="79:82">
      <c r="CA988" s="34"/>
      <c r="CB988" s="191"/>
      <c r="CC988" s="191"/>
      <c r="CD988" s="191"/>
    </row>
    <row r="989" spans="79:82">
      <c r="CA989" s="34"/>
      <c r="CB989" s="191"/>
      <c r="CC989" s="191"/>
      <c r="CD989" s="191"/>
    </row>
    <row r="990" spans="79:82">
      <c r="CA990" s="34"/>
      <c r="CB990" s="191"/>
      <c r="CC990" s="191"/>
      <c r="CD990" s="191"/>
    </row>
    <row r="991" spans="79:82">
      <c r="CA991" s="34"/>
      <c r="CB991" s="191"/>
      <c r="CC991" s="191"/>
      <c r="CD991" s="191"/>
    </row>
    <row r="992" spans="79:82">
      <c r="CA992" s="34"/>
      <c r="CB992" s="191"/>
      <c r="CC992" s="191"/>
      <c r="CD992" s="191"/>
    </row>
    <row r="993" spans="79:82">
      <c r="CA993" s="34"/>
      <c r="CB993" s="191"/>
      <c r="CC993" s="191"/>
      <c r="CD993" s="191"/>
    </row>
    <row r="994" spans="79:82">
      <c r="CA994" s="34"/>
      <c r="CB994" s="191"/>
      <c r="CC994" s="191"/>
      <c r="CD994" s="191"/>
    </row>
    <row r="995" spans="79:82">
      <c r="CA995" s="34"/>
      <c r="CB995" s="191"/>
      <c r="CC995" s="191"/>
      <c r="CD995" s="191"/>
    </row>
    <row r="996" spans="79:82">
      <c r="CA996" s="34"/>
      <c r="CB996" s="191"/>
      <c r="CC996" s="191"/>
      <c r="CD996" s="191"/>
    </row>
    <row r="997" spans="79:82">
      <c r="CA997" s="34"/>
      <c r="CB997" s="191"/>
      <c r="CC997" s="191"/>
      <c r="CD997" s="191"/>
    </row>
    <row r="998" spans="79:82">
      <c r="CA998" s="34"/>
      <c r="CB998" s="191"/>
      <c r="CC998" s="191"/>
      <c r="CD998" s="191"/>
    </row>
    <row r="999" spans="79:82">
      <c r="CA999" s="34"/>
      <c r="CB999" s="191"/>
      <c r="CC999" s="191"/>
      <c r="CD999" s="191"/>
    </row>
    <row r="1000" spans="79:82">
      <c r="CA1000" s="34"/>
      <c r="CB1000" s="191"/>
      <c r="CC1000" s="191"/>
      <c r="CD1000" s="191"/>
    </row>
    <row r="1001" spans="79:82">
      <c r="CA1001" s="34"/>
      <c r="CB1001" s="191"/>
      <c r="CC1001" s="191"/>
      <c r="CD1001" s="191"/>
    </row>
    <row r="1002" spans="79:82">
      <c r="CA1002" s="34"/>
      <c r="CB1002" s="191"/>
      <c r="CC1002" s="191"/>
      <c r="CD1002" s="191"/>
    </row>
    <row r="1003" spans="79:82">
      <c r="CA1003" s="34"/>
      <c r="CB1003" s="191"/>
      <c r="CC1003" s="191"/>
      <c r="CD1003" s="191"/>
    </row>
    <row r="1004" spans="79:82">
      <c r="CA1004" s="34"/>
      <c r="CB1004" s="191"/>
      <c r="CC1004" s="191"/>
      <c r="CD1004" s="191"/>
    </row>
    <row r="1005" spans="79:82">
      <c r="CA1005" s="34"/>
      <c r="CB1005" s="191"/>
      <c r="CC1005" s="191"/>
      <c r="CD1005" s="191"/>
    </row>
    <row r="1006" spans="79:82">
      <c r="CA1006" s="34"/>
      <c r="CB1006" s="191"/>
      <c r="CC1006" s="191"/>
      <c r="CD1006" s="191"/>
    </row>
    <row r="1007" spans="79:82">
      <c r="CA1007" s="34"/>
      <c r="CB1007" s="191"/>
      <c r="CC1007" s="191"/>
      <c r="CD1007" s="191"/>
    </row>
    <row r="1008" spans="79:82">
      <c r="CA1008" s="34"/>
      <c r="CB1008" s="191"/>
      <c r="CC1008" s="191"/>
      <c r="CD1008" s="191"/>
    </row>
    <row r="1009" spans="79:82">
      <c r="CA1009" s="34"/>
      <c r="CB1009" s="191"/>
      <c r="CC1009" s="191"/>
      <c r="CD1009" s="191"/>
    </row>
    <row r="1010" spans="79:82">
      <c r="CA1010" s="34"/>
      <c r="CB1010" s="191"/>
      <c r="CC1010" s="191"/>
      <c r="CD1010" s="191"/>
    </row>
    <row r="1011" spans="79:82">
      <c r="CA1011" s="34"/>
      <c r="CB1011" s="191"/>
      <c r="CC1011" s="191"/>
      <c r="CD1011" s="191"/>
    </row>
    <row r="1012" spans="79:82">
      <c r="CA1012" s="34"/>
      <c r="CB1012" s="191"/>
      <c r="CC1012" s="191"/>
      <c r="CD1012" s="191"/>
    </row>
    <row r="1013" spans="79:82">
      <c r="CA1013" s="34"/>
      <c r="CB1013" s="191"/>
      <c r="CC1013" s="191"/>
      <c r="CD1013" s="191"/>
    </row>
    <row r="1014" spans="79:82">
      <c r="CA1014" s="34"/>
      <c r="CB1014" s="191"/>
      <c r="CC1014" s="191"/>
      <c r="CD1014" s="191"/>
    </row>
    <row r="1015" spans="79:82">
      <c r="CA1015" s="34"/>
      <c r="CB1015" s="191"/>
      <c r="CC1015" s="191"/>
      <c r="CD1015" s="191"/>
    </row>
    <row r="1016" spans="79:82">
      <c r="CA1016" s="34"/>
      <c r="CB1016" s="191"/>
      <c r="CC1016" s="191"/>
      <c r="CD1016" s="191"/>
    </row>
    <row r="1017" spans="79:82">
      <c r="CA1017" s="34"/>
      <c r="CB1017" s="191"/>
      <c r="CC1017" s="191"/>
      <c r="CD1017" s="191"/>
    </row>
    <row r="1018" spans="79:82">
      <c r="CA1018" s="34"/>
      <c r="CB1018" s="191"/>
      <c r="CC1018" s="191"/>
      <c r="CD1018" s="191"/>
    </row>
    <row r="1019" spans="79:82">
      <c r="CA1019" s="34"/>
      <c r="CB1019" s="191"/>
      <c r="CC1019" s="191"/>
      <c r="CD1019" s="191"/>
    </row>
    <row r="1020" spans="79:82">
      <c r="CA1020" s="34"/>
      <c r="CB1020" s="191"/>
      <c r="CC1020" s="191"/>
      <c r="CD1020" s="191"/>
    </row>
    <row r="1021" spans="79:82">
      <c r="CA1021" s="34"/>
      <c r="CB1021" s="191"/>
      <c r="CC1021" s="191"/>
      <c r="CD1021" s="191"/>
    </row>
    <row r="1022" spans="79:82">
      <c r="CA1022" s="34"/>
      <c r="CB1022" s="191"/>
      <c r="CC1022" s="191"/>
      <c r="CD1022" s="191"/>
    </row>
    <row r="1023" spans="79:82">
      <c r="CA1023" s="34"/>
      <c r="CB1023" s="191"/>
      <c r="CC1023" s="191"/>
      <c r="CD1023" s="191"/>
    </row>
    <row r="1024" spans="79:82">
      <c r="CA1024" s="34"/>
      <c r="CB1024" s="191"/>
      <c r="CC1024" s="191"/>
      <c r="CD1024" s="191"/>
    </row>
    <row r="1025" spans="79:82">
      <c r="CA1025" s="34"/>
      <c r="CB1025" s="191"/>
      <c r="CC1025" s="191"/>
      <c r="CD1025" s="191"/>
    </row>
    <row r="1026" spans="79:82">
      <c r="CA1026" s="34"/>
      <c r="CB1026" s="191"/>
      <c r="CC1026" s="191"/>
      <c r="CD1026" s="191"/>
    </row>
    <row r="1027" spans="79:82">
      <c r="CA1027" s="34"/>
      <c r="CB1027" s="191"/>
      <c r="CC1027" s="191"/>
      <c r="CD1027" s="191"/>
    </row>
    <row r="1028" spans="79:82">
      <c r="CA1028" s="34"/>
      <c r="CB1028" s="191"/>
      <c r="CC1028" s="191"/>
      <c r="CD1028" s="191"/>
    </row>
    <row r="1029" spans="79:82">
      <c r="CA1029" s="34"/>
      <c r="CB1029" s="191"/>
      <c r="CC1029" s="191"/>
      <c r="CD1029" s="191"/>
    </row>
    <row r="1030" spans="79:82">
      <c r="CA1030" s="34"/>
      <c r="CB1030" s="191"/>
      <c r="CC1030" s="191"/>
      <c r="CD1030" s="191"/>
    </row>
    <row r="1031" spans="79:82">
      <c r="CA1031" s="34"/>
      <c r="CB1031" s="191"/>
      <c r="CC1031" s="191"/>
      <c r="CD1031" s="191"/>
    </row>
    <row r="1032" spans="79:82">
      <c r="CA1032" s="34"/>
      <c r="CB1032" s="191"/>
      <c r="CC1032" s="191"/>
      <c r="CD1032" s="191"/>
    </row>
    <row r="1033" spans="79:82">
      <c r="CA1033" s="34"/>
      <c r="CB1033" s="191"/>
      <c r="CC1033" s="191"/>
      <c r="CD1033" s="191"/>
    </row>
    <row r="1034" spans="79:82">
      <c r="CA1034" s="34"/>
      <c r="CB1034" s="191"/>
      <c r="CC1034" s="191"/>
      <c r="CD1034" s="191"/>
    </row>
    <row r="1035" spans="79:82">
      <c r="CA1035" s="34"/>
      <c r="CB1035" s="191"/>
      <c r="CC1035" s="191"/>
      <c r="CD1035" s="191"/>
    </row>
  </sheetData>
  <mergeCells count="120">
    <mergeCell ref="HJ12:HJ13"/>
    <mergeCell ref="HK12:HK13"/>
    <mergeCell ref="HL12:HL13"/>
    <mergeCell ref="HM12:HM13"/>
    <mergeCell ref="HN12:HN13"/>
    <mergeCell ref="HO12:HO13"/>
    <mergeCell ref="GK12:GK13"/>
    <mergeCell ref="GL12:GL13"/>
    <mergeCell ref="DK9:HO10"/>
    <mergeCell ref="GA12:GA13"/>
    <mergeCell ref="GB12:GB13"/>
    <mergeCell ref="GC12:GC13"/>
    <mergeCell ref="HA12:HA13"/>
    <mergeCell ref="HB12:HB13"/>
    <mergeCell ref="HC12:HC13"/>
    <mergeCell ref="HD12:HD13"/>
    <mergeCell ref="HE12:HE13"/>
    <mergeCell ref="HF12:HF13"/>
    <mergeCell ref="HG12:HG13"/>
    <mergeCell ref="HH12:HH13"/>
    <mergeCell ref="HI12:HI13"/>
    <mergeCell ref="GM12:GM13"/>
    <mergeCell ref="GN12:GN13"/>
    <mergeCell ref="GO12:GO13"/>
    <mergeCell ref="GG12:GG13"/>
    <mergeCell ref="GH12:GH13"/>
    <mergeCell ref="GI12:GI13"/>
    <mergeCell ref="GJ12:GJ13"/>
    <mergeCell ref="GD12:GD13"/>
    <mergeCell ref="DJ12:DJ13"/>
    <mergeCell ref="DI12:DI13"/>
    <mergeCell ref="EJ12:EJ13"/>
    <mergeCell ref="EK12:EK13"/>
    <mergeCell ref="EL12:EL13"/>
    <mergeCell ref="EN12:EN13"/>
    <mergeCell ref="EO12:EO13"/>
    <mergeCell ref="FO12:FO13"/>
    <mergeCell ref="EM12:EM13"/>
    <mergeCell ref="EB12:EB13"/>
    <mergeCell ref="EC12:EC13"/>
    <mergeCell ref="ED12:ED13"/>
    <mergeCell ref="EE12:EE13"/>
    <mergeCell ref="D150:K150"/>
    <mergeCell ref="D151:K151"/>
    <mergeCell ref="K79:L79"/>
    <mergeCell ref="B126:M127"/>
    <mergeCell ref="D144:K145"/>
    <mergeCell ref="D146:K147"/>
    <mergeCell ref="D148:K149"/>
    <mergeCell ref="GE12:GE13"/>
    <mergeCell ref="GF12:GF13"/>
    <mergeCell ref="S37:S38"/>
    <mergeCell ref="Q39:R39"/>
    <mergeCell ref="O44:S47"/>
    <mergeCell ref="I55:I56"/>
    <mergeCell ref="B52:D52"/>
    <mergeCell ref="C55:C56"/>
    <mergeCell ref="D55:G55"/>
    <mergeCell ref="H55:H56"/>
    <mergeCell ref="AC12:AC13"/>
    <mergeCell ref="AD12:AD13"/>
    <mergeCell ref="AO12:AO13"/>
    <mergeCell ref="EI12:EI13"/>
    <mergeCell ref="N9:O10"/>
    <mergeCell ref="BU12:BU13"/>
    <mergeCell ref="BT12:BT13"/>
    <mergeCell ref="DH12:DH13"/>
    <mergeCell ref="DL12:DL13"/>
    <mergeCell ref="DK12:DK13"/>
    <mergeCell ref="C34:D34"/>
    <mergeCell ref="O48:P48"/>
    <mergeCell ref="B16:D16"/>
    <mergeCell ref="I34:J35"/>
    <mergeCell ref="I36:J36"/>
    <mergeCell ref="B38:D38"/>
    <mergeCell ref="O37:R38"/>
    <mergeCell ref="BA9:BG11"/>
    <mergeCell ref="J9:M10"/>
    <mergeCell ref="B9:I10"/>
    <mergeCell ref="DG12:DG13"/>
    <mergeCell ref="DA12:DA13"/>
    <mergeCell ref="DB12:DB13"/>
    <mergeCell ref="DC12:DC13"/>
    <mergeCell ref="DD12:DD13"/>
    <mergeCell ref="DE12:DE13"/>
    <mergeCell ref="DF12:DF13"/>
    <mergeCell ref="AB12:AB13"/>
    <mergeCell ref="AM9:AO11"/>
    <mergeCell ref="CA9:CD11"/>
    <mergeCell ref="AI9:AL11"/>
    <mergeCell ref="DA11:DL11"/>
    <mergeCell ref="BG12:BG13"/>
    <mergeCell ref="BS12:BS13"/>
    <mergeCell ref="BQ12:BQ13"/>
    <mergeCell ref="BR12:BR13"/>
    <mergeCell ref="AN12:AN13"/>
    <mergeCell ref="AA9:AH11"/>
    <mergeCell ref="EA11:EL11"/>
    <mergeCell ref="FA11:FL11"/>
    <mergeCell ref="GA11:GL11"/>
    <mergeCell ref="HA11:HL11"/>
    <mergeCell ref="BQ9:BW11"/>
    <mergeCell ref="EA12:EA13"/>
    <mergeCell ref="EF12:EF13"/>
    <mergeCell ref="EG12:EG13"/>
    <mergeCell ref="EH12:EH13"/>
    <mergeCell ref="FA12:FA13"/>
    <mergeCell ref="FB12:FB13"/>
    <mergeCell ref="FC12:FC13"/>
    <mergeCell ref="FD12:FD13"/>
    <mergeCell ref="FE12:FE13"/>
    <mergeCell ref="FF12:FF13"/>
    <mergeCell ref="FG12:FG13"/>
    <mergeCell ref="FH12:FH13"/>
    <mergeCell ref="FI12:FI13"/>
    <mergeCell ref="FJ12:FJ13"/>
    <mergeCell ref="FK12:FK13"/>
    <mergeCell ref="FL12:FL13"/>
    <mergeCell ref="FM12:FM13"/>
    <mergeCell ref="FN12:FN13"/>
  </mergeCells>
  <conditionalFormatting sqref="M105">
    <cfRule type="containsText" dxfId="8" priority="7" operator="containsText" text="OK">
      <formula>NOT(ISERROR(SEARCH("OK",M105)))</formula>
    </cfRule>
    <cfRule type="containsText" dxfId="7" priority="8" operator="containsText" text="O/S">
      <formula>NOT(ISERROR(SEARCH("O/S",M105)))</formula>
    </cfRule>
  </conditionalFormatting>
  <conditionalFormatting sqref="K44">
    <cfRule type="cellIs" dxfId="6" priority="1" operator="equal">
      <formula>"-"</formula>
    </cfRule>
    <cfRule type="cellIs" dxfId="5" priority="6" operator="greaterThan">
      <formula>1</formula>
    </cfRule>
  </conditionalFormatting>
  <conditionalFormatting sqref="K50">
    <cfRule type="cellIs" dxfId="4" priority="3" operator="greaterThan">
      <formula>1</formula>
    </cfRule>
    <cfRule type="cellIs" dxfId="3" priority="4" operator="lessThan">
      <formula>1</formula>
    </cfRule>
    <cfRule type="expression" dxfId="2" priority="5">
      <formula>$K$50=""</formula>
    </cfRule>
  </conditionalFormatting>
  <conditionalFormatting sqref="P41:S43">
    <cfRule type="cellIs" dxfId="1" priority="9" operator="equal">
      <formula>$P$50</formula>
    </cfRule>
  </conditionalFormatting>
  <dataValidations count="7">
    <dataValidation type="list" allowBlank="1" showInputMessage="1" showErrorMessage="1" sqref="S37:S38" xr:uid="{CE6DE77C-3D87-4486-920D-D7EA064A153F}">
      <formula1>"Y,N"</formula1>
    </dataValidation>
    <dataValidation type="list" allowBlank="1" showInputMessage="1" showErrorMessage="1" sqref="K42" xr:uid="{588F8DD6-D78E-47B4-A918-7A530C90C32A}">
      <formula1>"8,15,45,60,90,120"</formula1>
    </dataValidation>
    <dataValidation type="list" allowBlank="1" showInputMessage="1" showErrorMessage="1" sqref="P49" xr:uid="{1985A662-47E9-40C1-936A-F37597266F43}">
      <formula1>$O$41:$O$43</formula1>
    </dataValidation>
    <dataValidation type="list" allowBlank="1" showInputMessage="1" showErrorMessage="1" sqref="K80 D80 L56:L57" xr:uid="{E3A9D749-4058-494C-A6D2-6B69E37E47F1}">
      <formula1>"0.85,1"</formula1>
    </dataValidation>
    <dataValidation type="list" allowBlank="1" showInputMessage="1" showErrorMessage="1" sqref="K78 D78 K108 E108" xr:uid="{6A743AB4-B444-41A3-8298-B2A958CAD373}">
      <formula1>"0.7,0.85,1"</formula1>
    </dataValidation>
    <dataValidation type="list" allowBlank="1" showInputMessage="1" showErrorMessage="1" sqref="F22" xr:uid="{172F6528-7D1F-4C40-902B-F56F4A4149A2}">
      <formula1>"3,4"</formula1>
    </dataValidation>
    <dataValidation type="list" allowBlank="1" showInputMessage="1" showErrorMessage="1" sqref="N9:O10" xr:uid="{DE414955-CC89-4D00-8057-716984410629}">
      <formula1>$P$9:$P$10</formula1>
    </dataValidation>
  </dataValidations>
  <printOptions horizontalCentered="1"/>
  <pageMargins left="0.31496062992126" right="0.23622047244094499" top="0.84055118100000004" bottom="0.59055118110236204" header="0.27559055118110198" footer="0.27559055118110198"/>
  <pageSetup paperSize="9" scale="92" fitToHeight="0" orientation="portrait" horizontalDpi="1200" verticalDpi="1200" r:id="rId1"/>
  <headerFooter>
    <oddFooter>&amp;CTrang &amp;P</oddFooter>
  </headerFooter>
  <rowBreaks count="1" manualBreakCount="1">
    <brk id="51" max="16383" man="1"/>
  </rowBreaks>
  <ignoredErrors>
    <ignoredError sqref="K111" evalError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4E35EAB-DFB8-4178-96CA-1E3E276C7F80}">
            <xm:f>NOT(ISERROR(SEARCH("-",K50)))</xm:f>
            <xm:f>"-"</xm:f>
            <x14:dxf>
              <fill>
                <patternFill>
                  <bgColor theme="0"/>
                </patternFill>
              </fill>
            </x14:dxf>
          </x14:cfRule>
          <xm:sqref>K50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40533C-1E0A-494B-90E8-30A172A71ACC}">
          <x14:formula1>
            <xm:f>Data!$A$3:$A$99</xm:f>
          </x14:formula1>
          <xm:sqref>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35723-F722-4E92-855E-B808DDAF4838}">
  <sheetPr codeName="Sheet1"/>
  <dimension ref="A1:S1935"/>
  <sheetViews>
    <sheetView showGridLines="0" zoomScale="145" zoomScaleNormal="145" workbookViewId="0">
      <selection activeCell="G9" sqref="G9"/>
    </sheetView>
  </sheetViews>
  <sheetFormatPr defaultRowHeight="15"/>
  <cols>
    <col min="2" max="2" width="9.140625" style="171"/>
    <col min="10" max="11" width="9.140625" style="30"/>
    <col min="12" max="13" width="9.140625" style="39"/>
    <col min="17" max="17" width="9.42578125" bestFit="1" customWidth="1"/>
  </cols>
  <sheetData>
    <row r="1" spans="1:19">
      <c r="A1" t="s">
        <v>182</v>
      </c>
    </row>
    <row r="2" spans="1:19" ht="18">
      <c r="A2" t="s">
        <v>183</v>
      </c>
      <c r="F2" s="25" t="s">
        <v>191</v>
      </c>
      <c r="G2">
        <v>0</v>
      </c>
      <c r="H2" t="s">
        <v>192</v>
      </c>
    </row>
    <row r="3" spans="1:19" ht="15" customHeight="1">
      <c r="A3" t="s">
        <v>184</v>
      </c>
      <c r="F3" s="24" t="s">
        <v>193</v>
      </c>
      <c r="G3">
        <v>20</v>
      </c>
      <c r="H3" t="s">
        <v>194</v>
      </c>
    </row>
    <row r="4" spans="1:19" ht="15" customHeight="1">
      <c r="A4" t="s">
        <v>185</v>
      </c>
      <c r="F4" s="26" t="s">
        <v>195</v>
      </c>
      <c r="G4">
        <v>1</v>
      </c>
    </row>
    <row r="5" spans="1:19">
      <c r="A5" t="s">
        <v>186</v>
      </c>
      <c r="F5" s="24" t="s">
        <v>196</v>
      </c>
      <c r="G5">
        <v>0.7</v>
      </c>
    </row>
    <row r="6" spans="1:19" ht="15" customHeight="1">
      <c r="A6" t="s">
        <v>187</v>
      </c>
      <c r="F6" s="24" t="s">
        <v>197</v>
      </c>
      <c r="G6">
        <v>1</v>
      </c>
    </row>
    <row r="7" spans="1:19">
      <c r="A7" t="s">
        <v>188</v>
      </c>
      <c r="F7" s="24" t="s">
        <v>198</v>
      </c>
      <c r="G7">
        <v>25</v>
      </c>
      <c r="H7" t="s">
        <v>199</v>
      </c>
    </row>
    <row r="8" spans="1:19">
      <c r="A8" t="s">
        <v>189</v>
      </c>
      <c r="F8" s="24" t="s">
        <v>200</v>
      </c>
      <c r="G8" s="27">
        <v>5.6699999999999998E-8</v>
      </c>
      <c r="H8" t="s">
        <v>199</v>
      </c>
    </row>
    <row r="9" spans="1:19">
      <c r="A9" t="s">
        <v>215</v>
      </c>
      <c r="F9" s="24" t="s">
        <v>178</v>
      </c>
      <c r="G9" s="35">
        <f>Cal!D31</f>
        <v>130.20833333333329</v>
      </c>
    </row>
    <row r="10" spans="1:19">
      <c r="A10" t="s">
        <v>190</v>
      </c>
      <c r="F10" s="24" t="s">
        <v>201</v>
      </c>
      <c r="G10" s="28">
        <f>Cal!K112</f>
        <v>1</v>
      </c>
    </row>
    <row r="11" spans="1:19">
      <c r="F11" s="24"/>
    </row>
    <row r="12" spans="1:19">
      <c r="A12" s="29" t="s">
        <v>202</v>
      </c>
    </row>
    <row r="13" spans="1:19">
      <c r="A13" s="69">
        <v>0</v>
      </c>
      <c r="B13" s="172">
        <v>1</v>
      </c>
      <c r="C13" s="69">
        <v>2</v>
      </c>
      <c r="D13" s="69">
        <v>3</v>
      </c>
      <c r="E13" s="69">
        <v>4</v>
      </c>
      <c r="F13" s="69">
        <v>5</v>
      </c>
      <c r="G13" s="69">
        <v>6</v>
      </c>
      <c r="H13" s="69">
        <v>7</v>
      </c>
      <c r="I13" s="69">
        <v>8</v>
      </c>
      <c r="J13" s="270" t="s">
        <v>216</v>
      </c>
      <c r="K13" s="270"/>
      <c r="L13" s="291" t="s">
        <v>216</v>
      </c>
      <c r="M13" s="292"/>
      <c r="N13" s="241" t="s">
        <v>222</v>
      </c>
      <c r="O13" s="241"/>
      <c r="P13" s="293" t="s">
        <v>223</v>
      </c>
      <c r="Q13" s="290"/>
      <c r="R13" s="289" t="s">
        <v>234</v>
      </c>
      <c r="S13" s="290"/>
    </row>
    <row r="14" spans="1:19" ht="15" customHeight="1">
      <c r="A14" s="265" t="s">
        <v>203</v>
      </c>
      <c r="B14" s="173" t="s">
        <v>214</v>
      </c>
      <c r="C14" s="67" t="s">
        <v>205</v>
      </c>
      <c r="D14" s="67" t="s">
        <v>206</v>
      </c>
      <c r="E14" s="67" t="s">
        <v>207</v>
      </c>
      <c r="F14" s="67" t="s">
        <v>208</v>
      </c>
      <c r="G14" s="67" t="s">
        <v>210</v>
      </c>
      <c r="H14" s="67" t="s">
        <v>212</v>
      </c>
      <c r="I14" s="67" t="s">
        <v>213</v>
      </c>
      <c r="J14" s="31" t="s">
        <v>205</v>
      </c>
      <c r="K14" s="31" t="s">
        <v>206</v>
      </c>
      <c r="L14" s="31" t="s">
        <v>205</v>
      </c>
      <c r="M14" s="31" t="s">
        <v>206</v>
      </c>
      <c r="N14" s="42">
        <v>0</v>
      </c>
      <c r="O14" s="43">
        <f>Cal!K110</f>
        <v>1135.6546445592053</v>
      </c>
      <c r="P14" s="120">
        <f>Cal!K124</f>
        <v>45</v>
      </c>
      <c r="Q14" s="43">
        <v>0</v>
      </c>
      <c r="R14" s="43">
        <f>P14</f>
        <v>45</v>
      </c>
      <c r="S14" s="43">
        <v>0</v>
      </c>
    </row>
    <row r="15" spans="1:19">
      <c r="A15" s="265"/>
      <c r="B15" s="172" t="s">
        <v>204</v>
      </c>
      <c r="C15" s="68">
        <v>0</v>
      </c>
      <c r="D15" s="67" t="s">
        <v>194</v>
      </c>
      <c r="E15" s="67" t="s">
        <v>194</v>
      </c>
      <c r="F15" s="67" t="s">
        <v>209</v>
      </c>
      <c r="G15" s="67" t="s">
        <v>211</v>
      </c>
      <c r="H15" s="67" t="s">
        <v>194</v>
      </c>
      <c r="I15" s="67" t="s">
        <v>194</v>
      </c>
      <c r="J15" s="31" t="s">
        <v>192</v>
      </c>
      <c r="K15" s="31" t="s">
        <v>194</v>
      </c>
      <c r="L15" s="31" t="s">
        <v>192</v>
      </c>
      <c r="M15" s="31" t="s">
        <v>194</v>
      </c>
      <c r="N15" s="42">
        <v>160</v>
      </c>
      <c r="O15" s="43">
        <f>O14</f>
        <v>1135.6546445592053</v>
      </c>
      <c r="P15" s="120">
        <f>P14</f>
        <v>45</v>
      </c>
      <c r="Q15" s="43" cm="1">
        <f t="array" ref="Q15">noisuy1chieu(P15,$J$16:$J$1935,$K$16:$K$1935)</f>
        <v>893.98602294921875</v>
      </c>
      <c r="R15" s="43">
        <f>R14</f>
        <v>45</v>
      </c>
      <c r="S15" s="43">
        <f>IFERROR(IF(#REF!&lt;=1,0,#REF!),0)</f>
        <v>0</v>
      </c>
    </row>
    <row r="16" spans="1:19" ht="15" customHeight="1">
      <c r="A16" s="31">
        <v>1</v>
      </c>
      <c r="B16" s="33">
        <f>IF(A16=1,20,I15)</f>
        <v>20</v>
      </c>
      <c r="C16" s="32">
        <f>A16*5/60</f>
        <v>8.3333333333333329E-2</v>
      </c>
      <c r="D16" s="36">
        <f>20 + 345 *LOG10(8 * C16 + 1)</f>
        <v>96.537818617642941</v>
      </c>
      <c r="E16" s="33">
        <f>D16</f>
        <v>96.537818617642941</v>
      </c>
      <c r="F16" s="34">
        <f>25 * (D16 - B16)+1 * 0.7 * 1 * 0.0000000567 * ((E16 + 273) ^ 4 - (B16 + 273) ^ 4)</f>
        <v>2361.072897996301</v>
      </c>
      <c r="G16" s="34" cm="1">
        <f t="array" ref="G16">_xll.DCE_EC312_SpecificHeat_Ca(B16)</f>
        <v>439.80176</v>
      </c>
      <c r="H16" s="33">
        <f>$G$10 * $G$9 / (G16 * 7850) * F16 * 5</f>
        <v>0.4452373207376209</v>
      </c>
      <c r="I16" s="33">
        <f>B16+H16</f>
        <v>20.445237320737622</v>
      </c>
      <c r="J16" s="37">
        <f>C16</f>
        <v>8.3333333333333329E-2</v>
      </c>
      <c r="K16" s="38">
        <f>I16</f>
        <v>20.445237320737622</v>
      </c>
      <c r="L16" s="40">
        <v>0</v>
      </c>
      <c r="M16" s="41">
        <f>20+345*LOG10(8*L16+1)</f>
        <v>20</v>
      </c>
      <c r="N16" s="287" t="s">
        <v>353</v>
      </c>
      <c r="O16" s="31" t="s">
        <v>356</v>
      </c>
      <c r="P16" s="31" t="s">
        <v>357</v>
      </c>
    </row>
    <row r="17" spans="1:16">
      <c r="A17" s="31">
        <v>2</v>
      </c>
      <c r="B17" s="33">
        <f t="shared" ref="B17:B80" si="0">IF(A17=1,20,I16)</f>
        <v>20.445237320737622</v>
      </c>
      <c r="C17" s="32">
        <f t="shared" ref="C17:C80" si="1">A17*5/60</f>
        <v>0.16666666666666666</v>
      </c>
      <c r="D17" s="36">
        <f t="shared" ref="D17:D80" si="2">20 + 345 *LOG10(8 * C17 + 1)</f>
        <v>146.95199092663503</v>
      </c>
      <c r="E17" s="33">
        <f t="shared" ref="E17:E80" si="3">D17</f>
        <v>146.95199092663503</v>
      </c>
      <c r="F17" s="34">
        <f t="shared" ref="F17:F80" si="4">25 * (D17 - B17)+1 * 0.7 * 1 * 0.0000000567 * ((E17 + 273) ^ 4 - (B17 + 273) ^ 4)</f>
        <v>4102.8369979860845</v>
      </c>
      <c r="G17" s="34" cm="1">
        <f t="array" ref="G17">_xll.DCE_EC312_SpecificHeat_Ca(B17)</f>
        <v>440.11670809998486</v>
      </c>
      <c r="H17" s="33">
        <f t="shared" ref="H17:H80" si="5">$G$10 * $G$9 / (G17 * 7850) * F17 * 5</f>
        <v>0.77313535687204671</v>
      </c>
      <c r="I17" s="33">
        <f t="shared" ref="I17:I80" si="6">B17+H17</f>
        <v>21.218372677609668</v>
      </c>
      <c r="J17" s="37">
        <f t="shared" ref="J17:J80" si="7">C17</f>
        <v>0.16666666666666666</v>
      </c>
      <c r="K17" s="38">
        <f t="shared" ref="K17:K80" si="8">I17</f>
        <v>21.218372677609668</v>
      </c>
      <c r="L17" s="40">
        <f>L16+1</f>
        <v>1</v>
      </c>
      <c r="M17" s="41">
        <f t="shared" ref="M17:M80" si="9">20+345*LOG10(8*L17+1)</f>
        <v>349.21366575656708</v>
      </c>
      <c r="N17" s="288"/>
      <c r="O17" s="121" cm="1">
        <f t="array" ref="O17">noisuy1chieu(O15,$K$16:$K$1935,$J$16:$J$1935)</f>
        <v>160</v>
      </c>
      <c r="P17" s="34">
        <v>0</v>
      </c>
    </row>
    <row r="18" spans="1:16">
      <c r="A18" s="31">
        <v>3</v>
      </c>
      <c r="B18" s="33">
        <f t="shared" si="0"/>
        <v>21.218372677609668</v>
      </c>
      <c r="C18" s="32">
        <f t="shared" si="1"/>
        <v>0.25</v>
      </c>
      <c r="D18" s="36">
        <f t="shared" si="2"/>
        <v>184.60683287828354</v>
      </c>
      <c r="E18" s="33">
        <f t="shared" si="3"/>
        <v>184.60683287828354</v>
      </c>
      <c r="F18" s="34">
        <f t="shared" si="4"/>
        <v>5527.7064165390311</v>
      </c>
      <c r="G18" s="34" cm="1">
        <f t="array" ref="G18">_xll.DCE_EC312_SpecificHeat_Ca(B18)</f>
        <v>440.66213888296301</v>
      </c>
      <c r="H18" s="33">
        <f t="shared" si="5"/>
        <v>1.0403473338328557</v>
      </c>
      <c r="I18" s="33">
        <f t="shared" si="6"/>
        <v>22.258720011442524</v>
      </c>
      <c r="J18" s="37">
        <f t="shared" si="7"/>
        <v>0.25</v>
      </c>
      <c r="K18" s="38">
        <f t="shared" si="8"/>
        <v>22.258720011442524</v>
      </c>
      <c r="L18" s="40">
        <f t="shared" ref="L18:L81" si="10">L17+1</f>
        <v>2</v>
      </c>
      <c r="M18" s="41">
        <f t="shared" si="9"/>
        <v>444.50487787550446</v>
      </c>
      <c r="N18" s="288"/>
      <c r="O18" s="121">
        <f>O17</f>
        <v>160</v>
      </c>
      <c r="P18" s="34">
        <f>O14</f>
        <v>1135.6546445592053</v>
      </c>
    </row>
    <row r="19" spans="1:16">
      <c r="A19" s="31">
        <v>4</v>
      </c>
      <c r="B19" s="33">
        <f t="shared" si="0"/>
        <v>22.258720011442524</v>
      </c>
      <c r="C19" s="32">
        <f t="shared" si="1"/>
        <v>0.33333333333333331</v>
      </c>
      <c r="D19" s="36">
        <f t="shared" si="2"/>
        <v>214.67364350130407</v>
      </c>
      <c r="E19" s="33">
        <f t="shared" si="3"/>
        <v>214.67364350130407</v>
      </c>
      <c r="F19" s="34">
        <f t="shared" si="4"/>
        <v>6753.6373323369298</v>
      </c>
      <c r="G19" s="34" cm="1">
        <f t="array" ref="G19">_xll.DCE_EC312_SpecificHeat_Ca(B19)</f>
        <v>441.39316140122747</v>
      </c>
      <c r="H19" s="33">
        <f t="shared" si="5"/>
        <v>1.2689697306512766</v>
      </c>
      <c r="I19" s="33">
        <f t="shared" si="6"/>
        <v>23.527689742093798</v>
      </c>
      <c r="J19" s="37">
        <f t="shared" si="7"/>
        <v>0.33333333333333331</v>
      </c>
      <c r="K19" s="38">
        <f t="shared" si="8"/>
        <v>23.527689742093798</v>
      </c>
      <c r="L19" s="40">
        <f t="shared" si="10"/>
        <v>3</v>
      </c>
      <c r="M19" s="41">
        <f t="shared" si="9"/>
        <v>502.28930299185299</v>
      </c>
    </row>
    <row r="20" spans="1:16">
      <c r="A20" s="31">
        <v>5</v>
      </c>
      <c r="B20" s="33">
        <f t="shared" si="0"/>
        <v>23.527689742093798</v>
      </c>
      <c r="C20" s="32">
        <f t="shared" si="1"/>
        <v>0.41666666666666669</v>
      </c>
      <c r="D20" s="36">
        <f t="shared" si="2"/>
        <v>239.70362366757516</v>
      </c>
      <c r="E20" s="33">
        <f t="shared" si="3"/>
        <v>239.70362366757516</v>
      </c>
      <c r="F20" s="34">
        <f t="shared" si="4"/>
        <v>7840.0371180040274</v>
      </c>
      <c r="G20" s="34" cm="1">
        <f t="array" ref="G20">_xll.DCE_EC312_SpecificHeat_Ca(B20)</f>
        <v>442.28031382366697</v>
      </c>
      <c r="H20" s="33">
        <f t="shared" si="5"/>
        <v>1.4701431926608755</v>
      </c>
      <c r="I20" s="33">
        <f t="shared" si="6"/>
        <v>24.997832934754673</v>
      </c>
      <c r="J20" s="37">
        <f t="shared" si="7"/>
        <v>0.41666666666666669</v>
      </c>
      <c r="K20" s="38">
        <f t="shared" si="8"/>
        <v>24.997832934754673</v>
      </c>
      <c r="L20" s="40">
        <f t="shared" si="10"/>
        <v>4</v>
      </c>
      <c r="M20" s="41">
        <f t="shared" si="9"/>
        <v>543.88730925787115</v>
      </c>
    </row>
    <row r="21" spans="1:16">
      <c r="A21" s="31">
        <v>6</v>
      </c>
      <c r="B21" s="33">
        <f t="shared" si="0"/>
        <v>24.997832934754673</v>
      </c>
      <c r="C21" s="32">
        <f t="shared" si="1"/>
        <v>0.5</v>
      </c>
      <c r="D21" s="36">
        <f t="shared" si="2"/>
        <v>261.1446514959265</v>
      </c>
      <c r="E21" s="33">
        <f t="shared" si="3"/>
        <v>261.1446514959265</v>
      </c>
      <c r="F21" s="34">
        <f t="shared" si="4"/>
        <v>8821.5270672414281</v>
      </c>
      <c r="G21" s="34" cm="1">
        <f t="array" ref="G21">_xll.DCE_EC312_SpecificHeat_Ca(B21)</f>
        <v>443.30193644801483</v>
      </c>
      <c r="H21" s="33">
        <f t="shared" si="5"/>
        <v>1.6503774088149021</v>
      </c>
      <c r="I21" s="33">
        <f t="shared" si="6"/>
        <v>26.648210343569573</v>
      </c>
      <c r="J21" s="37">
        <f t="shared" si="7"/>
        <v>0.5</v>
      </c>
      <c r="K21" s="38">
        <f t="shared" si="8"/>
        <v>26.648210343569573</v>
      </c>
      <c r="L21" s="40">
        <f t="shared" si="10"/>
        <v>5</v>
      </c>
      <c r="M21" s="41">
        <f t="shared" si="9"/>
        <v>576.4104305683087</v>
      </c>
    </row>
    <row r="22" spans="1:16">
      <c r="A22" s="31">
        <v>7</v>
      </c>
      <c r="B22" s="33">
        <f t="shared" si="0"/>
        <v>26.648210343569573</v>
      </c>
      <c r="C22" s="32">
        <f t="shared" si="1"/>
        <v>0.58333333333333337</v>
      </c>
      <c r="D22" s="36">
        <f t="shared" si="2"/>
        <v>279.89804499722095</v>
      </c>
      <c r="E22" s="33">
        <f t="shared" si="3"/>
        <v>279.89804499722095</v>
      </c>
      <c r="F22" s="34">
        <f t="shared" si="4"/>
        <v>9720.3004542035869</v>
      </c>
      <c r="G22" s="34" cm="1">
        <f t="array" ref="G22">_xll.DCE_EC312_SpecificHeat_Ca(B22)</f>
        <v>444.4409622011633</v>
      </c>
      <c r="H22" s="33">
        <f t="shared" si="5"/>
        <v>1.8138640675659823</v>
      </c>
      <c r="I22" s="33">
        <f t="shared" si="6"/>
        <v>28.462074411135557</v>
      </c>
      <c r="J22" s="37">
        <f t="shared" si="7"/>
        <v>0.58333333333333337</v>
      </c>
      <c r="K22" s="38">
        <f t="shared" si="8"/>
        <v>28.462074411135557</v>
      </c>
      <c r="L22" s="40">
        <f t="shared" si="10"/>
        <v>6</v>
      </c>
      <c r="M22" s="41">
        <f t="shared" si="9"/>
        <v>603.11764760983715</v>
      </c>
    </row>
    <row r="23" spans="1:16">
      <c r="A23" s="31">
        <v>8</v>
      </c>
      <c r="B23" s="33">
        <f t="shared" si="0"/>
        <v>28.462074411135557</v>
      </c>
      <c r="C23" s="32">
        <f t="shared" si="1"/>
        <v>0.66666666666666663</v>
      </c>
      <c r="D23" s="36">
        <f t="shared" si="2"/>
        <v>296.56315945044241</v>
      </c>
      <c r="E23" s="33">
        <f t="shared" si="3"/>
        <v>296.56315945044241</v>
      </c>
      <c r="F23" s="34">
        <f t="shared" si="4"/>
        <v>10551.572850127697</v>
      </c>
      <c r="G23" s="34" cm="1">
        <f t="array" ref="G23">_xll.DCE_EC312_SpecificHeat_Ca(B23)</f>
        <v>445.68331812966665</v>
      </c>
      <c r="H23" s="33">
        <f t="shared" si="5"/>
        <v>1.9634956818309837</v>
      </c>
      <c r="I23" s="33">
        <f t="shared" si="6"/>
        <v>30.425570092966542</v>
      </c>
      <c r="J23" s="37">
        <f t="shared" si="7"/>
        <v>0.66666666666666663</v>
      </c>
      <c r="K23" s="38">
        <f t="shared" si="8"/>
        <v>30.425570092966542</v>
      </c>
      <c r="L23" s="40">
        <f t="shared" si="10"/>
        <v>7</v>
      </c>
      <c r="M23" s="41">
        <f t="shared" si="9"/>
        <v>625.77682520700955</v>
      </c>
    </row>
    <row r="24" spans="1:16">
      <c r="A24" s="31">
        <v>9</v>
      </c>
      <c r="B24" s="33">
        <f t="shared" si="0"/>
        <v>30.425570092966542</v>
      </c>
      <c r="C24" s="32">
        <f t="shared" si="1"/>
        <v>0.75</v>
      </c>
      <c r="D24" s="36">
        <f t="shared" si="2"/>
        <v>311.55882380491857</v>
      </c>
      <c r="E24" s="33">
        <f t="shared" si="3"/>
        <v>311.55882380491857</v>
      </c>
      <c r="F24" s="34">
        <f t="shared" si="4"/>
        <v>11326.310112715048</v>
      </c>
      <c r="G24" s="34" cm="1">
        <f t="array" ref="G24">_xll.DCE_EC312_SpecificHeat_Ca(B24)</f>
        <v>447.01703402270101</v>
      </c>
      <c r="H24" s="33">
        <f t="shared" si="5"/>
        <v>2.101374719867132</v>
      </c>
      <c r="I24" s="33">
        <f t="shared" si="6"/>
        <v>32.526944812833676</v>
      </c>
      <c r="J24" s="37">
        <f t="shared" si="7"/>
        <v>0.75</v>
      </c>
      <c r="K24" s="38">
        <f t="shared" si="8"/>
        <v>32.526944812833676</v>
      </c>
      <c r="L24" s="40">
        <f t="shared" si="10"/>
        <v>8</v>
      </c>
      <c r="M24" s="41">
        <f t="shared" si="9"/>
        <v>645.45510804178514</v>
      </c>
    </row>
    <row r="25" spans="1:16">
      <c r="A25" s="31">
        <v>10</v>
      </c>
      <c r="B25" s="33">
        <f t="shared" si="0"/>
        <v>32.526944812833676</v>
      </c>
      <c r="C25" s="32">
        <f t="shared" si="1"/>
        <v>0.83333333333333337</v>
      </c>
      <c r="D25" s="36">
        <f t="shared" si="2"/>
        <v>325.18927054778601</v>
      </c>
      <c r="E25" s="33">
        <f t="shared" si="3"/>
        <v>325.18927054778601</v>
      </c>
      <c r="F25" s="34">
        <f t="shared" si="4"/>
        <v>12052.725700133287</v>
      </c>
      <c r="G25" s="34" cm="1">
        <f t="array" ref="G25">_xll.DCE_EC312_SpecificHeat_Ca(B25)</f>
        <v>448.43170286699694</v>
      </c>
      <c r="H25" s="33">
        <f t="shared" si="5"/>
        <v>2.2290925069740539</v>
      </c>
      <c r="I25" s="33">
        <f t="shared" si="6"/>
        <v>34.756037319807731</v>
      </c>
      <c r="J25" s="37">
        <f t="shared" si="7"/>
        <v>0.83333333333333337</v>
      </c>
      <c r="K25" s="38">
        <f t="shared" si="8"/>
        <v>34.756037319807731</v>
      </c>
      <c r="L25" s="40">
        <f t="shared" si="10"/>
        <v>9</v>
      </c>
      <c r="M25" s="41">
        <f t="shared" si="9"/>
        <v>662.84638674155724</v>
      </c>
    </row>
    <row r="26" spans="1:16">
      <c r="A26" s="31">
        <v>11</v>
      </c>
      <c r="B26" s="33">
        <f t="shared" si="0"/>
        <v>34.756037319807731</v>
      </c>
      <c r="C26" s="32">
        <f t="shared" si="1"/>
        <v>0.91666666666666663</v>
      </c>
      <c r="D26" s="36">
        <f t="shared" si="2"/>
        <v>337.68247011356942</v>
      </c>
      <c r="E26" s="33">
        <f t="shared" si="3"/>
        <v>337.68247011356942</v>
      </c>
      <c r="F26" s="34">
        <f t="shared" si="4"/>
        <v>12737.162493491522</v>
      </c>
      <c r="G26" s="34" cm="1">
        <f t="array" ref="G26">_xll.DCE_EC312_SpecificHeat_Ca(B26)</f>
        <v>449.91813302004982</v>
      </c>
      <c r="H26" s="33">
        <f t="shared" si="5"/>
        <v>2.3478931027515308</v>
      </c>
      <c r="I26" s="33">
        <f t="shared" si="6"/>
        <v>37.103930422559259</v>
      </c>
      <c r="J26" s="37">
        <f t="shared" si="7"/>
        <v>0.91666666666666663</v>
      </c>
      <c r="K26" s="38">
        <f t="shared" si="8"/>
        <v>37.103930422559259</v>
      </c>
      <c r="L26" s="40">
        <f t="shared" si="10"/>
        <v>10</v>
      </c>
      <c r="M26" s="41">
        <f t="shared" si="9"/>
        <v>678.42733151313416</v>
      </c>
    </row>
    <row r="27" spans="1:16">
      <c r="A27" s="31">
        <v>12</v>
      </c>
      <c r="B27" s="33">
        <f t="shared" si="0"/>
        <v>37.103930422559259</v>
      </c>
      <c r="C27" s="32">
        <f t="shared" si="1"/>
        <v>1</v>
      </c>
      <c r="D27" s="36">
        <f t="shared" si="2"/>
        <v>349.21366575656708</v>
      </c>
      <c r="E27" s="33">
        <f t="shared" si="3"/>
        <v>349.21366575656708</v>
      </c>
      <c r="F27" s="34">
        <f t="shared" si="4"/>
        <v>13384.641874704348</v>
      </c>
      <c r="G27" s="34" cm="1">
        <f t="array" ref="G27">_xll.DCE_EC312_SpecificHeat_Ca(B27)</f>
        <v>451.46811233739356</v>
      </c>
      <c r="H27" s="33">
        <f t="shared" si="5"/>
        <v>2.4587750752624076</v>
      </c>
      <c r="I27" s="33">
        <f t="shared" si="6"/>
        <v>39.562705497821668</v>
      </c>
      <c r="J27" s="37">
        <f t="shared" si="7"/>
        <v>1</v>
      </c>
      <c r="K27" s="38">
        <f t="shared" si="8"/>
        <v>39.562705497821668</v>
      </c>
      <c r="L27" s="40">
        <f t="shared" si="10"/>
        <v>11</v>
      </c>
      <c r="M27" s="41">
        <f t="shared" si="9"/>
        <v>692.53955229249493</v>
      </c>
    </row>
    <row r="28" spans="1:16">
      <c r="A28" s="31">
        <v>13</v>
      </c>
      <c r="B28" s="33">
        <f t="shared" si="0"/>
        <v>39.562705497821668</v>
      </c>
      <c r="C28" s="32">
        <f t="shared" si="1"/>
        <v>1.0833333333333333</v>
      </c>
      <c r="D28" s="36">
        <f t="shared" si="2"/>
        <v>359.92047639685632</v>
      </c>
      <c r="E28" s="33">
        <f t="shared" si="3"/>
        <v>359.92047639685632</v>
      </c>
      <c r="F28" s="34">
        <f t="shared" si="4"/>
        <v>13999.221412956929</v>
      </c>
      <c r="G28" s="34" cm="1">
        <f t="array" ref="G28">_xll.DCE_EC312_SpecificHeat_Ca(B28)</f>
        <v>453.07424134063473</v>
      </c>
      <c r="H28" s="33">
        <f t="shared" si="5"/>
        <v>2.5625576120086881</v>
      </c>
      <c r="I28" s="33">
        <f t="shared" si="6"/>
        <v>42.125263109830357</v>
      </c>
      <c r="J28" s="37">
        <f t="shared" si="7"/>
        <v>1.0833333333333333</v>
      </c>
      <c r="K28" s="38">
        <f t="shared" si="8"/>
        <v>42.125263109830357</v>
      </c>
      <c r="L28" s="40">
        <f t="shared" si="10"/>
        <v>12</v>
      </c>
      <c r="M28" s="41">
        <f t="shared" si="9"/>
        <v>705.43624832185446</v>
      </c>
    </row>
    <row r="29" spans="1:16">
      <c r="A29" s="31">
        <v>14</v>
      </c>
      <c r="B29" s="33">
        <f t="shared" si="0"/>
        <v>42.125263109830357</v>
      </c>
      <c r="C29" s="32">
        <f t="shared" si="1"/>
        <v>1.1666666666666667</v>
      </c>
      <c r="D29" s="36">
        <f t="shared" si="2"/>
        <v>369.91295149454055</v>
      </c>
      <c r="E29" s="33">
        <f t="shared" si="3"/>
        <v>369.91295149454055</v>
      </c>
      <c r="F29" s="34">
        <f t="shared" si="4"/>
        <v>14584.236750459289</v>
      </c>
      <c r="G29" s="34" cm="1">
        <f t="array" ref="G29">_xll.DCE_EC312_SpecificHeat_Ca(B29)</f>
        <v>454.72981088978094</v>
      </c>
      <c r="H29" s="33">
        <f t="shared" si="5"/>
        <v>2.6599250958270195</v>
      </c>
      <c r="I29" s="33">
        <f t="shared" si="6"/>
        <v>44.785188205657377</v>
      </c>
      <c r="J29" s="37">
        <f t="shared" si="7"/>
        <v>1.1666666666666667</v>
      </c>
      <c r="K29" s="38">
        <f t="shared" si="8"/>
        <v>44.785188205657377</v>
      </c>
      <c r="L29" s="40">
        <f t="shared" si="10"/>
        <v>13</v>
      </c>
      <c r="M29" s="41">
        <f t="shared" si="9"/>
        <v>717.3103081791287</v>
      </c>
    </row>
    <row r="30" spans="1:16">
      <c r="A30" s="31">
        <v>15</v>
      </c>
      <c r="B30" s="33">
        <f t="shared" si="0"/>
        <v>44.785188205657377</v>
      </c>
      <c r="C30" s="32">
        <f t="shared" si="1"/>
        <v>1.25</v>
      </c>
      <c r="D30" s="36">
        <f t="shared" si="2"/>
        <v>379.2804763795877</v>
      </c>
      <c r="E30" s="33">
        <f t="shared" si="3"/>
        <v>379.2804763795877</v>
      </c>
      <c r="F30" s="34">
        <f t="shared" si="4"/>
        <v>15142.470408578942</v>
      </c>
      <c r="G30" s="34" cm="1">
        <f t="array" ref="G30">_xll.DCE_EC312_SpecificHeat_Ca(B30)</f>
        <v>456.42870962147106</v>
      </c>
      <c r="H30" s="33">
        <f t="shared" si="5"/>
        <v>2.7514581227441877</v>
      </c>
      <c r="I30" s="33">
        <f t="shared" si="6"/>
        <v>47.536646328401567</v>
      </c>
      <c r="J30" s="37">
        <f t="shared" si="7"/>
        <v>1.25</v>
      </c>
      <c r="K30" s="38">
        <f t="shared" si="8"/>
        <v>47.536646328401567</v>
      </c>
      <c r="L30" s="40">
        <f t="shared" si="10"/>
        <v>14</v>
      </c>
      <c r="M30" s="41">
        <f t="shared" si="9"/>
        <v>728.31206300177973</v>
      </c>
    </row>
    <row r="31" spans="1:16">
      <c r="A31" s="31">
        <v>16</v>
      </c>
      <c r="B31" s="33">
        <f t="shared" si="0"/>
        <v>47.536646328401567</v>
      </c>
      <c r="C31" s="32">
        <f t="shared" si="1"/>
        <v>1.3333333333333333</v>
      </c>
      <c r="D31" s="36">
        <f t="shared" si="2"/>
        <v>388.0966424225615</v>
      </c>
      <c r="E31" s="33">
        <f t="shared" si="3"/>
        <v>388.0966424225615</v>
      </c>
      <c r="F31" s="34">
        <f t="shared" si="4"/>
        <v>15676.272801660951</v>
      </c>
      <c r="G31" s="34" cm="1">
        <f t="array" ref="G31">_xll.DCE_EC312_SpecificHeat_Ca(B31)</f>
        <v>458.16535193232539</v>
      </c>
      <c r="H31" s="33">
        <f t="shared" si="5"/>
        <v>2.8376556779392952</v>
      </c>
      <c r="I31" s="33">
        <f t="shared" si="6"/>
        <v>50.374302006340862</v>
      </c>
      <c r="J31" s="37">
        <f t="shared" si="7"/>
        <v>1.3333333333333333</v>
      </c>
      <c r="K31" s="38">
        <f t="shared" si="8"/>
        <v>50.374302006340862</v>
      </c>
      <c r="L31" s="40">
        <f t="shared" si="10"/>
        <v>15</v>
      </c>
      <c r="M31" s="41">
        <f t="shared" si="9"/>
        <v>738.56095275917539</v>
      </c>
    </row>
    <row r="32" spans="1:16">
      <c r="A32" s="31">
        <v>17</v>
      </c>
      <c r="B32" s="33">
        <f t="shared" si="0"/>
        <v>50.374302006340862</v>
      </c>
      <c r="C32" s="32">
        <f t="shared" si="1"/>
        <v>1.4166666666666667</v>
      </c>
      <c r="D32" s="36">
        <f t="shared" si="2"/>
        <v>396.42276192482973</v>
      </c>
      <c r="E32" s="33">
        <f t="shared" si="3"/>
        <v>396.42276192482973</v>
      </c>
      <c r="F32" s="34">
        <f t="shared" si="4"/>
        <v>16187.65102632999</v>
      </c>
      <c r="G32" s="34" cm="1">
        <f t="array" ref="G32">_xll.DCE_EC312_SpecificHeat_Ca(B32)</f>
        <v>459.93462053825016</v>
      </c>
      <c r="H32" s="33">
        <f t="shared" si="5"/>
        <v>2.9189513689933189</v>
      </c>
      <c r="I32" s="33">
        <f t="shared" si="6"/>
        <v>53.293253375334181</v>
      </c>
      <c r="J32" s="37">
        <f t="shared" si="7"/>
        <v>1.4166666666666667</v>
      </c>
      <c r="K32" s="38">
        <f t="shared" si="8"/>
        <v>53.293253375334181</v>
      </c>
      <c r="L32" s="40">
        <f t="shared" si="10"/>
        <v>16</v>
      </c>
      <c r="M32" s="41">
        <f t="shared" si="9"/>
        <v>748.15345005324082</v>
      </c>
    </row>
    <row r="33" spans="1:13">
      <c r="A33" s="31">
        <v>18</v>
      </c>
      <c r="B33" s="33">
        <f t="shared" si="0"/>
        <v>53.293253375334181</v>
      </c>
      <c r="C33" s="32">
        <f t="shared" si="1"/>
        <v>1.5</v>
      </c>
      <c r="D33" s="36">
        <f t="shared" si="2"/>
        <v>404.31045654585864</v>
      </c>
      <c r="E33" s="33">
        <f t="shared" si="3"/>
        <v>404.31045654585864</v>
      </c>
      <c r="F33" s="34">
        <f t="shared" si="4"/>
        <v>16678.335339963131</v>
      </c>
      <c r="G33" s="34" cm="1">
        <f t="array" ref="G33">_xll.DCE_EC312_SpecificHeat_Ca(B33)</f>
        <v>461.73181963157901</v>
      </c>
      <c r="H33" s="33">
        <f t="shared" si="5"/>
        <v>2.9957255593269472</v>
      </c>
      <c r="I33" s="33">
        <f t="shared" si="6"/>
        <v>56.288978934661131</v>
      </c>
      <c r="J33" s="37">
        <f t="shared" si="7"/>
        <v>1.5</v>
      </c>
      <c r="K33" s="38">
        <f t="shared" si="8"/>
        <v>56.288978934661131</v>
      </c>
      <c r="L33" s="40">
        <f t="shared" si="10"/>
        <v>17</v>
      </c>
      <c r="M33" s="41">
        <f t="shared" si="9"/>
        <v>757.16859566896028</v>
      </c>
    </row>
    <row r="34" spans="1:13">
      <c r="A34" s="31">
        <v>19</v>
      </c>
      <c r="B34" s="33">
        <f t="shared" si="0"/>
        <v>56.288978934661131</v>
      </c>
      <c r="C34" s="32">
        <f t="shared" si="1"/>
        <v>1.5833333333333333</v>
      </c>
      <c r="D34" s="36">
        <f t="shared" si="2"/>
        <v>411.80359769002519</v>
      </c>
      <c r="E34" s="33">
        <f t="shared" si="3"/>
        <v>411.80359769002519</v>
      </c>
      <c r="F34" s="34">
        <f t="shared" si="4"/>
        <v>17149.829829880153</v>
      </c>
      <c r="G34" s="34" cm="1">
        <f t="array" ref="G34">_xll.DCE_EC312_SpecificHeat_Ca(B34)</f>
        <v>463.552635917526</v>
      </c>
      <c r="H34" s="33">
        <f t="shared" si="5"/>
        <v>3.0683146077933654</v>
      </c>
      <c r="I34" s="33">
        <f t="shared" si="6"/>
        <v>59.357293542454499</v>
      </c>
      <c r="J34" s="37">
        <f t="shared" si="7"/>
        <v>1.5833333333333333</v>
      </c>
      <c r="K34" s="38">
        <f t="shared" si="8"/>
        <v>59.357293542454499</v>
      </c>
      <c r="L34" s="40">
        <f t="shared" si="10"/>
        <v>18</v>
      </c>
      <c r="M34" s="41">
        <f t="shared" si="9"/>
        <v>765.67196077106632</v>
      </c>
    </row>
    <row r="35" spans="1:13">
      <c r="A35" s="31">
        <v>20</v>
      </c>
      <c r="B35" s="33">
        <f t="shared" si="0"/>
        <v>59.357293542454499</v>
      </c>
      <c r="C35" s="32">
        <f t="shared" si="1"/>
        <v>1.6666666666666667</v>
      </c>
      <c r="D35" s="36">
        <f t="shared" si="2"/>
        <v>418.93978429667379</v>
      </c>
      <c r="E35" s="33">
        <f t="shared" si="3"/>
        <v>418.93978429667379</v>
      </c>
      <c r="F35" s="34">
        <f t="shared" si="4"/>
        <v>17603.451648605245</v>
      </c>
      <c r="G35" s="34" cm="1">
        <f t="array" ref="G35">_xll.DCE_EC312_SpecificHeat_Ca(B35)</f>
        <v>465.39310563092698</v>
      </c>
      <c r="H35" s="33">
        <f t="shared" si="5"/>
        <v>3.1370180238929852</v>
      </c>
      <c r="I35" s="33">
        <f t="shared" si="6"/>
        <v>62.494311566347484</v>
      </c>
      <c r="J35" s="37">
        <f t="shared" si="7"/>
        <v>1.6666666666666667</v>
      </c>
      <c r="K35" s="38">
        <f t="shared" si="8"/>
        <v>62.494311566347484</v>
      </c>
      <c r="L35" s="40">
        <f t="shared" si="10"/>
        <v>19</v>
      </c>
      <c r="M35" s="41">
        <f t="shared" si="9"/>
        <v>773.7185436320716</v>
      </c>
    </row>
    <row r="36" spans="1:13">
      <c r="A36" s="31">
        <v>21</v>
      </c>
      <c r="B36" s="33">
        <f t="shared" si="0"/>
        <v>62.494311566347484</v>
      </c>
      <c r="C36" s="32">
        <f t="shared" si="1"/>
        <v>1.75</v>
      </c>
      <c r="D36" s="36">
        <f t="shared" si="2"/>
        <v>425.75148437421007</v>
      </c>
      <c r="E36" s="33">
        <f t="shared" si="3"/>
        <v>425.75148437421007</v>
      </c>
      <c r="F36" s="34">
        <f t="shared" si="4"/>
        <v>18040.361827771365</v>
      </c>
      <c r="G36" s="34" cm="1">
        <f t="array" ref="G36">_xll.DCE_EC312_SpecificHeat_Ca(B36)</f>
        <v>467.24958618052221</v>
      </c>
      <c r="H36" s="33">
        <f t="shared" si="5"/>
        <v>3.2021040942504424</v>
      </c>
      <c r="I36" s="33">
        <f t="shared" si="6"/>
        <v>65.696415660597921</v>
      </c>
      <c r="J36" s="37">
        <f t="shared" si="7"/>
        <v>1.75</v>
      </c>
      <c r="K36" s="38">
        <f t="shared" si="8"/>
        <v>65.696415660597921</v>
      </c>
      <c r="L36" s="40">
        <f t="shared" si="10"/>
        <v>20</v>
      </c>
      <c r="M36" s="41">
        <f t="shared" si="9"/>
        <v>781.3549272309881</v>
      </c>
    </row>
    <row r="37" spans="1:13">
      <c r="A37" s="31">
        <v>22</v>
      </c>
      <c r="B37" s="33">
        <f t="shared" si="0"/>
        <v>65.696415660597921</v>
      </c>
      <c r="C37" s="32">
        <f t="shared" si="1"/>
        <v>1.8333333333333333</v>
      </c>
      <c r="D37" s="36">
        <f t="shared" si="2"/>
        <v>432.26692810953892</v>
      </c>
      <c r="E37" s="33">
        <f t="shared" si="3"/>
        <v>432.26692810953892</v>
      </c>
      <c r="F37" s="34">
        <f t="shared" si="4"/>
        <v>18461.589787623943</v>
      </c>
      <c r="G37" s="34" cm="1">
        <f t="array" ref="G37">_xll.DCE_EC312_SpecificHeat_Ca(B37)</f>
        <v>469.118731439969</v>
      </c>
      <c r="H37" s="33">
        <f t="shared" si="5"/>
        <v>3.2638143694319091</v>
      </c>
      <c r="I37" s="33">
        <f t="shared" si="6"/>
        <v>68.960230030029834</v>
      </c>
      <c r="J37" s="37">
        <f t="shared" si="7"/>
        <v>1.8333333333333333</v>
      </c>
      <c r="K37" s="38">
        <f t="shared" si="8"/>
        <v>68.960230030029834</v>
      </c>
      <c r="L37" s="40">
        <f t="shared" si="10"/>
        <v>21</v>
      </c>
      <c r="M37" s="41">
        <f t="shared" si="9"/>
        <v>788.62091309171728</v>
      </c>
    </row>
    <row r="38" spans="1:13">
      <c r="A38" s="31">
        <v>23</v>
      </c>
      <c r="B38" s="33">
        <f t="shared" si="0"/>
        <v>68.960230030029834</v>
      </c>
      <c r="C38" s="32">
        <f t="shared" si="1"/>
        <v>1.9166666666666667</v>
      </c>
      <c r="D38" s="36">
        <f t="shared" si="2"/>
        <v>438.51081473155369</v>
      </c>
      <c r="E38" s="33">
        <f t="shared" si="3"/>
        <v>438.51081473155369</v>
      </c>
      <c r="F38" s="34">
        <f t="shared" si="4"/>
        <v>18868.053057176141</v>
      </c>
      <c r="G38" s="34" cm="1">
        <f t="array" ref="G38">_xll.DCE_EC312_SpecificHeat_Ca(B38)</f>
        <v>470.99746996276417</v>
      </c>
      <c r="H38" s="33">
        <f t="shared" si="5"/>
        <v>3.322367288448675</v>
      </c>
      <c r="I38" s="33">
        <f t="shared" si="6"/>
        <v>72.282597318478508</v>
      </c>
      <c r="J38" s="37">
        <f t="shared" si="7"/>
        <v>1.9166666666666667</v>
      </c>
      <c r="K38" s="38">
        <f t="shared" si="8"/>
        <v>72.282597318478508</v>
      </c>
      <c r="L38" s="40">
        <f t="shared" si="10"/>
        <v>22</v>
      </c>
      <c r="M38" s="41">
        <f t="shared" si="9"/>
        <v>795.55077689482334</v>
      </c>
    </row>
    <row r="39" spans="1:13">
      <c r="A39" s="31">
        <v>24</v>
      </c>
      <c r="B39" s="33">
        <f t="shared" si="0"/>
        <v>72.282597318478508</v>
      </c>
      <c r="C39" s="32">
        <f t="shared" si="1"/>
        <v>2</v>
      </c>
      <c r="D39" s="36">
        <f t="shared" si="2"/>
        <v>444.50487787550446</v>
      </c>
      <c r="E39" s="33">
        <f t="shared" si="3"/>
        <v>444.50487787550446</v>
      </c>
      <c r="F39" s="34">
        <f t="shared" si="4"/>
        <v>19260.573307337254</v>
      </c>
      <c r="G39" s="34" cm="1">
        <f t="array" ref="G39">_xll.DCE_EC312_SpecificHeat_Ca(B39)</f>
        <v>472.88298558018539</v>
      </c>
      <c r="H39" s="33">
        <f t="shared" si="5"/>
        <v>3.3779611418497559</v>
      </c>
      <c r="I39" s="33">
        <f t="shared" si="6"/>
        <v>75.660558460328261</v>
      </c>
      <c r="J39" s="37">
        <f t="shared" si="7"/>
        <v>2</v>
      </c>
      <c r="K39" s="38">
        <f t="shared" si="8"/>
        <v>75.660558460328261</v>
      </c>
      <c r="L39" s="40">
        <f t="shared" si="10"/>
        <v>23</v>
      </c>
      <c r="M39" s="41">
        <f t="shared" si="9"/>
        <v>802.17424629903974</v>
      </c>
    </row>
    <row r="40" spans="1:13">
      <c r="A40" s="31">
        <v>25</v>
      </c>
      <c r="B40" s="33">
        <f t="shared" si="0"/>
        <v>75.660558460328261</v>
      </c>
      <c r="C40" s="32">
        <f t="shared" si="1"/>
        <v>2.0833333333333335</v>
      </c>
      <c r="D40" s="36">
        <f t="shared" si="2"/>
        <v>450.26834213398865</v>
      </c>
      <c r="E40" s="33">
        <f t="shared" si="3"/>
        <v>450.26834213398865</v>
      </c>
      <c r="F40" s="34">
        <f t="shared" si="4"/>
        <v>19639.889511133988</v>
      </c>
      <c r="G40" s="34" cm="1">
        <f t="array" ref="G40">_xll.DCE_EC312_SpecificHeat_Ca(B40)</f>
        <v>474.77269997155389</v>
      </c>
      <c r="H40" s="33">
        <f t="shared" si="5"/>
        <v>3.4307765210712389</v>
      </c>
      <c r="I40" s="33">
        <f t="shared" si="6"/>
        <v>79.091334981399498</v>
      </c>
      <c r="J40" s="37">
        <f t="shared" si="7"/>
        <v>2.0833333333333335</v>
      </c>
      <c r="K40" s="38">
        <f t="shared" si="8"/>
        <v>79.091334981399498</v>
      </c>
      <c r="L40" s="40">
        <f t="shared" si="10"/>
        <v>24</v>
      </c>
      <c r="M40" s="41">
        <f t="shared" si="9"/>
        <v>808.51727160768201</v>
      </c>
    </row>
    <row r="41" spans="1:13">
      <c r="A41" s="31">
        <v>26</v>
      </c>
      <c r="B41" s="33">
        <f t="shared" si="0"/>
        <v>79.091334981399498</v>
      </c>
      <c r="C41" s="32">
        <f t="shared" si="1"/>
        <v>2.1666666666666665</v>
      </c>
      <c r="D41" s="36">
        <f t="shared" si="2"/>
        <v>455.81829499723057</v>
      </c>
      <c r="E41" s="33">
        <f t="shared" si="3"/>
        <v>455.81829499723057</v>
      </c>
      <c r="F41" s="34">
        <f t="shared" si="4"/>
        <v>20006.668840546554</v>
      </c>
      <c r="G41" s="34" cm="1">
        <f t="array" ref="G41">_xll.DCE_EC312_SpecificHeat_Ca(B41)</f>
        <v>476.66425689055012</v>
      </c>
      <c r="H41" s="33">
        <f t="shared" si="5"/>
        <v>3.480978364037834</v>
      </c>
      <c r="I41" s="33">
        <f t="shared" si="6"/>
        <v>82.572313345437337</v>
      </c>
      <c r="J41" s="37">
        <f t="shared" si="7"/>
        <v>2.1666666666666665</v>
      </c>
      <c r="K41" s="38">
        <f t="shared" si="8"/>
        <v>82.572313345437337</v>
      </c>
      <c r="L41" s="40">
        <f t="shared" si="10"/>
        <v>25</v>
      </c>
      <c r="M41" s="41">
        <f t="shared" si="9"/>
        <v>814.60263981006869</v>
      </c>
    </row>
    <row r="42" spans="1:13">
      <c r="A42" s="31">
        <v>27</v>
      </c>
      <c r="B42" s="33">
        <f t="shared" si="0"/>
        <v>82.572313345437337</v>
      </c>
      <c r="C42" s="32">
        <f t="shared" si="1"/>
        <v>2.25</v>
      </c>
      <c r="D42" s="36">
        <f t="shared" si="2"/>
        <v>461.16999232872598</v>
      </c>
      <c r="E42" s="33">
        <f t="shared" si="3"/>
        <v>461.16999232872598</v>
      </c>
      <c r="F42" s="34">
        <f t="shared" si="4"/>
        <v>20361.515762032283</v>
      </c>
      <c r="G42" s="34" cm="1">
        <f t="array" ref="G42">_xll.DCE_EC312_SpecificHeat_Ca(B42)</f>
        <v>478.55550780063169</v>
      </c>
      <c r="H42" s="33">
        <f t="shared" si="5"/>
        <v>3.5287176799624609</v>
      </c>
      <c r="I42" s="33">
        <f t="shared" si="6"/>
        <v>86.101031025399791</v>
      </c>
      <c r="J42" s="37">
        <f t="shared" si="7"/>
        <v>2.25</v>
      </c>
      <c r="K42" s="38">
        <f t="shared" si="8"/>
        <v>86.101031025399791</v>
      </c>
      <c r="L42" s="40">
        <f t="shared" si="10"/>
        <v>26</v>
      </c>
      <c r="M42" s="41">
        <f t="shared" si="9"/>
        <v>820.45046870831368</v>
      </c>
    </row>
    <row r="43" spans="1:13">
      <c r="A43" s="31">
        <v>28</v>
      </c>
      <c r="B43" s="33">
        <f t="shared" si="0"/>
        <v>86.101031025399791</v>
      </c>
      <c r="C43" s="32">
        <f t="shared" si="1"/>
        <v>2.3333333333333335</v>
      </c>
      <c r="D43" s="36">
        <f t="shared" si="2"/>
        <v>466.33711113825626</v>
      </c>
      <c r="E43" s="33">
        <f t="shared" si="3"/>
        <v>466.33711113825626</v>
      </c>
      <c r="F43" s="34">
        <f t="shared" si="4"/>
        <v>20704.97968506816</v>
      </c>
      <c r="G43" s="34" cm="1">
        <f t="array" ref="G43">_xll.DCE_EC312_SpecificHeat_Ca(B43)</f>
        <v>480.44449872408126</v>
      </c>
      <c r="H43" s="33">
        <f t="shared" si="5"/>
        <v>3.5741330166073384</v>
      </c>
      <c r="I43" s="33">
        <f t="shared" si="6"/>
        <v>89.675164042007125</v>
      </c>
      <c r="J43" s="37">
        <f t="shared" si="7"/>
        <v>2.3333333333333335</v>
      </c>
      <c r="K43" s="38">
        <f t="shared" si="8"/>
        <v>89.675164042007125</v>
      </c>
      <c r="L43" s="40">
        <f t="shared" si="10"/>
        <v>27</v>
      </c>
      <c r="M43" s="41">
        <f t="shared" si="9"/>
        <v>826.07860817774269</v>
      </c>
    </row>
    <row r="44" spans="1:13">
      <c r="A44" s="31">
        <v>29</v>
      </c>
      <c r="B44" s="33">
        <f t="shared" si="0"/>
        <v>89.675164042007125</v>
      </c>
      <c r="C44" s="32">
        <f t="shared" si="1"/>
        <v>2.4166666666666665</v>
      </c>
      <c r="D44" s="36">
        <f t="shared" si="2"/>
        <v>471.33196020043107</v>
      </c>
      <c r="E44" s="33">
        <f t="shared" si="3"/>
        <v>471.33196020043107</v>
      </c>
      <c r="F44" s="34">
        <f t="shared" si="4"/>
        <v>21037.561438311335</v>
      </c>
      <c r="G44" s="34" cm="1">
        <f t="array" ref="G44">_xll.DCE_EC312_SpecificHeat_Ca(B44)</f>
        <v>482.32945814784335</v>
      </c>
      <c r="H44" s="33">
        <f t="shared" si="5"/>
        <v>3.6173517187729702</v>
      </c>
      <c r="I44" s="33">
        <f t="shared" si="6"/>
        <v>93.292515760780091</v>
      </c>
      <c r="J44" s="37">
        <f t="shared" si="7"/>
        <v>2.4166666666666665</v>
      </c>
      <c r="K44" s="38">
        <f t="shared" si="8"/>
        <v>93.292515760780091</v>
      </c>
      <c r="L44" s="40">
        <f t="shared" si="10"/>
        <v>28</v>
      </c>
      <c r="M44" s="41">
        <f t="shared" si="9"/>
        <v>831.50296874842013</v>
      </c>
    </row>
    <row r="45" spans="1:13">
      <c r="A45" s="31">
        <v>30</v>
      </c>
      <c r="B45" s="33">
        <f t="shared" si="0"/>
        <v>93.292515760780091</v>
      </c>
      <c r="C45" s="32">
        <f t="shared" si="1"/>
        <v>2.5</v>
      </c>
      <c r="D45" s="36">
        <f t="shared" si="2"/>
        <v>476.16565668320214</v>
      </c>
      <c r="E45" s="33">
        <f t="shared" si="3"/>
        <v>476.16565668320214</v>
      </c>
      <c r="F45" s="34">
        <f t="shared" si="4"/>
        <v>21359.718788276979</v>
      </c>
      <c r="G45" s="34" cm="1">
        <f t="array" ref="G45">_xll.DCE_EC312_SpecificHeat_Ca(B45)</f>
        <v>484.20878585860828</v>
      </c>
      <c r="H45" s="33">
        <f t="shared" si="5"/>
        <v>3.658491015982916</v>
      </c>
      <c r="I45" s="33">
        <f t="shared" si="6"/>
        <v>96.951006776763009</v>
      </c>
      <c r="J45" s="37">
        <f t="shared" si="7"/>
        <v>2.5</v>
      </c>
      <c r="K45" s="38">
        <f t="shared" si="8"/>
        <v>96.951006776763009</v>
      </c>
      <c r="L45" s="40">
        <f t="shared" si="10"/>
        <v>29</v>
      </c>
      <c r="M45" s="41">
        <f t="shared" si="9"/>
        <v>836.73779275397646</v>
      </c>
    </row>
    <row r="46" spans="1:13">
      <c r="A46" s="31">
        <v>31</v>
      </c>
      <c r="B46" s="33">
        <f t="shared" si="0"/>
        <v>96.951006776763009</v>
      </c>
      <c r="C46" s="32">
        <f t="shared" si="1"/>
        <v>2.5833333333333335</v>
      </c>
      <c r="D46" s="36">
        <f t="shared" si="2"/>
        <v>480.84827516350163</v>
      </c>
      <c r="E46" s="33">
        <f t="shared" si="3"/>
        <v>480.84827516350163</v>
      </c>
      <c r="F46" s="34">
        <f t="shared" si="4"/>
        <v>21671.871170244769</v>
      </c>
      <c r="G46" s="34" cm="1">
        <f t="array" ref="G46">_xll.DCE_EC312_SpecificHeat_Ca(B46)</f>
        <v>486.08104260204317</v>
      </c>
      <c r="H46" s="33">
        <f t="shared" si="5"/>
        <v>3.6976589692045883</v>
      </c>
      <c r="I46" s="33">
        <f t="shared" si="6"/>
        <v>100.64866574596759</v>
      </c>
      <c r="J46" s="37">
        <f t="shared" si="7"/>
        <v>2.5833333333333335</v>
      </c>
      <c r="K46" s="38">
        <f t="shared" si="8"/>
        <v>100.64866574596759</v>
      </c>
      <c r="L46" s="40">
        <f t="shared" si="10"/>
        <v>30</v>
      </c>
      <c r="M46" s="41">
        <f t="shared" si="9"/>
        <v>841.79587968832959</v>
      </c>
    </row>
    <row r="47" spans="1:13">
      <c r="A47" s="31">
        <v>32</v>
      </c>
      <c r="B47" s="33">
        <f t="shared" si="0"/>
        <v>100.64866574596759</v>
      </c>
      <c r="C47" s="32">
        <f t="shared" si="1"/>
        <v>2.6666666666666665</v>
      </c>
      <c r="D47" s="36">
        <f t="shared" si="2"/>
        <v>485.38897405350161</v>
      </c>
      <c r="E47" s="33">
        <f t="shared" si="3"/>
        <v>485.38897405350161</v>
      </c>
      <c r="F47" s="34">
        <f t="shared" si="4"/>
        <v>21974.403766555733</v>
      </c>
      <c r="G47" s="34" cm="1">
        <f t="array" ref="G47">_xll.DCE_EC312_SpecificHeat_Ca(B47)</f>
        <v>487.94494047843415</v>
      </c>
      <c r="H47" s="33">
        <f t="shared" si="5"/>
        <v>3.7349553002694353</v>
      </c>
      <c r="I47" s="33">
        <f t="shared" si="6"/>
        <v>104.38362104623702</v>
      </c>
      <c r="J47" s="37">
        <f t="shared" si="7"/>
        <v>2.6666666666666665</v>
      </c>
      <c r="K47" s="38">
        <f t="shared" si="8"/>
        <v>104.38362104623702</v>
      </c>
      <c r="L47" s="40">
        <f t="shared" si="10"/>
        <v>31</v>
      </c>
      <c r="M47" s="41">
        <f t="shared" si="9"/>
        <v>846.688774748029</v>
      </c>
    </row>
    <row r="48" spans="1:13">
      <c r="A48" s="31">
        <v>33</v>
      </c>
      <c r="B48" s="33">
        <f t="shared" si="0"/>
        <v>104.38362104623702</v>
      </c>
      <c r="C48" s="32">
        <f t="shared" si="1"/>
        <v>2.75</v>
      </c>
      <c r="D48" s="36">
        <f t="shared" si="2"/>
        <v>489.79610342606952</v>
      </c>
      <c r="E48" s="33">
        <f t="shared" si="3"/>
        <v>489.79610342606952</v>
      </c>
      <c r="F48" s="34">
        <f t="shared" si="4"/>
        <v>22267.671040795623</v>
      </c>
      <c r="G48" s="34" cm="1">
        <f t="array" ref="G48">_xll.DCE_EC312_SpecificHeat_Ca(B48)</f>
        <v>489.7993340005807</v>
      </c>
      <c r="H48" s="33">
        <f t="shared" si="5"/>
        <v>3.7704721229184313</v>
      </c>
      <c r="I48" s="33">
        <f t="shared" si="6"/>
        <v>108.15409316915546</v>
      </c>
      <c r="J48" s="37">
        <f t="shared" si="7"/>
        <v>2.75</v>
      </c>
      <c r="K48" s="38">
        <f t="shared" si="8"/>
        <v>108.15409316915546</v>
      </c>
      <c r="L48" s="40">
        <f t="shared" si="10"/>
        <v>32</v>
      </c>
      <c r="M48" s="41">
        <f t="shared" si="9"/>
        <v>851.42692754929669</v>
      </c>
    </row>
    <row r="49" spans="1:13">
      <c r="A49" s="31">
        <v>34</v>
      </c>
      <c r="B49" s="33">
        <f t="shared" si="0"/>
        <v>108.15409316915546</v>
      </c>
      <c r="C49" s="32">
        <f t="shared" si="1"/>
        <v>2.8333333333333335</v>
      </c>
      <c r="D49" s="36">
        <f t="shared" si="2"/>
        <v>494.07729742979745</v>
      </c>
      <c r="E49" s="33">
        <f t="shared" si="3"/>
        <v>494.07729742979745</v>
      </c>
      <c r="F49" s="34">
        <f t="shared" si="4"/>
        <v>22551.999815600451</v>
      </c>
      <c r="G49" s="34" cm="1">
        <f t="array" ref="G49">_xll.DCE_EC312_SpecificHeat_Ca(B49)</f>
        <v>491.64321175050026</v>
      </c>
      <c r="H49" s="33">
        <f t="shared" si="5"/>
        <v>3.8042945907344539</v>
      </c>
      <c r="I49" s="33">
        <f t="shared" si="6"/>
        <v>111.95838775988992</v>
      </c>
      <c r="J49" s="37">
        <f t="shared" si="7"/>
        <v>2.8333333333333335</v>
      </c>
      <c r="K49" s="38">
        <f t="shared" si="8"/>
        <v>111.95838775988992</v>
      </c>
      <c r="L49" s="40">
        <f t="shared" si="10"/>
        <v>33</v>
      </c>
      <c r="M49" s="41">
        <f t="shared" si="9"/>
        <v>856.01982650819878</v>
      </c>
    </row>
    <row r="50" spans="1:13">
      <c r="A50" s="31">
        <v>35</v>
      </c>
      <c r="B50" s="33">
        <f t="shared" si="0"/>
        <v>111.95838775988992</v>
      </c>
      <c r="C50" s="32">
        <f t="shared" si="1"/>
        <v>2.9166666666666665</v>
      </c>
      <c r="D50" s="36">
        <f t="shared" si="2"/>
        <v>498.23955386327378</v>
      </c>
      <c r="E50" s="33">
        <f t="shared" si="3"/>
        <v>498.23955386327378</v>
      </c>
      <c r="F50" s="34">
        <f t="shared" si="4"/>
        <v>22827.691965522499</v>
      </c>
      <c r="G50" s="34" cm="1">
        <f t="array" ref="G50">_xll.DCE_EC312_SpecificHeat_Ca(B50)</f>
        <v>493.47568858006235</v>
      </c>
      <c r="H50" s="33">
        <f t="shared" si="5"/>
        <v>3.8365014743654138</v>
      </c>
      <c r="I50" s="33">
        <f t="shared" si="6"/>
        <v>115.79488923425534</v>
      </c>
      <c r="J50" s="37">
        <f t="shared" si="7"/>
        <v>2.9166666666666665</v>
      </c>
      <c r="K50" s="38">
        <f t="shared" si="8"/>
        <v>115.79488923425534</v>
      </c>
      <c r="L50" s="40">
        <f t="shared" si="10"/>
        <v>34</v>
      </c>
      <c r="M50" s="41">
        <f t="shared" si="9"/>
        <v>860.47611322906084</v>
      </c>
    </row>
    <row r="51" spans="1:13">
      <c r="A51" s="31">
        <v>36</v>
      </c>
      <c r="B51" s="33">
        <f t="shared" si="0"/>
        <v>115.79488923425534</v>
      </c>
      <c r="C51" s="32">
        <f t="shared" si="1"/>
        <v>3</v>
      </c>
      <c r="D51" s="36">
        <f t="shared" si="2"/>
        <v>502.28930299185299</v>
      </c>
      <c r="E51" s="33">
        <f t="shared" si="3"/>
        <v>502.28930299185299</v>
      </c>
      <c r="F51" s="34">
        <f t="shared" si="4"/>
        <v>23095.02678350373</v>
      </c>
      <c r="G51" s="34" cm="1">
        <f t="array" ref="G51">_xll.DCE_EC312_SpecificHeat_Ca(B51)</f>
        <v>495.29599830757473</v>
      </c>
      <c r="H51" s="33">
        <f t="shared" si="5"/>
        <v>3.8671656781962533</v>
      </c>
      <c r="I51" s="33">
        <f t="shared" si="6"/>
        <v>119.66205491245159</v>
      </c>
      <c r="J51" s="37">
        <f t="shared" si="7"/>
        <v>3</v>
      </c>
      <c r="K51" s="38">
        <f t="shared" si="8"/>
        <v>119.66205491245159</v>
      </c>
      <c r="L51" s="40">
        <f t="shared" si="10"/>
        <v>35</v>
      </c>
      <c r="M51" s="41">
        <f t="shared" si="9"/>
        <v>864.80368036725258</v>
      </c>
    </row>
    <row r="52" spans="1:13">
      <c r="A52" s="31">
        <v>37</v>
      </c>
      <c r="B52" s="33">
        <f t="shared" si="0"/>
        <v>119.66205491245159</v>
      </c>
      <c r="C52" s="32">
        <f t="shared" si="1"/>
        <v>3.0833333333333335</v>
      </c>
      <c r="D52" s="36">
        <f t="shared" si="2"/>
        <v>506.2324673062227</v>
      </c>
      <c r="E52" s="33">
        <f t="shared" si="3"/>
        <v>506.2324673062227</v>
      </c>
      <c r="F52" s="34">
        <f t="shared" si="4"/>
        <v>23354.26306923118</v>
      </c>
      <c r="G52" s="34" cm="1">
        <f t="array" ref="G52">_xll.DCE_EC312_SpecificHeat_Ca(B52)</f>
        <v>497.10348686798551</v>
      </c>
      <c r="H52" s="33">
        <f t="shared" si="5"/>
        <v>3.8963547048497515</v>
      </c>
      <c r="I52" s="33">
        <f t="shared" si="6"/>
        <v>123.55840961730135</v>
      </c>
      <c r="J52" s="37">
        <f t="shared" si="7"/>
        <v>3.0833333333333335</v>
      </c>
      <c r="K52" s="38">
        <f t="shared" si="8"/>
        <v>123.55840961730135</v>
      </c>
      <c r="L52" s="40">
        <f t="shared" si="10"/>
        <v>36</v>
      </c>
      <c r="M52" s="41">
        <f t="shared" si="9"/>
        <v>869.00975575100892</v>
      </c>
    </row>
    <row r="53" spans="1:13">
      <c r="A53" s="31">
        <v>38</v>
      </c>
      <c r="B53" s="33">
        <f t="shared" si="0"/>
        <v>123.55840961730135</v>
      </c>
      <c r="C53" s="32">
        <f t="shared" si="1"/>
        <v>3.1666666666666665</v>
      </c>
      <c r="D53" s="36">
        <f t="shared" si="2"/>
        <v>510.07451361691875</v>
      </c>
      <c r="E53" s="33">
        <f t="shared" si="3"/>
        <v>510.07451361691875</v>
      </c>
      <c r="F53" s="34">
        <f t="shared" si="4"/>
        <v>23605.640979408105</v>
      </c>
      <c r="G53" s="34" cm="1">
        <f t="array" ref="G53">_xll.DCE_EC312_SpecificHeat_Ca(B53)</f>
        <v>498.89760587901435</v>
      </c>
      <c r="H53" s="33">
        <f t="shared" si="5"/>
        <v>3.9241310744781384</v>
      </c>
      <c r="I53" s="33">
        <f t="shared" si="6"/>
        <v>127.48254069177949</v>
      </c>
      <c r="J53" s="37">
        <f t="shared" si="7"/>
        <v>3.1666666666666665</v>
      </c>
      <c r="K53" s="38">
        <f t="shared" si="8"/>
        <v>127.48254069177949</v>
      </c>
      <c r="L53" s="40">
        <f t="shared" si="10"/>
        <v>37</v>
      </c>
      <c r="M53" s="41">
        <f t="shared" si="9"/>
        <v>873.10097501443829</v>
      </c>
    </row>
    <row r="54" spans="1:13">
      <c r="A54" s="31">
        <v>39</v>
      </c>
      <c r="B54" s="33">
        <f t="shared" si="0"/>
        <v>127.48254069177949</v>
      </c>
      <c r="C54" s="32">
        <f t="shared" si="1"/>
        <v>3.25</v>
      </c>
      <c r="D54" s="36">
        <f t="shared" si="2"/>
        <v>513.82049863485065</v>
      </c>
      <c r="E54" s="33">
        <f t="shared" si="3"/>
        <v>513.82049863485065</v>
      </c>
      <c r="F54" s="34">
        <f t="shared" si="4"/>
        <v>23849.38367332115</v>
      </c>
      <c r="G54" s="34" cm="1">
        <f t="array" ref="G54">_xll.DCE_EC312_SpecificHeat_Ca(B54)</f>
        <v>500.67790658942135</v>
      </c>
      <c r="H54" s="33">
        <f t="shared" si="5"/>
        <v>3.9505527046689242</v>
      </c>
      <c r="I54" s="33">
        <f t="shared" si="6"/>
        <v>131.43309339644841</v>
      </c>
      <c r="J54" s="37">
        <f t="shared" si="7"/>
        <v>3.25</v>
      </c>
      <c r="K54" s="38">
        <f t="shared" si="8"/>
        <v>131.43309339644841</v>
      </c>
      <c r="L54" s="40">
        <f t="shared" si="10"/>
        <v>38</v>
      </c>
      <c r="M54" s="41">
        <f t="shared" si="9"/>
        <v>877.08344457464113</v>
      </c>
    </row>
    <row r="55" spans="1:13">
      <c r="A55" s="31">
        <v>40</v>
      </c>
      <c r="B55" s="33">
        <f t="shared" si="0"/>
        <v>131.43309339644841</v>
      </c>
      <c r="C55" s="32">
        <f t="shared" si="1"/>
        <v>3.3333333333333335</v>
      </c>
      <c r="D55" s="36">
        <f t="shared" si="2"/>
        <v>517.47510899146198</v>
      </c>
      <c r="E55" s="33">
        <f t="shared" si="3"/>
        <v>517.47510899146198</v>
      </c>
      <c r="F55" s="34">
        <f t="shared" si="4"/>
        <v>24085.698781678006</v>
      </c>
      <c r="G55" s="34" cm="1">
        <f t="array" ref="G55">_xll.DCE_EC312_SpecificHeat_Ca(B55)</f>
        <v>502.44403417890084</v>
      </c>
      <c r="H55" s="33">
        <f t="shared" si="5"/>
        <v>3.9756732558678483</v>
      </c>
      <c r="I55" s="33">
        <f t="shared" si="6"/>
        <v>135.40876665231627</v>
      </c>
      <c r="J55" s="37">
        <f t="shared" si="7"/>
        <v>3.3333333333333335</v>
      </c>
      <c r="K55" s="38">
        <f t="shared" si="8"/>
        <v>135.40876665231627</v>
      </c>
      <c r="L55" s="40">
        <f t="shared" si="10"/>
        <v>39</v>
      </c>
      <c r="M55" s="41">
        <f t="shared" si="9"/>
        <v>880.96279645352467</v>
      </c>
    </row>
    <row r="56" spans="1:13">
      <c r="A56" s="31">
        <v>41</v>
      </c>
      <c r="B56" s="33">
        <f t="shared" si="0"/>
        <v>135.40876665231627</v>
      </c>
      <c r="C56" s="32">
        <f t="shared" si="1"/>
        <v>3.4166666666666665</v>
      </c>
      <c r="D56" s="36">
        <f t="shared" si="2"/>
        <v>521.04269649314745</v>
      </c>
      <c r="E56" s="33">
        <f t="shared" si="3"/>
        <v>521.04269649314745</v>
      </c>
      <c r="F56" s="34">
        <f t="shared" si="4"/>
        <v>24314.779722273728</v>
      </c>
      <c r="G56" s="34" cm="1">
        <f t="array" ref="G56">_xll.DCE_EC312_SpecificHeat_Ca(B56)</f>
        <v>504.19572238190443</v>
      </c>
      <c r="H56" s="33">
        <f t="shared" si="5"/>
        <v>3.9995424464727685</v>
      </c>
      <c r="I56" s="33">
        <f t="shared" si="6"/>
        <v>139.40830909878903</v>
      </c>
      <c r="J56" s="37">
        <f t="shared" si="7"/>
        <v>3.4166666666666665</v>
      </c>
      <c r="K56" s="38">
        <f t="shared" si="8"/>
        <v>139.40830909878903</v>
      </c>
      <c r="L56" s="40">
        <f t="shared" si="10"/>
        <v>40</v>
      </c>
      <c r="M56" s="41">
        <f t="shared" si="9"/>
        <v>884.7442361796808</v>
      </c>
    </row>
    <row r="57" spans="1:13">
      <c r="A57" s="31">
        <v>42</v>
      </c>
      <c r="B57" s="33">
        <f t="shared" si="0"/>
        <v>139.40830909878903</v>
      </c>
      <c r="C57" s="32">
        <f t="shared" si="1"/>
        <v>3.5</v>
      </c>
      <c r="D57" s="36">
        <f t="shared" si="2"/>
        <v>524.52730927513983</v>
      </c>
      <c r="E57" s="33">
        <f t="shared" si="3"/>
        <v>524.52730927513983</v>
      </c>
      <c r="F57" s="34">
        <f t="shared" si="4"/>
        <v>24536.806882414719</v>
      </c>
      <c r="G57" s="34" cm="1">
        <f t="array" ref="G57">_xll.DCE_EC312_SpecificHeat_Ca(B57)</f>
        <v>505.93278841012608</v>
      </c>
      <c r="H57" s="33">
        <f t="shared" si="5"/>
        <v>4.0222063411386602</v>
      </c>
      <c r="I57" s="33">
        <f t="shared" si="6"/>
        <v>143.43051543992769</v>
      </c>
      <c r="J57" s="37">
        <f t="shared" si="7"/>
        <v>3.5</v>
      </c>
      <c r="K57" s="38">
        <f t="shared" si="8"/>
        <v>143.43051543992769</v>
      </c>
      <c r="L57" s="40">
        <f t="shared" si="10"/>
        <v>41</v>
      </c>
      <c r="M57" s="41">
        <f t="shared" si="9"/>
        <v>888.43258479274118</v>
      </c>
    </row>
    <row r="58" spans="1:13">
      <c r="A58" s="31">
        <v>43</v>
      </c>
      <c r="B58" s="33">
        <f t="shared" si="0"/>
        <v>143.43051543992769</v>
      </c>
      <c r="C58" s="32">
        <f t="shared" si="1"/>
        <v>3.5833333333333335</v>
      </c>
      <c r="D58" s="36">
        <f t="shared" si="2"/>
        <v>527.93271941421142</v>
      </c>
      <c r="E58" s="33">
        <f t="shared" si="3"/>
        <v>527.93271941421142</v>
      </c>
      <c r="F58" s="34">
        <f t="shared" si="4"/>
        <v>24751.948685033032</v>
      </c>
      <c r="G58" s="34" cm="1">
        <f t="array" ref="G58">_xll.DCE_EC312_SpecificHeat_Ca(B58)</f>
        <v>507.65512815050454</v>
      </c>
      <c r="H58" s="33">
        <f t="shared" si="5"/>
        <v>4.0437076153282581</v>
      </c>
      <c r="I58" s="33">
        <f t="shared" si="6"/>
        <v>147.47422305525595</v>
      </c>
      <c r="J58" s="37">
        <f t="shared" si="7"/>
        <v>3.5833333333333335</v>
      </c>
      <c r="K58" s="38">
        <f t="shared" si="8"/>
        <v>147.47422305525595</v>
      </c>
      <c r="L58" s="40">
        <f t="shared" si="10"/>
        <v>42</v>
      </c>
      <c r="M58" s="41">
        <f t="shared" si="9"/>
        <v>892.03231580061174</v>
      </c>
    </row>
    <row r="59" spans="1:13">
      <c r="A59" s="31">
        <v>44</v>
      </c>
      <c r="B59" s="33">
        <f t="shared" si="0"/>
        <v>147.47422305525595</v>
      </c>
      <c r="C59" s="32">
        <f t="shared" si="1"/>
        <v>3.6666666666666665</v>
      </c>
      <c r="D59" s="36">
        <f t="shared" si="2"/>
        <v>531.2624474724937</v>
      </c>
      <c r="E59" s="33">
        <f t="shared" si="3"/>
        <v>531.2624474724937</v>
      </c>
      <c r="F59" s="34">
        <f t="shared" si="4"/>
        <v>24960.362552935567</v>
      </c>
      <c r="G59" s="34" cm="1">
        <f t="array" ref="G59">_xll.DCE_EC312_SpecificHeat_Ca(B59)</f>
        <v>509.36271161748209</v>
      </c>
      <c r="H59" s="33">
        <f t="shared" si="5"/>
        <v>4.0640857987231964</v>
      </c>
      <c r="I59" s="33">
        <f t="shared" si="6"/>
        <v>151.53830885397915</v>
      </c>
      <c r="J59" s="37">
        <f t="shared" si="7"/>
        <v>3.6666666666666665</v>
      </c>
      <c r="K59" s="38">
        <f t="shared" si="8"/>
        <v>151.53830885397915</v>
      </c>
      <c r="L59" s="40">
        <f t="shared" si="10"/>
        <v>43</v>
      </c>
      <c r="M59" s="41">
        <f t="shared" si="9"/>
        <v>895.54758780027953</v>
      </c>
    </row>
    <row r="60" spans="1:13">
      <c r="A60" s="31">
        <v>45</v>
      </c>
      <c r="B60" s="33">
        <f t="shared" si="0"/>
        <v>151.53830885397915</v>
      </c>
      <c r="C60" s="32">
        <f t="shared" si="1"/>
        <v>3.75</v>
      </c>
      <c r="D60" s="36">
        <f t="shared" si="2"/>
        <v>534.51978437282401</v>
      </c>
      <c r="E60" s="33">
        <f t="shared" si="3"/>
        <v>534.51978437282401</v>
      </c>
      <c r="F60" s="34">
        <f t="shared" si="4"/>
        <v>25162.195783558564</v>
      </c>
      <c r="G60" s="34" cm="1">
        <f t="array" ref="G60">_xll.DCE_EC312_SpecificHeat_Ca(B60)</f>
        <v>511.05557863992726</v>
      </c>
      <c r="H60" s="33">
        <f t="shared" si="5"/>
        <v>4.083377499760461</v>
      </c>
      <c r="I60" s="33">
        <f t="shared" si="6"/>
        <v>155.62168635373962</v>
      </c>
      <c r="J60" s="37">
        <f t="shared" si="7"/>
        <v>3.75</v>
      </c>
      <c r="K60" s="38">
        <f t="shared" si="8"/>
        <v>155.62168635373962</v>
      </c>
      <c r="L60" s="40">
        <f t="shared" si="10"/>
        <v>44</v>
      </c>
      <c r="M60" s="41">
        <f t="shared" si="9"/>
        <v>898.98227335879869</v>
      </c>
    </row>
    <row r="61" spans="1:13">
      <c r="A61" s="31">
        <v>46</v>
      </c>
      <c r="B61" s="33">
        <f t="shared" si="0"/>
        <v>155.62168635373962</v>
      </c>
      <c r="C61" s="32">
        <f t="shared" si="1"/>
        <v>3.8333333333333335</v>
      </c>
      <c r="D61" s="36">
        <f t="shared" si="2"/>
        <v>537.70781094636902</v>
      </c>
      <c r="E61" s="33">
        <f t="shared" si="3"/>
        <v>537.70781094636902</v>
      </c>
      <c r="F61" s="34">
        <f t="shared" si="4"/>
        <v>25357.586344859192</v>
      </c>
      <c r="G61" s="34" cm="1">
        <f t="array" ref="G61">_xll.DCE_EC312_SpecificHeat_Ca(B61)</f>
        <v>512.73383476464051</v>
      </c>
      <c r="H61" s="33">
        <f t="shared" si="5"/>
        <v>4.1016166132648317</v>
      </c>
      <c r="I61" s="33">
        <f t="shared" si="6"/>
        <v>159.72330296700446</v>
      </c>
      <c r="J61" s="37">
        <f t="shared" si="7"/>
        <v>3.8333333333333335</v>
      </c>
      <c r="K61" s="38">
        <f t="shared" si="8"/>
        <v>159.72330296700446</v>
      </c>
      <c r="L61" s="40">
        <f t="shared" si="10"/>
        <v>45</v>
      </c>
      <c r="M61" s="41">
        <f t="shared" si="9"/>
        <v>902.33998465745196</v>
      </c>
    </row>
    <row r="62" spans="1:13">
      <c r="A62" s="31">
        <v>47</v>
      </c>
      <c r="B62" s="33">
        <f t="shared" si="0"/>
        <v>159.72330296700446</v>
      </c>
      <c r="C62" s="32">
        <f t="shared" si="1"/>
        <v>3.9166666666666665</v>
      </c>
      <c r="D62" s="36">
        <f t="shared" si="2"/>
        <v>540.82941544357095</v>
      </c>
      <c r="E62" s="33">
        <f t="shared" si="3"/>
        <v>540.82941544357095</v>
      </c>
      <c r="F62" s="34">
        <f t="shared" si="4"/>
        <v>25546.663601513668</v>
      </c>
      <c r="G62" s="34" cm="1">
        <f t="array" ref="G62">_xll.DCE_EC312_SpecificHeat_Ca(B62)</f>
        <v>514.39764735972847</v>
      </c>
      <c r="H62" s="33">
        <f t="shared" si="5"/>
        <v>4.1188345128996504</v>
      </c>
      <c r="I62" s="33">
        <f t="shared" si="6"/>
        <v>163.8421374799041</v>
      </c>
      <c r="J62" s="37">
        <f t="shared" si="7"/>
        <v>3.9166666666666665</v>
      </c>
      <c r="K62" s="38">
        <f t="shared" si="8"/>
        <v>163.8421374799041</v>
      </c>
      <c r="L62" s="40">
        <f t="shared" si="10"/>
        <v>46</v>
      </c>
      <c r="M62" s="41">
        <f t="shared" si="9"/>
        <v>905.62409632487572</v>
      </c>
    </row>
    <row r="63" spans="1:13">
      <c r="A63" s="31">
        <v>48</v>
      </c>
      <c r="B63" s="33">
        <f t="shared" si="0"/>
        <v>163.8421374799041</v>
      </c>
      <c r="C63" s="32">
        <f t="shared" si="1"/>
        <v>4</v>
      </c>
      <c r="D63" s="36">
        <f t="shared" si="2"/>
        <v>543.88730925787115</v>
      </c>
      <c r="E63" s="33">
        <f t="shared" si="3"/>
        <v>543.88730925787115</v>
      </c>
      <c r="F63" s="34">
        <f t="shared" si="4"/>
        <v>25729.548979355339</v>
      </c>
      <c r="G63" s="34" cm="1">
        <f t="array" ref="G63">_xll.DCE_EC312_SpecificHeat_Ca(B63)</f>
        <v>516.04724190238107</v>
      </c>
      <c r="H63" s="33">
        <f t="shared" si="5"/>
        <v>4.135060229947193</v>
      </c>
      <c r="I63" s="33">
        <f t="shared" si="6"/>
        <v>167.97719770985128</v>
      </c>
      <c r="J63" s="37">
        <f t="shared" si="7"/>
        <v>4</v>
      </c>
      <c r="K63" s="38">
        <f t="shared" si="8"/>
        <v>167.97719770985128</v>
      </c>
      <c r="L63" s="40">
        <f t="shared" si="10"/>
        <v>47</v>
      </c>
      <c r="M63" s="41">
        <f t="shared" si="9"/>
        <v>908.83776582099858</v>
      </c>
    </row>
    <row r="64" spans="1:13">
      <c r="A64" s="31">
        <v>49</v>
      </c>
      <c r="B64" s="33">
        <f t="shared" si="0"/>
        <v>167.97719770985128</v>
      </c>
      <c r="C64" s="32">
        <f t="shared" si="1"/>
        <v>4.083333333333333</v>
      </c>
      <c r="D64" s="36">
        <f t="shared" si="2"/>
        <v>546.88404107672807</v>
      </c>
      <c r="E64" s="33">
        <f t="shared" si="3"/>
        <v>546.88404107672807</v>
      </c>
      <c r="F64" s="34">
        <f t="shared" si="4"/>
        <v>25906.356574936835</v>
      </c>
      <c r="G64" s="34" cm="1">
        <f t="array" ref="G64">_xll.DCE_EC312_SpecificHeat_Ca(B64)</f>
        <v>517.68289843674063</v>
      </c>
      <c r="H64" s="33">
        <f t="shared" si="5"/>
        <v>4.1503206197493423</v>
      </c>
      <c r="I64" s="33">
        <f t="shared" si="6"/>
        <v>172.12751832960063</v>
      </c>
      <c r="J64" s="37">
        <f t="shared" si="7"/>
        <v>4.083333333333333</v>
      </c>
      <c r="K64" s="38">
        <f t="shared" si="8"/>
        <v>172.12751832960063</v>
      </c>
      <c r="L64" s="40">
        <f t="shared" si="10"/>
        <v>48</v>
      </c>
      <c r="M64" s="41">
        <f t="shared" si="9"/>
        <v>911.98395168043271</v>
      </c>
    </row>
    <row r="65" spans="1:13">
      <c r="A65" s="31">
        <v>50</v>
      </c>
      <c r="B65" s="33">
        <f t="shared" si="0"/>
        <v>172.12751832960063</v>
      </c>
      <c r="C65" s="32">
        <f t="shared" si="1"/>
        <v>4.166666666666667</v>
      </c>
      <c r="D65" s="36">
        <f t="shared" si="2"/>
        <v>549.82200964500089</v>
      </c>
      <c r="E65" s="33">
        <f t="shared" si="3"/>
        <v>549.82200964500089</v>
      </c>
      <c r="F65" s="34">
        <f t="shared" si="4"/>
        <v>26077.193716207905</v>
      </c>
      <c r="G65" s="34" cm="1">
        <f t="array" ref="G65">_xll.DCE_EC312_SpecificHeat_Ca(B65)</f>
        <v>519.30494818861087</v>
      </c>
      <c r="H65" s="33">
        <f t="shared" si="5"/>
        <v>4.1646405169843623</v>
      </c>
      <c r="I65" s="33">
        <f t="shared" si="6"/>
        <v>176.29215884658498</v>
      </c>
      <c r="J65" s="37">
        <f t="shared" si="7"/>
        <v>4.166666666666667</v>
      </c>
      <c r="K65" s="38">
        <f t="shared" si="8"/>
        <v>176.29215884658498</v>
      </c>
      <c r="L65" s="40">
        <f t="shared" si="10"/>
        <v>49</v>
      </c>
      <c r="M65" s="41">
        <f t="shared" si="9"/>
        <v>915.06542987952218</v>
      </c>
    </row>
    <row r="66" spans="1:13">
      <c r="A66" s="31">
        <v>51</v>
      </c>
      <c r="B66" s="33">
        <f t="shared" si="0"/>
        <v>176.29215884658498</v>
      </c>
      <c r="C66" s="32">
        <f t="shared" si="1"/>
        <v>4.25</v>
      </c>
      <c r="D66" s="36">
        <f t="shared" si="2"/>
        <v>552.70347530084507</v>
      </c>
      <c r="E66" s="33">
        <f t="shared" si="3"/>
        <v>552.70347530084507</v>
      </c>
      <c r="F66" s="34">
        <f t="shared" si="4"/>
        <v>26242.161479535724</v>
      </c>
      <c r="G66" s="34" cm="1">
        <f t="array" ref="G66">_xll.DCE_EC312_SpecificHeat_Ca(B66)</f>
        <v>520.91377032475043</v>
      </c>
      <c r="H66" s="33">
        <f t="shared" si="5"/>
        <v>4.1780428808212884</v>
      </c>
      <c r="I66" s="33">
        <f t="shared" si="6"/>
        <v>180.47020172740628</v>
      </c>
      <c r="J66" s="37">
        <f t="shared" si="7"/>
        <v>4.25</v>
      </c>
      <c r="K66" s="38">
        <f t="shared" si="8"/>
        <v>180.47020172740628</v>
      </c>
      <c r="L66" s="40">
        <f t="shared" si="10"/>
        <v>50</v>
      </c>
      <c r="M66" s="41">
        <f t="shared" si="9"/>
        <v>918.08480855396283</v>
      </c>
    </row>
    <row r="67" spans="1:13">
      <c r="A67" s="31">
        <v>52</v>
      </c>
      <c r="B67" s="33">
        <f t="shared" si="0"/>
        <v>180.47020172740628</v>
      </c>
      <c r="C67" s="32">
        <f t="shared" si="1"/>
        <v>4.333333333333333</v>
      </c>
      <c r="D67" s="36">
        <f t="shared" si="2"/>
        <v>555.53057042311377</v>
      </c>
      <c r="E67" s="33">
        <f t="shared" si="3"/>
        <v>555.53057042311377</v>
      </c>
      <c r="F67" s="34">
        <f t="shared" si="4"/>
        <v>26401.355167639827</v>
      </c>
      <c r="G67" s="34" cm="1">
        <f t="array" ref="G67">_xll.DCE_EC312_SpecificHeat_Ca(B67)</f>
        <v>522.50978884541848</v>
      </c>
      <c r="H67" s="33">
        <f t="shared" si="5"/>
        <v>4.1905489308770481</v>
      </c>
      <c r="I67" s="33">
        <f t="shared" si="6"/>
        <v>184.66075065828332</v>
      </c>
      <c r="J67" s="37">
        <f t="shared" si="7"/>
        <v>4.333333333333333</v>
      </c>
      <c r="K67" s="38">
        <f t="shared" si="8"/>
        <v>184.66075065828332</v>
      </c>
      <c r="L67" s="40">
        <f t="shared" si="10"/>
        <v>51</v>
      </c>
      <c r="M67" s="41">
        <f t="shared" si="9"/>
        <v>921.0445412625329</v>
      </c>
    </row>
    <row r="68" spans="1:13">
      <c r="A68" s="31">
        <v>53</v>
      </c>
      <c r="B68" s="33">
        <f t="shared" si="0"/>
        <v>184.66075065828332</v>
      </c>
      <c r="C68" s="32">
        <f t="shared" si="1"/>
        <v>4.416666666666667</v>
      </c>
      <c r="D68" s="36">
        <f t="shared" si="2"/>
        <v>558.30530891123158</v>
      </c>
      <c r="E68" s="33">
        <f t="shared" si="3"/>
        <v>558.30530891123158</v>
      </c>
      <c r="F68" s="34">
        <f t="shared" si="4"/>
        <v>26554.8647524486</v>
      </c>
      <c r="G68" s="34" cm="1">
        <f t="array" ref="G68">_xll.DCE_EC312_SpecificHeat_Ca(B68)</f>
        <v>524.09346959970924</v>
      </c>
      <c r="H68" s="33">
        <f t="shared" si="5"/>
        <v>4.2021782747994898</v>
      </c>
      <c r="I68" s="33">
        <f t="shared" si="6"/>
        <v>188.8629289330828</v>
      </c>
      <c r="J68" s="37">
        <f t="shared" si="7"/>
        <v>4.416666666666667</v>
      </c>
      <c r="K68" s="38">
        <f t="shared" si="8"/>
        <v>188.8629289330828</v>
      </c>
      <c r="L68" s="40">
        <f t="shared" si="10"/>
        <v>52</v>
      </c>
      <c r="M68" s="41">
        <f t="shared" si="9"/>
        <v>923.9469389659464</v>
      </c>
    </row>
    <row r="69" spans="1:13">
      <c r="A69" s="31">
        <v>54</v>
      </c>
      <c r="B69" s="33">
        <f t="shared" si="0"/>
        <v>188.8629289330828</v>
      </c>
      <c r="C69" s="32">
        <f t="shared" si="1"/>
        <v>4.5</v>
      </c>
      <c r="D69" s="36">
        <f t="shared" si="2"/>
        <v>561.02959480311324</v>
      </c>
      <c r="E69" s="33">
        <f t="shared" si="3"/>
        <v>561.02959480311324</v>
      </c>
      <c r="F69" s="34">
        <f t="shared" si="4"/>
        <v>26702.775286396747</v>
      </c>
      <c r="G69" s="34" cm="1">
        <f t="array" ref="G69">_xll.DCE_EC312_SpecificHeat_Ca(B69)</f>
        <v>525.66531741403321</v>
      </c>
      <c r="H69" s="33">
        <f t="shared" si="5"/>
        <v>4.2129490282101116</v>
      </c>
      <c r="I69" s="33">
        <f t="shared" si="6"/>
        <v>193.07587796129292</v>
      </c>
      <c r="J69" s="37">
        <f t="shared" si="7"/>
        <v>4.5</v>
      </c>
      <c r="K69" s="38">
        <f t="shared" si="8"/>
        <v>193.07587796129292</v>
      </c>
      <c r="L69" s="40">
        <f t="shared" si="10"/>
        <v>53</v>
      </c>
      <c r="M69" s="41">
        <f t="shared" si="9"/>
        <v>926.79418086735745</v>
      </c>
    </row>
    <row r="70" spans="1:13">
      <c r="A70" s="31">
        <v>55</v>
      </c>
      <c r="B70" s="33">
        <f t="shared" si="0"/>
        <v>193.07587796129292</v>
      </c>
      <c r="C70" s="32">
        <f t="shared" si="1"/>
        <v>4.583333333333333</v>
      </c>
      <c r="D70" s="36">
        <f t="shared" si="2"/>
        <v>563.70523012349634</v>
      </c>
      <c r="E70" s="33">
        <f t="shared" si="3"/>
        <v>563.70523012349634</v>
      </c>
      <c r="F70" s="34">
        <f t="shared" si="4"/>
        <v>26845.16728526029</v>
      </c>
      <c r="G70" s="34" cm="1">
        <f t="array" ref="G70">_xll.DCE_EC312_SpecificHeat_Ca(B70)</f>
        <v>527.2258733248741</v>
      </c>
      <c r="H70" s="33">
        <f t="shared" si="5"/>
        <v>4.2228779276613384</v>
      </c>
      <c r="I70" s="33">
        <f t="shared" si="6"/>
        <v>197.29875588895425</v>
      </c>
      <c r="J70" s="37">
        <f t="shared" si="7"/>
        <v>4.583333333333333</v>
      </c>
      <c r="K70" s="38">
        <f t="shared" si="8"/>
        <v>197.29875588895425</v>
      </c>
      <c r="L70" s="40">
        <f t="shared" si="10"/>
        <v>54</v>
      </c>
      <c r="M70" s="41">
        <f t="shared" si="9"/>
        <v>929.5883242419111</v>
      </c>
    </row>
    <row r="71" spans="1:13">
      <c r="A71" s="31">
        <v>56</v>
      </c>
      <c r="B71" s="33">
        <f t="shared" si="0"/>
        <v>197.29875588895425</v>
      </c>
      <c r="C71" s="32">
        <f t="shared" si="1"/>
        <v>4.666666666666667</v>
      </c>
      <c r="D71" s="36">
        <f t="shared" si="2"/>
        <v>566.33392204371251</v>
      </c>
      <c r="E71" s="33">
        <f t="shared" si="3"/>
        <v>566.33392204371251</v>
      </c>
      <c r="F71" s="34">
        <f t="shared" si="4"/>
        <v>26982.117085257349</v>
      </c>
      <c r="G71" s="34" cm="1">
        <f t="array" ref="G71">_xll.DCE_EC312_SpecificHeat_Ca(B71)</f>
        <v>528.77571190768526</v>
      </c>
      <c r="H71" s="33">
        <f t="shared" si="5"/>
        <v>4.2319804371931182</v>
      </c>
      <c r="I71" s="33">
        <f t="shared" si="6"/>
        <v>201.53073632614738</v>
      </c>
      <c r="J71" s="37">
        <f t="shared" si="7"/>
        <v>4.666666666666667</v>
      </c>
      <c r="K71" s="38">
        <f t="shared" si="8"/>
        <v>201.53073632614738</v>
      </c>
      <c r="L71" s="40">
        <f t="shared" si="10"/>
        <v>55</v>
      </c>
      <c r="M71" s="41">
        <f t="shared" si="9"/>
        <v>932.33131336640429</v>
      </c>
    </row>
    <row r="72" spans="1:13">
      <c r="A72" s="31">
        <v>57</v>
      </c>
      <c r="B72" s="33">
        <f t="shared" si="0"/>
        <v>201.53073632614738</v>
      </c>
      <c r="C72" s="32">
        <f t="shared" si="1"/>
        <v>4.75</v>
      </c>
      <c r="D72" s="36">
        <f t="shared" si="2"/>
        <v>568.91728942414215</v>
      </c>
      <c r="E72" s="33">
        <f t="shared" si="3"/>
        <v>568.91728942414215</v>
      </c>
      <c r="F72" s="34">
        <f t="shared" si="4"/>
        <v>27113.697176822796</v>
      </c>
      <c r="G72" s="34" cm="1">
        <f t="array" ref="G72">_xll.DCE_EC312_SpecificHeat_Ca(B72)</f>
        <v>530.3154386944833</v>
      </c>
      <c r="H72" s="33">
        <f t="shared" si="5"/>
        <v>4.2402708490114618</v>
      </c>
      <c r="I72" s="33">
        <f t="shared" si="6"/>
        <v>205.77100717515884</v>
      </c>
      <c r="J72" s="37">
        <f t="shared" si="7"/>
        <v>4.75</v>
      </c>
      <c r="K72" s="38">
        <f t="shared" si="8"/>
        <v>205.77100717515884</v>
      </c>
      <c r="L72" s="40">
        <f t="shared" si="10"/>
        <v>56</v>
      </c>
      <c r="M72" s="41">
        <f t="shared" si="9"/>
        <v>935.02498764614654</v>
      </c>
    </row>
    <row r="73" spans="1:13">
      <c r="A73" s="31">
        <v>58</v>
      </c>
      <c r="B73" s="33">
        <f t="shared" si="0"/>
        <v>205.77100717515884</v>
      </c>
      <c r="C73" s="32">
        <f t="shared" si="1"/>
        <v>4.833333333333333</v>
      </c>
      <c r="D73" s="36">
        <f t="shared" si="2"/>
        <v>571.45686880213952</v>
      </c>
      <c r="E73" s="33">
        <f t="shared" si="3"/>
        <v>571.45686880213952</v>
      </c>
      <c r="F73" s="34">
        <f t="shared" si="4"/>
        <v>27239.976517183066</v>
      </c>
      <c r="G73" s="34" cm="1">
        <f t="array" ref="G73">_xll.DCE_EC312_SpecificHeat_Ca(B73)</f>
        <v>531.84568767336054</v>
      </c>
      <c r="H73" s="33">
        <f t="shared" si="5"/>
        <v>4.2477623787555165</v>
      </c>
      <c r="I73" s="33">
        <f t="shared" si="6"/>
        <v>210.01876955391435</v>
      </c>
      <c r="J73" s="37">
        <f t="shared" si="7"/>
        <v>4.833333333333333</v>
      </c>
      <c r="K73" s="38">
        <f t="shared" si="8"/>
        <v>210.01876955391435</v>
      </c>
      <c r="L73" s="40">
        <f t="shared" si="10"/>
        <v>57</v>
      </c>
      <c r="M73" s="41">
        <f t="shared" si="9"/>
        <v>937.67108902409836</v>
      </c>
    </row>
    <row r="74" spans="1:13">
      <c r="A74" s="31">
        <v>59</v>
      </c>
      <c r="B74" s="33">
        <f t="shared" si="0"/>
        <v>210.01876955391435</v>
      </c>
      <c r="C74" s="32">
        <f t="shared" si="1"/>
        <v>4.916666666666667</v>
      </c>
      <c r="D74" s="36">
        <f t="shared" si="2"/>
        <v>573.95411988089177</v>
      </c>
      <c r="E74" s="33">
        <f t="shared" si="3"/>
        <v>573.95411988089177</v>
      </c>
      <c r="F74" s="34">
        <f t="shared" si="4"/>
        <v>27361.020823611863</v>
      </c>
      <c r="G74" s="34" cm="1">
        <f t="array" ref="G74">_xll.DCE_EC312_SpecificHeat_Ca(B74)</f>
        <v>533.36711886376497</v>
      </c>
      <c r="H74" s="33">
        <f t="shared" si="5"/>
        <v>4.2544672557699963</v>
      </c>
      <c r="I74" s="33">
        <f t="shared" si="6"/>
        <v>214.27323680968436</v>
      </c>
      <c r="J74" s="37">
        <f t="shared" si="7"/>
        <v>4.916666666666667</v>
      </c>
      <c r="K74" s="38">
        <f t="shared" si="8"/>
        <v>214.27323680968436</v>
      </c>
      <c r="L74" s="40">
        <f t="shared" si="10"/>
        <v>58</v>
      </c>
      <c r="M74" s="41">
        <f t="shared" si="9"/>
        <v>940.27126874703413</v>
      </c>
    </row>
    <row r="75" spans="1:13">
      <c r="A75" s="31">
        <v>60</v>
      </c>
      <c r="B75" s="33">
        <f t="shared" si="0"/>
        <v>214.27323680968436</v>
      </c>
      <c r="C75" s="32">
        <f t="shared" si="1"/>
        <v>5</v>
      </c>
      <c r="D75" s="36">
        <f t="shared" si="2"/>
        <v>576.4104305683087</v>
      </c>
      <c r="E75" s="33">
        <f t="shared" si="3"/>
        <v>576.4104305683087</v>
      </c>
      <c r="F75" s="34">
        <f t="shared" si="4"/>
        <v>27476.892849030286</v>
      </c>
      <c r="G75" s="34" cm="1">
        <f t="array" ref="G75">_xll.DCE_EC312_SpecificHeat_Ca(B75)</f>
        <v>534.88041596200173</v>
      </c>
      <c r="H75" s="33">
        <f t="shared" si="5"/>
        <v>4.2603968087545523</v>
      </c>
      <c r="I75" s="33">
        <f t="shared" si="6"/>
        <v>218.53363361843893</v>
      </c>
      <c r="J75" s="37">
        <f t="shared" si="7"/>
        <v>5</v>
      </c>
      <c r="K75" s="38">
        <f t="shared" si="8"/>
        <v>218.53363361843893</v>
      </c>
      <c r="L75" s="40">
        <f t="shared" si="10"/>
        <v>59</v>
      </c>
      <c r="M75" s="41">
        <f t="shared" si="9"/>
        <v>942.82709355454494</v>
      </c>
    </row>
    <row r="76" spans="1:13">
      <c r="A76" s="31">
        <v>61</v>
      </c>
      <c r="B76" s="33">
        <f t="shared" si="0"/>
        <v>218.53363361843893</v>
      </c>
      <c r="C76" s="32">
        <f t="shared" si="1"/>
        <v>5.083333333333333</v>
      </c>
      <c r="D76" s="36">
        <f t="shared" si="2"/>
        <v>578.82712160949586</v>
      </c>
      <c r="E76" s="33">
        <f t="shared" si="3"/>
        <v>578.82712160949586</v>
      </c>
      <c r="F76" s="34">
        <f t="shared" si="4"/>
        <v>27587.652641423869</v>
      </c>
      <c r="G76" s="34" cm="1">
        <f t="array" ref="G76">_xll.DCE_EC312_SpecificHeat_Ca(B76)</f>
        <v>536.38628405198153</v>
      </c>
      <c r="H76" s="33">
        <f t="shared" si="5"/>
        <v>4.2655615471209778</v>
      </c>
      <c r="I76" s="33">
        <f t="shared" si="6"/>
        <v>222.79919516555989</v>
      </c>
      <c r="J76" s="37">
        <f t="shared" si="7"/>
        <v>5.083333333333333</v>
      </c>
      <c r="K76" s="38">
        <f t="shared" si="8"/>
        <v>222.79919516555989</v>
      </c>
      <c r="L76" s="40">
        <f t="shared" si="10"/>
        <v>60</v>
      </c>
      <c r="M76" s="41">
        <f t="shared" si="9"/>
        <v>945.340051348972</v>
      </c>
    </row>
    <row r="77" spans="1:13">
      <c r="A77" s="31">
        <v>62</v>
      </c>
      <c r="B77" s="33">
        <f t="shared" si="0"/>
        <v>222.79919516555989</v>
      </c>
      <c r="C77" s="32">
        <f t="shared" si="1"/>
        <v>5.166666666666667</v>
      </c>
      <c r="D77" s="36">
        <f t="shared" si="2"/>
        <v>581.20545085152162</v>
      </c>
      <c r="E77" s="33">
        <f t="shared" si="3"/>
        <v>581.20545085152162</v>
      </c>
      <c r="F77" s="34">
        <f t="shared" si="4"/>
        <v>27693.357788379686</v>
      </c>
      <c r="G77" s="34" cm="1">
        <f t="array" ref="G77">_xll.DCE_EC312_SpecificHeat_Ca(B77)</f>
        <v>537.88544737678728</v>
      </c>
      <c r="H77" s="33">
        <f t="shared" si="5"/>
        <v>4.2699712383522908</v>
      </c>
      <c r="I77" s="33">
        <f t="shared" si="6"/>
        <v>227.06916640391219</v>
      </c>
      <c r="J77" s="37">
        <f t="shared" si="7"/>
        <v>5.166666666666667</v>
      </c>
      <c r="K77" s="38">
        <f t="shared" si="8"/>
        <v>227.06916640391219</v>
      </c>
      <c r="L77" s="40">
        <f t="shared" si="10"/>
        <v>61</v>
      </c>
      <c r="M77" s="41">
        <f t="shared" si="9"/>
        <v>947.81155639764904</v>
      </c>
    </row>
    <row r="78" spans="1:13">
      <c r="A78" s="31">
        <v>63</v>
      </c>
      <c r="B78" s="33">
        <f t="shared" si="0"/>
        <v>227.06916640391219</v>
      </c>
      <c r="C78" s="32">
        <f t="shared" si="1"/>
        <v>5.25</v>
      </c>
      <c r="D78" s="36">
        <f t="shared" si="2"/>
        <v>583.5466171749573</v>
      </c>
      <c r="E78" s="33">
        <f t="shared" si="3"/>
        <v>583.5466171749573</v>
      </c>
      <c r="F78" s="34">
        <f t="shared" si="4"/>
        <v>27794.063647897365</v>
      </c>
      <c r="G78" s="34" cm="1">
        <f t="array" ref="G78">_xll.DCE_EC312_SpecificHeat_Ca(B78)</f>
        <v>539.37864716715853</v>
      </c>
      <c r="H78" s="33">
        <f t="shared" si="5"/>
        <v>4.273634981624217</v>
      </c>
      <c r="I78" s="33">
        <f t="shared" si="6"/>
        <v>231.3428013855364</v>
      </c>
      <c r="J78" s="37">
        <f t="shared" si="7"/>
        <v>5.25</v>
      </c>
      <c r="K78" s="38">
        <f t="shared" si="8"/>
        <v>231.3428013855364</v>
      </c>
      <c r="L78" s="40">
        <f t="shared" si="10"/>
        <v>62</v>
      </c>
      <c r="M78" s="41">
        <f t="shared" si="9"/>
        <v>950.24295411299954</v>
      </c>
    </row>
    <row r="79" spans="1:13">
      <c r="A79" s="31">
        <v>64</v>
      </c>
      <c r="B79" s="33">
        <f t="shared" si="0"/>
        <v>231.3428013855364</v>
      </c>
      <c r="C79" s="32">
        <f t="shared" si="1"/>
        <v>5.333333333333333</v>
      </c>
      <c r="D79" s="36">
        <f t="shared" si="2"/>
        <v>585.85176412295516</v>
      </c>
      <c r="E79" s="33">
        <f t="shared" si="3"/>
        <v>585.85176412295516</v>
      </c>
      <c r="F79" s="34">
        <f t="shared" si="4"/>
        <v>27889.82356649479</v>
      </c>
      <c r="G79" s="34" cm="1">
        <f t="array" ref="G79">_xll.DCE_EC312_SpecificHeat_Ca(B79)</f>
        <v>540.86663952348772</v>
      </c>
      <c r="H79" s="33">
        <f t="shared" si="5"/>
        <v>4.2765612779192619</v>
      </c>
      <c r="I79" s="33">
        <f t="shared" si="6"/>
        <v>235.61936266345566</v>
      </c>
      <c r="J79" s="37">
        <f t="shared" si="7"/>
        <v>5.333333333333333</v>
      </c>
      <c r="K79" s="38">
        <f t="shared" si="8"/>
        <v>235.61936266345566</v>
      </c>
      <c r="L79" s="40">
        <f t="shared" si="10"/>
        <v>63</v>
      </c>
      <c r="M79" s="41">
        <f t="shared" si="9"/>
        <v>952.63552545093819</v>
      </c>
    </row>
    <row r="80" spans="1:13">
      <c r="A80" s="31">
        <v>65</v>
      </c>
      <c r="B80" s="33">
        <f t="shared" si="0"/>
        <v>235.61936266345566</v>
      </c>
      <c r="C80" s="32">
        <f t="shared" si="1"/>
        <v>5.416666666666667</v>
      </c>
      <c r="D80" s="36">
        <f t="shared" si="2"/>
        <v>588.1219832553611</v>
      </c>
      <c r="E80" s="33">
        <f t="shared" si="3"/>
        <v>588.1219832553611</v>
      </c>
      <c r="F80" s="34">
        <f t="shared" si="4"/>
        <v>27980.689085510672</v>
      </c>
      <c r="G80" s="34" cm="1">
        <f t="array" ref="G80">_xll.DCE_EC312_SpecificHeat_Ca(B80)</f>
        <v>542.3501933483991</v>
      </c>
      <c r="H80" s="33">
        <f t="shared" si="5"/>
        <v>4.2787580968357455</v>
      </c>
      <c r="I80" s="33">
        <f t="shared" si="6"/>
        <v>239.89812076029142</v>
      </c>
      <c r="J80" s="37">
        <f t="shared" si="7"/>
        <v>5.416666666666667</v>
      </c>
      <c r="K80" s="38">
        <f t="shared" si="8"/>
        <v>239.89812076029142</v>
      </c>
      <c r="L80" s="40">
        <f t="shared" si="10"/>
        <v>64</v>
      </c>
      <c r="M80" s="41">
        <f t="shared" si="9"/>
        <v>954.99049096357658</v>
      </c>
    </row>
    <row r="81" spans="1:13">
      <c r="A81" s="31">
        <v>66</v>
      </c>
      <c r="B81" s="33">
        <f t="shared" ref="B81:B144" si="11">IF(A81=1,20,I80)</f>
        <v>239.89812076029142</v>
      </c>
      <c r="C81" s="32">
        <f t="shared" ref="C81:C144" si="12">A81*5/60</f>
        <v>5.5</v>
      </c>
      <c r="D81" s="36">
        <f t="shared" ref="D81:D144" si="13">20 + 345 *LOG10(8 * C81 + 1)</f>
        <v>590.35831725249363</v>
      </c>
      <c r="E81" s="33">
        <f t="shared" ref="E81:E144" si="14">D81</f>
        <v>590.35831725249363</v>
      </c>
      <c r="F81" s="34">
        <f t="shared" ref="F81:F144" si="15">25 * (D81 - B81)+1 * 0.7 * 1 * 0.0000000567 * ((E81 + 273) ^ 4 - (B81 + 273) ^ 4)</f>
        <v>28066.710136401769</v>
      </c>
      <c r="G81" s="34" cm="1">
        <f t="array" ref="G81">_xll.DCE_EC312_SpecificHeat_Ca(B81)</f>
        <v>543.83008832743815</v>
      </c>
      <c r="H81" s="33">
        <f t="shared" ref="H81:H144" si="16">$G$10 * $G$9 / (G81 * 7850) * F81 * 5</f>
        <v>4.2802329402691166</v>
      </c>
      <c r="I81" s="33">
        <f t="shared" ref="I81:I144" si="17">B81+H81</f>
        <v>244.17835370056054</v>
      </c>
      <c r="J81" s="37">
        <f t="shared" ref="J81:J144" si="18">C81</f>
        <v>5.5</v>
      </c>
      <c r="K81" s="38">
        <f t="shared" ref="K81:K144" si="19">I81</f>
        <v>244.17835370056054</v>
      </c>
      <c r="L81" s="40">
        <f t="shared" si="10"/>
        <v>65</v>
      </c>
      <c r="M81" s="41">
        <f t="shared" ref="M81:M144" si="20">20+345*LOG10(8*L81+1)</f>
        <v>957.30901453833599</v>
      </c>
    </row>
    <row r="82" spans="1:13">
      <c r="A82" s="31">
        <v>67</v>
      </c>
      <c r="B82" s="33">
        <f t="shared" si="11"/>
        <v>244.17835370056054</v>
      </c>
      <c r="C82" s="32">
        <f t="shared" si="12"/>
        <v>5.583333333333333</v>
      </c>
      <c r="D82" s="36">
        <f t="shared" si="13"/>
        <v>592.56176279067677</v>
      </c>
      <c r="E82" s="33">
        <f t="shared" si="14"/>
        <v>592.56176279067677</v>
      </c>
      <c r="F82" s="34">
        <f t="shared" si="15"/>
        <v>28147.935225738045</v>
      </c>
      <c r="G82" s="34" cm="1">
        <f t="array" ref="G82">_xll.DCE_EC312_SpecificHeat_Ca(B82)</f>
        <v>545.30711295582603</v>
      </c>
      <c r="H82" s="33">
        <f t="shared" si="16"/>
        <v>4.2809929031199063</v>
      </c>
      <c r="I82" s="33">
        <f t="shared" si="17"/>
        <v>248.45934660368044</v>
      </c>
      <c r="J82" s="37">
        <f t="shared" si="18"/>
        <v>5.583333333333333</v>
      </c>
      <c r="K82" s="38">
        <f t="shared" si="19"/>
        <v>248.45934660368044</v>
      </c>
      <c r="L82" s="40">
        <f t="shared" ref="L82:L133" si="21">L81+1</f>
        <v>66</v>
      </c>
      <c r="M82" s="41">
        <f t="shared" si="20"/>
        <v>959.59220685213904</v>
      </c>
    </row>
    <row r="83" spans="1:13">
      <c r="A83" s="31">
        <v>68</v>
      </c>
      <c r="B83" s="33">
        <f t="shared" si="11"/>
        <v>248.45934660368044</v>
      </c>
      <c r="C83" s="32">
        <f t="shared" si="12"/>
        <v>5.666666666666667</v>
      </c>
      <c r="D83" s="36">
        <f t="shared" si="13"/>
        <v>594.73327320937926</v>
      </c>
      <c r="E83" s="33">
        <f t="shared" si="14"/>
        <v>594.73327320937926</v>
      </c>
      <c r="F83" s="34">
        <f t="shared" si="15"/>
        <v>28224.411610515963</v>
      </c>
      <c r="G83" s="34" cm="1">
        <f t="array" ref="G83">_xll.DCE_EC312_SpecificHeat_Ca(B83)</f>
        <v>546.78206260964407</v>
      </c>
      <c r="H83" s="33">
        <f t="shared" si="16"/>
        <v>4.2810447311618596</v>
      </c>
      <c r="I83" s="33">
        <f t="shared" si="17"/>
        <v>252.74039133484231</v>
      </c>
      <c r="J83" s="37">
        <f t="shared" si="18"/>
        <v>5.666666666666667</v>
      </c>
      <c r="K83" s="38">
        <f t="shared" si="19"/>
        <v>252.74039133484231</v>
      </c>
      <c r="L83" s="40">
        <f t="shared" si="21"/>
        <v>67</v>
      </c>
      <c r="M83" s="41">
        <f t="shared" si="20"/>
        <v>961.84112856634658</v>
      </c>
    </row>
    <row r="84" spans="1:13">
      <c r="A84" s="31">
        <v>69</v>
      </c>
      <c r="B84" s="33">
        <f t="shared" si="11"/>
        <v>252.74039133484231</v>
      </c>
      <c r="C84" s="32">
        <f t="shared" si="12"/>
        <v>5.75</v>
      </c>
      <c r="D84" s="36">
        <f t="shared" si="13"/>
        <v>596.87376098782249</v>
      </c>
      <c r="E84" s="33">
        <f t="shared" si="14"/>
        <v>596.87376098782249</v>
      </c>
      <c r="F84" s="34">
        <f t="shared" si="15"/>
        <v>28296.185464335322</v>
      </c>
      <c r="G84" s="34" cm="1">
        <f t="array" ref="G84">_xll.DCE_EC312_SpecificHeat_Ca(B84)</f>
        <v>548.25573766020193</v>
      </c>
      <c r="H84" s="33">
        <f t="shared" si="16"/>
        <v>4.2803948761849728</v>
      </c>
      <c r="I84" s="33">
        <f t="shared" si="17"/>
        <v>257.02078621102731</v>
      </c>
      <c r="J84" s="37">
        <f t="shared" si="18"/>
        <v>5.75</v>
      </c>
      <c r="K84" s="38">
        <f t="shared" si="19"/>
        <v>257.02078621102731</v>
      </c>
      <c r="L84" s="40">
        <f t="shared" si="21"/>
        <v>68</v>
      </c>
      <c r="M84" s="41">
        <f t="shared" si="20"/>
        <v>964.0567932854417</v>
      </c>
    </row>
    <row r="85" spans="1:13">
      <c r="A85" s="31">
        <v>70</v>
      </c>
      <c r="B85" s="33">
        <f t="shared" si="11"/>
        <v>257.02078621102731</v>
      </c>
      <c r="C85" s="32">
        <f t="shared" si="12"/>
        <v>5.833333333333333</v>
      </c>
      <c r="D85" s="36">
        <f t="shared" si="13"/>
        <v>598.98410004716277</v>
      </c>
      <c r="E85" s="33">
        <f t="shared" si="14"/>
        <v>598.98410004716277</v>
      </c>
      <c r="F85" s="34">
        <f t="shared" si="15"/>
        <v>28363.302034918786</v>
      </c>
      <c r="G85" s="34" cm="1">
        <f t="array" ref="G85">_xll.DCE_EC312_SpecificHeat_Ca(B85)</f>
        <v>549.72894163070555</v>
      </c>
      <c r="H85" s="33">
        <f t="shared" si="16"/>
        <v>4.2790495485110975</v>
      </c>
      <c r="I85" s="33">
        <f t="shared" si="17"/>
        <v>261.29983575953844</v>
      </c>
      <c r="J85" s="37">
        <f t="shared" si="18"/>
        <v>5.833333333333333</v>
      </c>
      <c r="K85" s="38">
        <f t="shared" si="19"/>
        <v>261.29983575953844</v>
      </c>
      <c r="L85" s="40">
        <f t="shared" si="21"/>
        <v>69</v>
      </c>
      <c r="M85" s="41">
        <f t="shared" si="20"/>
        <v>966.24017030012089</v>
      </c>
    </row>
    <row r="86" spans="1:13">
      <c r="A86" s="31">
        <v>71</v>
      </c>
      <c r="B86" s="33">
        <f t="shared" si="11"/>
        <v>261.29983575953844</v>
      </c>
      <c r="C86" s="32">
        <f t="shared" si="12"/>
        <v>5.916666666666667</v>
      </c>
      <c r="D86" s="36">
        <f t="shared" si="13"/>
        <v>601.06512789278281</v>
      </c>
      <c r="E86" s="33">
        <f t="shared" si="14"/>
        <v>601.06512789278281</v>
      </c>
      <c r="F86" s="34">
        <f t="shared" si="15"/>
        <v>28425.805793393953</v>
      </c>
      <c r="G86" s="34" cm="1">
        <f t="array" ref="G86">_xll.DCE_EC312_SpecificHeat_Ca(B86)</f>
        <v>551.20247939468572</v>
      </c>
      <c r="H86" s="33">
        <f t="shared" si="16"/>
        <v>4.2770147669644603</v>
      </c>
      <c r="I86" s="33">
        <f t="shared" si="17"/>
        <v>265.57685052650288</v>
      </c>
      <c r="J86" s="37">
        <f t="shared" si="18"/>
        <v>5.916666666666667</v>
      </c>
      <c r="K86" s="38">
        <f t="shared" si="19"/>
        <v>265.57685052650288</v>
      </c>
      <c r="L86" s="40">
        <f t="shared" si="21"/>
        <v>70</v>
      </c>
      <c r="M86" s="41">
        <f t="shared" si="20"/>
        <v>968.39218713337573</v>
      </c>
    </row>
    <row r="87" spans="1:13">
      <c r="A87" s="31">
        <v>72</v>
      </c>
      <c r="B87" s="33">
        <f t="shared" si="11"/>
        <v>265.57685052650288</v>
      </c>
      <c r="C87" s="32">
        <f t="shared" si="12"/>
        <v>6</v>
      </c>
      <c r="D87" s="36">
        <f t="shared" si="13"/>
        <v>603.11764760983715</v>
      </c>
      <c r="E87" s="33">
        <f t="shared" si="14"/>
        <v>603.11764760983715</v>
      </c>
      <c r="F87" s="34">
        <f t="shared" si="15"/>
        <v>28483.740575705226</v>
      </c>
      <c r="G87" s="34" cm="1">
        <f t="array" ref="G87">_xll.DCE_EC312_SpecificHeat_Ca(B87)</f>
        <v>552.6771554159626</v>
      </c>
      <c r="H87" s="33">
        <f t="shared" si="16"/>
        <v>4.2742964063657878</v>
      </c>
      <c r="I87" s="33">
        <f t="shared" si="17"/>
        <v>269.85114693286869</v>
      </c>
      <c r="J87" s="37">
        <f t="shared" si="18"/>
        <v>6</v>
      </c>
      <c r="K87" s="38">
        <f t="shared" si="19"/>
        <v>269.85114693286869</v>
      </c>
      <c r="L87" s="40">
        <f t="shared" si="21"/>
        <v>71</v>
      </c>
      <c r="M87" s="41">
        <f t="shared" si="20"/>
        <v>970.51373190629965</v>
      </c>
    </row>
    <row r="88" spans="1:13">
      <c r="A88" s="31">
        <v>73</v>
      </c>
      <c r="B88" s="33">
        <f t="shared" si="11"/>
        <v>269.85114693286869</v>
      </c>
      <c r="C88" s="32">
        <f t="shared" si="12"/>
        <v>6.083333333333333</v>
      </c>
      <c r="D88" s="36">
        <f t="shared" si="13"/>
        <v>605.14242972395107</v>
      </c>
      <c r="E88" s="33">
        <f t="shared" si="14"/>
        <v>605.14242972395107</v>
      </c>
      <c r="F88" s="34">
        <f t="shared" si="15"/>
        <v>28537.149716476291</v>
      </c>
      <c r="G88" s="34" cm="1">
        <f t="array" ref="G88">_xll.DCE_EC312_SpecificHeat_Ca(B88)</f>
        <v>554.15377203022729</v>
      </c>
      <c r="H88" s="33">
        <f t="shared" si="16"/>
        <v>4.2709002426065128</v>
      </c>
      <c r="I88" s="33">
        <f t="shared" si="17"/>
        <v>274.12204717547519</v>
      </c>
      <c r="J88" s="37">
        <f t="shared" si="18"/>
        <v>6.083333333333333</v>
      </c>
      <c r="K88" s="38">
        <f t="shared" si="19"/>
        <v>274.12204717547519</v>
      </c>
      <c r="L88" s="40">
        <f t="shared" si="21"/>
        <v>72</v>
      </c>
      <c r="M88" s="41">
        <f t="shared" si="20"/>
        <v>972.60565553872732</v>
      </c>
    </row>
    <row r="89" spans="1:13">
      <c r="A89" s="31">
        <v>74</v>
      </c>
      <c r="B89" s="33">
        <f t="shared" si="11"/>
        <v>274.12204717547519</v>
      </c>
      <c r="C89" s="32">
        <f t="shared" si="12"/>
        <v>6.166666666666667</v>
      </c>
      <c r="D89" s="36">
        <f t="shared" si="13"/>
        <v>607.14021393785993</v>
      </c>
      <c r="E89" s="33">
        <f t="shared" si="14"/>
        <v>607.14021393785993</v>
      </c>
      <c r="F89" s="34">
        <f t="shared" si="15"/>
        <v>28586.076175602189</v>
      </c>
      <c r="G89" s="34" cm="1">
        <f t="array" ref="G89">_xll.DCE_EC312_SpecificHeat_Ca(B89)</f>
        <v>555.63312776858641</v>
      </c>
      <c r="H89" s="33">
        <f t="shared" si="16"/>
        <v>4.2668319953488663</v>
      </c>
      <c r="I89" s="33">
        <f t="shared" si="17"/>
        <v>278.38887917082405</v>
      </c>
      <c r="J89" s="37">
        <f t="shared" si="18"/>
        <v>6.166666666666667</v>
      </c>
      <c r="K89" s="38">
        <f t="shared" si="19"/>
        <v>278.38887917082405</v>
      </c>
      <c r="L89" s="40">
        <f t="shared" si="21"/>
        <v>73</v>
      </c>
      <c r="M89" s="41">
        <f t="shared" si="20"/>
        <v>974.66877379835228</v>
      </c>
    </row>
    <row r="90" spans="1:13">
      <c r="A90" s="31">
        <v>75</v>
      </c>
      <c r="B90" s="33">
        <f t="shared" si="11"/>
        <v>278.38887917082405</v>
      </c>
      <c r="C90" s="32">
        <f t="shared" si="12"/>
        <v>6.25</v>
      </c>
      <c r="D90" s="36">
        <f t="shared" si="13"/>
        <v>609.11171075378797</v>
      </c>
      <c r="E90" s="33">
        <f t="shared" si="14"/>
        <v>609.11171075378797</v>
      </c>
      <c r="F90" s="34">
        <f t="shared" si="15"/>
        <v>28630.562657814568</v>
      </c>
      <c r="G90" s="34" cm="1">
        <f t="array" ref="G90">_xll.DCE_EC312_SpecificHeat_Ca(B90)</f>
        <v>557.11601572366828</v>
      </c>
      <c r="H90" s="33">
        <f t="shared" si="16"/>
        <v>4.2620973683885</v>
      </c>
      <c r="I90" s="33">
        <f t="shared" si="17"/>
        <v>282.65097653921254</v>
      </c>
      <c r="J90" s="37">
        <f t="shared" si="18"/>
        <v>6.25</v>
      </c>
      <c r="K90" s="38">
        <f t="shared" si="19"/>
        <v>282.65097653921254</v>
      </c>
      <c r="L90" s="40">
        <f t="shared" si="21"/>
        <v>74</v>
      </c>
      <c r="M90" s="41">
        <f t="shared" si="20"/>
        <v>976.70386921067063</v>
      </c>
    </row>
    <row r="91" spans="1:13">
      <c r="A91" s="31">
        <v>76</v>
      </c>
      <c r="B91" s="33">
        <f t="shared" si="11"/>
        <v>282.65097653921254</v>
      </c>
      <c r="C91" s="32">
        <f t="shared" si="12"/>
        <v>6.333333333333333</v>
      </c>
      <c r="D91" s="36">
        <f t="shared" si="13"/>
        <v>611.05760299046699</v>
      </c>
      <c r="E91" s="33">
        <f t="shared" si="14"/>
        <v>611.05760299046699</v>
      </c>
      <c r="F91" s="34">
        <f t="shared" si="15"/>
        <v>28670.651725430907</v>
      </c>
      <c r="G91" s="34" cm="1">
        <f t="array" ref="G91">_xll.DCE_EC312_SpecificHeat_Ca(B91)</f>
        <v>558.60322195911976</v>
      </c>
      <c r="H91" s="33">
        <f t="shared" si="16"/>
        <v>4.2567020877081685</v>
      </c>
      <c r="I91" s="33">
        <f t="shared" si="17"/>
        <v>286.9076786269207</v>
      </c>
      <c r="J91" s="37">
        <f t="shared" si="18"/>
        <v>6.333333333333333</v>
      </c>
      <c r="K91" s="38">
        <f t="shared" si="19"/>
        <v>286.9076786269207</v>
      </c>
      <c r="L91" s="40">
        <f t="shared" si="21"/>
        <v>75</v>
      </c>
      <c r="M91" s="41">
        <f t="shared" si="20"/>
        <v>978.71169284094515</v>
      </c>
    </row>
    <row r="92" spans="1:13">
      <c r="A92" s="31">
        <v>77</v>
      </c>
      <c r="B92" s="33">
        <f t="shared" si="11"/>
        <v>286.9076786269207</v>
      </c>
      <c r="C92" s="32">
        <f t="shared" si="12"/>
        <v>6.416666666666667</v>
      </c>
      <c r="D92" s="36">
        <f t="shared" si="13"/>
        <v>612.97854720290218</v>
      </c>
      <c r="E92" s="33">
        <f t="shared" si="14"/>
        <v>612.97854720290218</v>
      </c>
      <c r="F92" s="34">
        <f t="shared" si="15"/>
        <v>28706.385904471514</v>
      </c>
      <c r="G92" s="34" cm="1">
        <f t="array" ref="G92">_xll.DCE_EC312_SpecificHeat_Ca(B92)</f>
        <v>560.09552396351376</v>
      </c>
      <c r="H92" s="33">
        <f t="shared" si="16"/>
        <v>4.250651937244589</v>
      </c>
      <c r="I92" s="33">
        <f t="shared" si="17"/>
        <v>291.15833056416528</v>
      </c>
      <c r="J92" s="37">
        <f t="shared" si="18"/>
        <v>6.416666666666667</v>
      </c>
      <c r="K92" s="38">
        <f t="shared" si="19"/>
        <v>291.15833056416528</v>
      </c>
      <c r="L92" s="40">
        <f t="shared" si="21"/>
        <v>76</v>
      </c>
      <c r="M92" s="41">
        <f t="shared" si="20"/>
        <v>980.69296595834192</v>
      </c>
    </row>
    <row r="93" spans="1:13">
      <c r="A93" s="31">
        <v>78</v>
      </c>
      <c r="B93" s="33">
        <f t="shared" si="11"/>
        <v>291.15833056416528</v>
      </c>
      <c r="C93" s="32">
        <f t="shared" si="12"/>
        <v>6.5</v>
      </c>
      <c r="D93" s="36">
        <f t="shared" si="13"/>
        <v>614.87517501227217</v>
      </c>
      <c r="E93" s="33">
        <f t="shared" si="14"/>
        <v>614.87517501227217</v>
      </c>
      <c r="F93" s="34">
        <f t="shared" si="15"/>
        <v>28737.807784304139</v>
      </c>
      <c r="G93" s="34" cm="1">
        <f t="array" ref="G93">_xll.DCE_EC312_SpecificHeat_Ca(B93)</f>
        <v>561.59368914987556</v>
      </c>
      <c r="H93" s="33">
        <f t="shared" si="16"/>
        <v>4.2439527923850937</v>
      </c>
      <c r="I93" s="33">
        <f t="shared" si="17"/>
        <v>295.40228335655036</v>
      </c>
      <c r="J93" s="37">
        <f t="shared" si="18"/>
        <v>6.5</v>
      </c>
      <c r="K93" s="38">
        <f t="shared" si="19"/>
        <v>295.40228335655036</v>
      </c>
      <c r="L93" s="40">
        <f t="shared" si="21"/>
        <v>77</v>
      </c>
      <c r="M93" s="41">
        <f t="shared" si="20"/>
        <v>982.64838159146836</v>
      </c>
    </row>
    <row r="94" spans="1:13">
      <c r="A94" s="31">
        <v>79</v>
      </c>
      <c r="B94" s="33">
        <f t="shared" si="11"/>
        <v>295.40228335655036</v>
      </c>
      <c r="C94" s="32">
        <f t="shared" si="12"/>
        <v>6.583333333333333</v>
      </c>
      <c r="D94" s="36">
        <f t="shared" si="13"/>
        <v>616.74809435270458</v>
      </c>
      <c r="E94" s="33">
        <f t="shared" si="14"/>
        <v>616.74809435270458</v>
      </c>
      <c r="F94" s="34">
        <f t="shared" si="15"/>
        <v>28764.960110955948</v>
      </c>
      <c r="G94" s="34" cm="1">
        <f t="array" ref="G94">_xll.DCE_EC312_SpecificHeat_Ca(B94)</f>
        <v>563.09847340217823</v>
      </c>
      <c r="H94" s="33">
        <f t="shared" si="16"/>
        <v>4.236610651206659</v>
      </c>
      <c r="I94" s="33">
        <f t="shared" si="17"/>
        <v>299.63889400775702</v>
      </c>
      <c r="J94" s="37">
        <f t="shared" si="18"/>
        <v>6.583333333333333</v>
      </c>
      <c r="K94" s="38">
        <f t="shared" si="19"/>
        <v>299.63889400775702</v>
      </c>
      <c r="L94" s="40">
        <f t="shared" si="21"/>
        <v>78</v>
      </c>
      <c r="M94" s="41">
        <f t="shared" si="20"/>
        <v>984.57860598370598</v>
      </c>
    </row>
    <row r="95" spans="1:13">
      <c r="A95" s="31">
        <v>80</v>
      </c>
      <c r="B95" s="33">
        <f t="shared" si="11"/>
        <v>299.63889400775702</v>
      </c>
      <c r="C95" s="32">
        <f t="shared" si="12"/>
        <v>6.666666666666667</v>
      </c>
      <c r="D95" s="36">
        <f t="shared" si="13"/>
        <v>618.5978906410819</v>
      </c>
      <c r="E95" s="33">
        <f t="shared" si="14"/>
        <v>618.5978906410819</v>
      </c>
      <c r="F95" s="34">
        <f t="shared" si="15"/>
        <v>28787.885874214935</v>
      </c>
      <c r="G95" s="34" cm="1">
        <f t="array" ref="G95">_xll.DCE_EC312_SpecificHeat_Ca(B95)</f>
        <v>564.61061967028786</v>
      </c>
      <c r="H95" s="33">
        <f t="shared" si="16"/>
        <v>4.2286316634667234</v>
      </c>
      <c r="I95" s="33">
        <f t="shared" si="17"/>
        <v>303.86752567122375</v>
      </c>
      <c r="J95" s="37">
        <f t="shared" si="18"/>
        <v>6.666666666666667</v>
      </c>
      <c r="K95" s="38">
        <f t="shared" si="19"/>
        <v>303.86752567122375</v>
      </c>
      <c r="L95" s="40">
        <f t="shared" si="21"/>
        <v>79</v>
      </c>
      <c r="M95" s="41">
        <f t="shared" si="20"/>
        <v>986.48427995598752</v>
      </c>
    </row>
    <row r="96" spans="1:13">
      <c r="A96" s="31">
        <v>81</v>
      </c>
      <c r="B96" s="33">
        <f t="shared" si="11"/>
        <v>303.86752567122375</v>
      </c>
      <c r="C96" s="32">
        <f t="shared" si="12"/>
        <v>6.75</v>
      </c>
      <c r="D96" s="36">
        <f t="shared" si="13"/>
        <v>620.42512787551414</v>
      </c>
      <c r="E96" s="33">
        <f t="shared" si="14"/>
        <v>620.42512787551414</v>
      </c>
      <c r="F96" s="34">
        <f t="shared" si="15"/>
        <v>28806.628388630153</v>
      </c>
      <c r="G96" s="34" cm="1">
        <f t="array" ref="G96">_xll.DCE_EC312_SpecificHeat_Ca(B96)</f>
        <v>566.13085661494199</v>
      </c>
      <c r="H96" s="33">
        <f t="shared" si="16"/>
        <v>4.2200221573534966</v>
      </c>
      <c r="I96" s="33">
        <f t="shared" si="17"/>
        <v>308.08754782857721</v>
      </c>
      <c r="J96" s="37">
        <f t="shared" si="18"/>
        <v>6.75</v>
      </c>
      <c r="K96" s="38">
        <f t="shared" si="19"/>
        <v>308.08754782857721</v>
      </c>
      <c r="L96" s="40">
        <f t="shared" si="21"/>
        <v>80</v>
      </c>
      <c r="M96" s="41">
        <f t="shared" si="20"/>
        <v>988.36602018399196</v>
      </c>
    </row>
    <row r="97" spans="1:13">
      <c r="A97" s="31">
        <v>82</v>
      </c>
      <c r="B97" s="33">
        <f t="shared" si="11"/>
        <v>308.08754782857721</v>
      </c>
      <c r="C97" s="32">
        <f t="shared" si="12"/>
        <v>6.833333333333333</v>
      </c>
      <c r="D97" s="36">
        <f t="shared" si="13"/>
        <v>622.23034966763271</v>
      </c>
      <c r="E97" s="33">
        <f t="shared" si="14"/>
        <v>622.23034966763271</v>
      </c>
      <c r="F97" s="34">
        <f t="shared" si="15"/>
        <v>28821.23136850787</v>
      </c>
      <c r="G97" s="34" cm="1">
        <f t="array" ref="G97">_xll.DCE_EC312_SpecificHeat_Ca(B97)</f>
        <v>567.6598973044122</v>
      </c>
      <c r="H97" s="33">
        <f t="shared" si="16"/>
        <v>4.2107886640024486</v>
      </c>
      <c r="I97" s="33">
        <f t="shared" si="17"/>
        <v>312.29833649257966</v>
      </c>
      <c r="J97" s="37">
        <f t="shared" si="18"/>
        <v>6.833333333333333</v>
      </c>
      <c r="K97" s="38">
        <f t="shared" si="19"/>
        <v>312.29833649257966</v>
      </c>
      <c r="L97" s="40">
        <f t="shared" si="21"/>
        <v>81</v>
      </c>
      <c r="M97" s="41">
        <f t="shared" si="20"/>
        <v>990.22442039612736</v>
      </c>
    </row>
    <row r="98" spans="1:13">
      <c r="A98" s="31">
        <v>83</v>
      </c>
      <c r="B98" s="33">
        <f t="shared" si="11"/>
        <v>312.29833649257966</v>
      </c>
      <c r="C98" s="32">
        <f t="shared" si="12"/>
        <v>6.916666666666667</v>
      </c>
      <c r="D98" s="36">
        <f t="shared" si="13"/>
        <v>624.01408021343377</v>
      </c>
      <c r="E98" s="33">
        <f t="shared" si="14"/>
        <v>624.01408021343377</v>
      </c>
      <c r="F98" s="34">
        <f t="shared" si="15"/>
        <v>28831.738996992859</v>
      </c>
      <c r="G98" s="34" cm="1">
        <f t="array" ref="G98">_xll.DCE_EC312_SpecificHeat_Ca(B98)</f>
        <v>569.19843796456087</v>
      </c>
      <c r="H98" s="33">
        <f t="shared" si="16"/>
        <v>4.2009379397858604</v>
      </c>
      <c r="I98" s="33">
        <f t="shared" si="17"/>
        <v>316.49927443236555</v>
      </c>
      <c r="J98" s="37">
        <f t="shared" si="18"/>
        <v>6.916666666666667</v>
      </c>
      <c r="K98" s="38">
        <f t="shared" si="19"/>
        <v>316.49927443236555</v>
      </c>
      <c r="L98" s="40">
        <f t="shared" si="21"/>
        <v>82</v>
      </c>
      <c r="M98" s="41">
        <f t="shared" si="20"/>
        <v>992.06005249812438</v>
      </c>
    </row>
    <row r="99" spans="1:13">
      <c r="A99" s="31">
        <v>84</v>
      </c>
      <c r="B99" s="33">
        <f t="shared" si="11"/>
        <v>316.49927443236555</v>
      </c>
      <c r="C99" s="32">
        <f t="shared" si="12"/>
        <v>7</v>
      </c>
      <c r="D99" s="36">
        <f t="shared" si="13"/>
        <v>625.77682520700955</v>
      </c>
      <c r="E99" s="33">
        <f t="shared" si="14"/>
        <v>625.77682520700955</v>
      </c>
      <c r="F99" s="34">
        <f t="shared" si="15"/>
        <v>28838.19598931797</v>
      </c>
      <c r="G99" s="34" cm="1">
        <f t="array" ref="G99">_xll.DCE_EC312_SpecificHeat_Ca(B99)</f>
        <v>570.74715678402208</v>
      </c>
      <c r="H99" s="33">
        <f t="shared" si="16"/>
        <v>4.190476986383401</v>
      </c>
      <c r="I99" s="33">
        <f t="shared" si="17"/>
        <v>320.68975141874893</v>
      </c>
      <c r="J99" s="37">
        <f t="shared" si="18"/>
        <v>7</v>
      </c>
      <c r="K99" s="38">
        <f t="shared" si="19"/>
        <v>320.68975141874893</v>
      </c>
      <c r="L99" s="40">
        <f t="shared" si="21"/>
        <v>83</v>
      </c>
      <c r="M99" s="41">
        <f t="shared" si="20"/>
        <v>993.87346762957111</v>
      </c>
    </row>
    <row r="100" spans="1:13">
      <c r="A100" s="31">
        <v>85</v>
      </c>
      <c r="B100" s="33">
        <f t="shared" si="11"/>
        <v>320.68975141874893</v>
      </c>
      <c r="C100" s="32">
        <f t="shared" si="12"/>
        <v>7.083333333333333</v>
      </c>
      <c r="D100" s="36">
        <f t="shared" si="13"/>
        <v>627.51907270115089</v>
      </c>
      <c r="E100" s="33">
        <f t="shared" si="14"/>
        <v>627.51907270115089</v>
      </c>
      <c r="F100" s="34">
        <f t="shared" si="15"/>
        <v>28840.647650300685</v>
      </c>
      <c r="G100" s="34" cm="1">
        <f t="array" ref="G100">_xll.DCE_EC312_SpecificHeat_Ca(B100)</f>
        <v>572.30671277623742</v>
      </c>
      <c r="H100" s="33">
        <f t="shared" si="16"/>
        <v>4.1794130686434956</v>
      </c>
      <c r="I100" s="33">
        <f t="shared" si="17"/>
        <v>324.86916448739242</v>
      </c>
      <c r="J100" s="37">
        <f t="shared" si="18"/>
        <v>7.083333333333333</v>
      </c>
      <c r="K100" s="38">
        <f t="shared" si="19"/>
        <v>324.86916448739242</v>
      </c>
      <c r="L100" s="40">
        <f t="shared" si="21"/>
        <v>84</v>
      </c>
      <c r="M100" s="41">
        <f t="shared" si="20"/>
        <v>995.66519715727202</v>
      </c>
    </row>
    <row r="101" spans="1:13">
      <c r="A101" s="31">
        <v>86</v>
      </c>
      <c r="B101" s="33">
        <f t="shared" si="11"/>
        <v>324.86916448739242</v>
      </c>
      <c r="C101" s="32">
        <f t="shared" si="12"/>
        <v>7.166666666666667</v>
      </c>
      <c r="D101" s="36">
        <f t="shared" si="13"/>
        <v>629.24129391848805</v>
      </c>
      <c r="E101" s="33">
        <f t="shared" si="14"/>
        <v>629.24129391848805</v>
      </c>
      <c r="F101" s="34">
        <f t="shared" si="15"/>
        <v>28839.139926164422</v>
      </c>
      <c r="G101" s="34" cm="1">
        <f t="array" ref="G101">_xll.DCE_EC312_SpecificHeat_Ca(B101)</f>
        <v>573.87774470005252</v>
      </c>
      <c r="H101" s="33">
        <f t="shared" si="16"/>
        <v>4.1677537302481458</v>
      </c>
      <c r="I101" s="33">
        <f t="shared" si="17"/>
        <v>329.03691821764056</v>
      </c>
      <c r="J101" s="37">
        <f t="shared" si="18"/>
        <v>7.166666666666667</v>
      </c>
      <c r="K101" s="38">
        <f t="shared" si="19"/>
        <v>329.03691821764056</v>
      </c>
      <c r="L101" s="40">
        <f t="shared" si="21"/>
        <v>85</v>
      </c>
      <c r="M101" s="41">
        <f t="shared" si="20"/>
        <v>997.43575360991088</v>
      </c>
    </row>
    <row r="102" spans="1:13">
      <c r="A102" s="31">
        <v>87</v>
      </c>
      <c r="B102" s="33">
        <f t="shared" si="11"/>
        <v>329.03691821764056</v>
      </c>
      <c r="C102" s="32">
        <f t="shared" si="12"/>
        <v>7.25</v>
      </c>
      <c r="D102" s="36">
        <f t="shared" si="13"/>
        <v>630.94394401653972</v>
      </c>
      <c r="E102" s="33">
        <f t="shared" si="14"/>
        <v>630.94394401653972</v>
      </c>
      <c r="F102" s="34">
        <f t="shared" si="15"/>
        <v>28833.719450761357</v>
      </c>
      <c r="G102" s="34" cm="1">
        <f t="array" ref="G102">_xll.DCE_EC312_SpecificHeat_Ca(B102)</f>
        <v>575.46087004053732</v>
      </c>
      <c r="H102" s="33">
        <f t="shared" si="16"/>
        <v>4.1555068071970904</v>
      </c>
      <c r="I102" s="33">
        <f t="shared" si="17"/>
        <v>333.19242502483763</v>
      </c>
      <c r="J102" s="37">
        <f t="shared" si="18"/>
        <v>7.25</v>
      </c>
      <c r="K102" s="38">
        <f t="shared" si="19"/>
        <v>333.19242502483763</v>
      </c>
      <c r="L102" s="40">
        <f t="shared" si="21"/>
        <v>86</v>
      </c>
      <c r="M102" s="41">
        <f t="shared" si="20"/>
        <v>999.18563155813081</v>
      </c>
    </row>
    <row r="103" spans="1:13">
      <c r="A103" s="31">
        <v>88</v>
      </c>
      <c r="B103" s="33">
        <f t="shared" si="11"/>
        <v>333.19242502483763</v>
      </c>
      <c r="C103" s="32">
        <f t="shared" si="12"/>
        <v>7.333333333333333</v>
      </c>
      <c r="D103" s="36">
        <f t="shared" si="13"/>
        <v>632.62746280977956</v>
      </c>
      <c r="E103" s="33">
        <f t="shared" si="14"/>
        <v>632.62746280977956</v>
      </c>
      <c r="F103" s="34">
        <f t="shared" si="15"/>
        <v>28824.433586276049</v>
      </c>
      <c r="G103" s="34" cm="1">
        <f t="array" ref="G103">_xll.DCE_EC312_SpecificHeat_Ca(B103)</f>
        <v>577.05668405161487</v>
      </c>
      <c r="H103" s="33">
        <f t="shared" si="16"/>
        <v>4.1426804391314374</v>
      </c>
      <c r="I103" s="33">
        <f t="shared" si="17"/>
        <v>337.33510546396906</v>
      </c>
      <c r="J103" s="37">
        <f t="shared" si="18"/>
        <v>7.333333333333333</v>
      </c>
      <c r="K103" s="38">
        <f t="shared" si="19"/>
        <v>337.33510546396906</v>
      </c>
      <c r="L103" s="40">
        <f t="shared" si="21"/>
        <v>87</v>
      </c>
      <c r="M103" s="41">
        <f t="shared" si="20"/>
        <v>1000.9153084438133</v>
      </c>
    </row>
    <row r="104" spans="1:13">
      <c r="A104" s="31">
        <v>89</v>
      </c>
      <c r="B104" s="33">
        <f t="shared" si="11"/>
        <v>337.33510546396906</v>
      </c>
      <c r="C104" s="32">
        <f t="shared" si="12"/>
        <v>7.416666666666667</v>
      </c>
      <c r="D104" s="36">
        <f t="shared" si="13"/>
        <v>634.29227545158517</v>
      </c>
      <c r="E104" s="33">
        <f t="shared" si="14"/>
        <v>634.29227545158517</v>
      </c>
      <c r="F104" s="34">
        <f t="shared" si="15"/>
        <v>28811.330458491757</v>
      </c>
      <c r="G104" s="34" cm="1">
        <f t="array" ref="G104">_xll.DCE_EC312_SpecificHeat_Ca(B104)</f>
        <v>578.6657588620003</v>
      </c>
      <c r="H104" s="33">
        <f t="shared" si="16"/>
        <v>4.1292830785214072</v>
      </c>
      <c r="I104" s="33">
        <f t="shared" si="17"/>
        <v>341.46438854249044</v>
      </c>
      <c r="J104" s="37">
        <f t="shared" si="18"/>
        <v>7.416666666666667</v>
      </c>
      <c r="K104" s="38">
        <f t="shared" si="19"/>
        <v>341.46438854249044</v>
      </c>
      <c r="L104" s="40">
        <f t="shared" si="21"/>
        <v>88</v>
      </c>
      <c r="M104" s="41">
        <f t="shared" si="20"/>
        <v>1002.6252453620326</v>
      </c>
    </row>
    <row r="105" spans="1:13">
      <c r="A105" s="31">
        <v>90</v>
      </c>
      <c r="B105" s="33">
        <f t="shared" si="11"/>
        <v>341.46438854249044</v>
      </c>
      <c r="C105" s="32">
        <f t="shared" si="12"/>
        <v>7.5</v>
      </c>
      <c r="D105" s="36">
        <f t="shared" si="13"/>
        <v>635.93879307871464</v>
      </c>
      <c r="E105" s="33">
        <f t="shared" si="14"/>
        <v>635.93879307871464</v>
      </c>
      <c r="F105" s="34">
        <f t="shared" si="15"/>
        <v>28794.458986706188</v>
      </c>
      <c r="G105" s="34" cm="1">
        <f t="array" ref="G105">_xll.DCE_EC312_SpecificHeat_Ca(B105)</f>
        <v>580.28864264583217</v>
      </c>
      <c r="H105" s="33">
        <f t="shared" si="16"/>
        <v>4.1153234977480411</v>
      </c>
      <c r="I105" s="33">
        <f t="shared" si="17"/>
        <v>345.57971204023846</v>
      </c>
      <c r="J105" s="37">
        <f t="shared" si="18"/>
        <v>7.5</v>
      </c>
      <c r="K105" s="38">
        <f t="shared" si="19"/>
        <v>345.57971204023846</v>
      </c>
      <c r="L105" s="40">
        <f t="shared" si="21"/>
        <v>89</v>
      </c>
      <c r="M105" s="41">
        <f t="shared" si="20"/>
        <v>1004.3158877988936</v>
      </c>
    </row>
    <row r="106" spans="1:13">
      <c r="A106" s="31">
        <v>91</v>
      </c>
      <c r="B106" s="33">
        <f t="shared" si="11"/>
        <v>345.57971204023846</v>
      </c>
      <c r="C106" s="32">
        <f t="shared" si="12"/>
        <v>7.583333333333333</v>
      </c>
      <c r="D106" s="36">
        <f t="shared" si="13"/>
        <v>637.56741342075622</v>
      </c>
      <c r="E106" s="33">
        <f t="shared" si="14"/>
        <v>637.56741342075622</v>
      </c>
      <c r="F106" s="34">
        <f t="shared" si="15"/>
        <v>28773.868908389115</v>
      </c>
      <c r="G106" s="34" cm="1">
        <f t="array" ref="G106">_xll.DCE_EC312_SpecificHeat_Ca(B106)</f>
        <v>581.92585885924973</v>
      </c>
      <c r="H106" s="33">
        <f t="shared" si="16"/>
        <v>4.1008107941141887</v>
      </c>
      <c r="I106" s="33">
        <f t="shared" si="17"/>
        <v>349.68052283435264</v>
      </c>
      <c r="J106" s="37">
        <f t="shared" si="18"/>
        <v>7.583333333333333</v>
      </c>
      <c r="K106" s="38">
        <f t="shared" si="19"/>
        <v>349.68052283435264</v>
      </c>
      <c r="L106" s="40">
        <f t="shared" si="21"/>
        <v>90</v>
      </c>
      <c r="M106" s="41">
        <f t="shared" si="20"/>
        <v>1005.987666328203</v>
      </c>
    </row>
    <row r="107" spans="1:13">
      <c r="A107" s="31">
        <v>92</v>
      </c>
      <c r="B107" s="33">
        <f t="shared" si="11"/>
        <v>349.68052283435264</v>
      </c>
      <c r="C107" s="32">
        <f t="shared" si="12"/>
        <v>7.666666666666667</v>
      </c>
      <c r="D107" s="36">
        <f t="shared" si="13"/>
        <v>639.17852137680859</v>
      </c>
      <c r="E107" s="33">
        <f t="shared" si="14"/>
        <v>639.17852137680859</v>
      </c>
      <c r="F107" s="34">
        <f t="shared" si="15"/>
        <v>28749.610798680576</v>
      </c>
      <c r="G107" s="34" cm="1">
        <f t="array" ref="G107">_xll.DCE_EC312_SpecificHeat_Ca(B107)</f>
        <v>583.57790554402072</v>
      </c>
      <c r="H107" s="33">
        <f t="shared" si="16"/>
        <v>4.0857543928258817</v>
      </c>
      <c r="I107" s="33">
        <f t="shared" si="17"/>
        <v>353.76627722717853</v>
      </c>
      <c r="J107" s="37">
        <f t="shared" si="18"/>
        <v>7.666666666666667</v>
      </c>
      <c r="K107" s="38">
        <f t="shared" si="19"/>
        <v>353.76627722717853</v>
      </c>
      <c r="L107" s="40">
        <f t="shared" si="21"/>
        <v>91</v>
      </c>
      <c r="M107" s="41">
        <f t="shared" si="20"/>
        <v>1007.6409972697013</v>
      </c>
    </row>
    <row r="108" spans="1:13">
      <c r="A108" s="31">
        <v>93</v>
      </c>
      <c r="B108" s="33">
        <f t="shared" si="11"/>
        <v>353.76627722717853</v>
      </c>
      <c r="C108" s="32">
        <f t="shared" si="12"/>
        <v>7.75</v>
      </c>
      <c r="D108" s="36">
        <f t="shared" si="13"/>
        <v>640.77248956148571</v>
      </c>
      <c r="E108" s="33">
        <f t="shared" si="14"/>
        <v>640.77248956148571</v>
      </c>
      <c r="F108" s="34">
        <f t="shared" si="15"/>
        <v>28721.736084836546</v>
      </c>
      <c r="G108" s="34" cm="1">
        <f t="array" ref="G108">_xll.DCE_EC312_SpecificHeat_Ca(B108)</f>
        <v>585.24525469915511</v>
      </c>
      <c r="H108" s="33">
        <f t="shared" si="16"/>
        <v>4.0701640479913257</v>
      </c>
      <c r="I108" s="33">
        <f t="shared" si="17"/>
        <v>357.83644127516988</v>
      </c>
      <c r="J108" s="37">
        <f t="shared" si="18"/>
        <v>7.75</v>
      </c>
      <c r="K108" s="38">
        <f t="shared" si="19"/>
        <v>357.83644127516988</v>
      </c>
      <c r="L108" s="40">
        <f t="shared" si="21"/>
        <v>92</v>
      </c>
      <c r="M108" s="41">
        <f t="shared" si="20"/>
        <v>1009.2762833113727</v>
      </c>
    </row>
    <row r="109" spans="1:13">
      <c r="A109" s="31">
        <v>94</v>
      </c>
      <c r="B109" s="33">
        <f t="shared" si="11"/>
        <v>357.83644127516988</v>
      </c>
      <c r="C109" s="32">
        <f t="shared" si="12"/>
        <v>7.833333333333333</v>
      </c>
      <c r="D109" s="36">
        <f t="shared" si="13"/>
        <v>642.34967882218245</v>
      </c>
      <c r="E109" s="33">
        <f t="shared" si="14"/>
        <v>642.34967882218245</v>
      </c>
      <c r="F109" s="34">
        <f t="shared" si="15"/>
        <v>28690.297055736668</v>
      </c>
      <c r="G109" s="34" cm="1">
        <f t="array" ref="G109">_xll.DCE_EC312_SpecificHeat_Ca(B109)</f>
        <v>586.92835172126274</v>
      </c>
      <c r="H109" s="33">
        <f t="shared" si="16"/>
        <v>4.0540498416908104</v>
      </c>
      <c r="I109" s="33">
        <f t="shared" si="17"/>
        <v>361.89049111686069</v>
      </c>
      <c r="J109" s="37">
        <f t="shared" si="18"/>
        <v>7.833333333333333</v>
      </c>
      <c r="K109" s="38">
        <f t="shared" si="19"/>
        <v>361.89049111686069</v>
      </c>
      <c r="L109" s="40">
        <f t="shared" si="21"/>
        <v>93</v>
      </c>
      <c r="M109" s="41">
        <f t="shared" si="20"/>
        <v>1010.893914098161</v>
      </c>
    </row>
    <row r="110" spans="1:13">
      <c r="A110" s="31">
        <v>95</v>
      </c>
      <c r="B110" s="33">
        <f t="shared" si="11"/>
        <v>361.89049111686069</v>
      </c>
      <c r="C110" s="32">
        <f t="shared" si="12"/>
        <v>7.916666666666667</v>
      </c>
      <c r="D110" s="36">
        <f t="shared" si="13"/>
        <v>643.91043872939849</v>
      </c>
      <c r="E110" s="33">
        <f t="shared" si="14"/>
        <v>643.91043872939849</v>
      </c>
      <c r="F110" s="34">
        <f t="shared" si="15"/>
        <v>28655.346866577594</v>
      </c>
      <c r="G110" s="34" cm="1">
        <f t="array" ref="G110">_xll.DCE_EC312_SpecificHeat_Ca(B110)</f>
        <v>588.62761491421861</v>
      </c>
      <c r="H110" s="33">
        <f t="shared" si="16"/>
        <v>4.0374221811771029</v>
      </c>
      <c r="I110" s="33">
        <f t="shared" si="17"/>
        <v>365.92791329803777</v>
      </c>
      <c r="J110" s="37">
        <f t="shared" si="18"/>
        <v>7.916666666666667</v>
      </c>
      <c r="K110" s="38">
        <f t="shared" si="19"/>
        <v>365.92791329803777</v>
      </c>
      <c r="L110" s="40">
        <f t="shared" si="21"/>
        <v>94</v>
      </c>
      <c r="M110" s="41">
        <f t="shared" si="20"/>
        <v>1012.4942667892417</v>
      </c>
    </row>
    <row r="111" spans="1:13">
      <c r="A111" s="31">
        <v>96</v>
      </c>
      <c r="B111" s="33">
        <f t="shared" si="11"/>
        <v>365.92791329803777</v>
      </c>
      <c r="C111" s="32">
        <f t="shared" si="12"/>
        <v>8</v>
      </c>
      <c r="D111" s="36">
        <f t="shared" si="13"/>
        <v>645.45510804178514</v>
      </c>
      <c r="E111" s="33">
        <f t="shared" si="14"/>
        <v>645.45510804178514</v>
      </c>
      <c r="F111" s="34">
        <f t="shared" si="15"/>
        <v>28616.939538884377</v>
      </c>
      <c r="G111" s="34" cm="1">
        <f t="array" ref="G111">_xll.DCE_EC312_SpecificHeat_Ca(B111)</f>
        <v>590.34343506849302</v>
      </c>
      <c r="H111" s="33">
        <f t="shared" si="16"/>
        <v>4.0202917942720164</v>
      </c>
      <c r="I111" s="33">
        <f t="shared" si="17"/>
        <v>369.94820509230976</v>
      </c>
      <c r="J111" s="37">
        <f t="shared" si="18"/>
        <v>8</v>
      </c>
      <c r="K111" s="38">
        <f t="shared" si="19"/>
        <v>369.94820509230976</v>
      </c>
      <c r="L111" s="40">
        <f t="shared" si="21"/>
        <v>95</v>
      </c>
      <c r="M111" s="41">
        <f t="shared" si="20"/>
        <v>1014.0777065858476</v>
      </c>
    </row>
    <row r="112" spans="1:13">
      <c r="A112" s="31">
        <v>97</v>
      </c>
      <c r="B112" s="33">
        <f t="shared" si="11"/>
        <v>369.94820509230976</v>
      </c>
      <c r="C112" s="32">
        <f t="shared" si="12"/>
        <v>8.0833333333333339</v>
      </c>
      <c r="D112" s="36">
        <f t="shared" si="13"/>
        <v>646.98401514746604</v>
      </c>
      <c r="E112" s="33">
        <f t="shared" si="14"/>
        <v>646.98401514746604</v>
      </c>
      <c r="F112" s="34">
        <f t="shared" si="15"/>
        <v>28575.129955982145</v>
      </c>
      <c r="G112" s="34" cm="1">
        <f t="array" ref="G112">_xll.DCE_EC312_SpecificHeat_Ca(B112)</f>
        <v>592.07617511029423</v>
      </c>
      <c r="H112" s="33">
        <f t="shared" si="16"/>
        <v>4.0026697230309347</v>
      </c>
      <c r="I112" s="33">
        <f t="shared" si="17"/>
        <v>373.95087481534068</v>
      </c>
      <c r="J112" s="37">
        <f t="shared" si="18"/>
        <v>8.0833333333333339</v>
      </c>
      <c r="K112" s="38">
        <f t="shared" si="19"/>
        <v>373.95087481534068</v>
      </c>
      <c r="L112" s="40">
        <f t="shared" si="21"/>
        <v>96</v>
      </c>
      <c r="M112" s="41">
        <f t="shared" si="20"/>
        <v>1015.6445872314937</v>
      </c>
    </row>
    <row r="113" spans="1:13">
      <c r="A113" s="31">
        <v>98</v>
      </c>
      <c r="B113" s="33">
        <f t="shared" si="11"/>
        <v>373.95087481534068</v>
      </c>
      <c r="C113" s="32">
        <f t="shared" si="12"/>
        <v>8.1666666666666661</v>
      </c>
      <c r="D113" s="36">
        <f t="shared" si="13"/>
        <v>648.49747848306527</v>
      </c>
      <c r="E113" s="33">
        <f t="shared" si="14"/>
        <v>648.49747848306527</v>
      </c>
      <c r="F113" s="34">
        <f t="shared" si="15"/>
        <v>28529.973854078715</v>
      </c>
      <c r="G113" s="34" cm="1">
        <f t="array" ref="G113">_xll.DCE_EC312_SpecificHeat_Ca(B113)</f>
        <v>593.82616982044703</v>
      </c>
      <c r="H113" s="33">
        <f t="shared" si="16"/>
        <v>3.9845673157527588</v>
      </c>
      <c r="I113" s="33">
        <f t="shared" si="17"/>
        <v>377.93544213109345</v>
      </c>
      <c r="J113" s="37">
        <f t="shared" si="18"/>
        <v>8.1666666666666661</v>
      </c>
      <c r="K113" s="38">
        <f t="shared" si="19"/>
        <v>377.93544213109345</v>
      </c>
      <c r="L113" s="40">
        <f t="shared" si="21"/>
        <v>97</v>
      </c>
      <c r="M113" s="41">
        <f t="shared" si="20"/>
        <v>1017.1952514863153</v>
      </c>
    </row>
    <row r="114" spans="1:13">
      <c r="A114" s="31">
        <v>99</v>
      </c>
      <c r="B114" s="33">
        <f t="shared" si="11"/>
        <v>377.93544213109345</v>
      </c>
      <c r="C114" s="32">
        <f t="shared" si="12"/>
        <v>8.25</v>
      </c>
      <c r="D114" s="36">
        <f t="shared" si="13"/>
        <v>649.99580693178507</v>
      </c>
      <c r="E114" s="33">
        <f t="shared" si="14"/>
        <v>649.99580693178507</v>
      </c>
      <c r="F114" s="34">
        <f t="shared" si="15"/>
        <v>28481.527809119463</v>
      </c>
      <c r="G114" s="34" cm="1">
        <f t="array" ref="G114">_xll.DCE_EC312_SpecificHeat_Ca(B114)</f>
        <v>595.59372562270926</v>
      </c>
      <c r="H114" s="33">
        <f t="shared" si="16"/>
        <v>3.9659962174184931</v>
      </c>
      <c r="I114" s="33">
        <f t="shared" si="17"/>
        <v>381.90143834851193</v>
      </c>
      <c r="J114" s="37">
        <f t="shared" si="18"/>
        <v>8.25</v>
      </c>
      <c r="K114" s="38">
        <f t="shared" si="19"/>
        <v>381.90143834851193</v>
      </c>
      <c r="L114" s="40">
        <f t="shared" si="21"/>
        <v>98</v>
      </c>
      <c r="M114" s="41">
        <f t="shared" si="20"/>
        <v>1018.7300315771122</v>
      </c>
    </row>
    <row r="115" spans="1:13">
      <c r="A115" s="31">
        <v>100</v>
      </c>
      <c r="B115" s="33">
        <f t="shared" si="11"/>
        <v>381.90143834851193</v>
      </c>
      <c r="C115" s="32">
        <f t="shared" si="12"/>
        <v>8.3333333333333339</v>
      </c>
      <c r="D115" s="36">
        <f t="shared" si="13"/>
        <v>651.47930020177489</v>
      </c>
      <c r="E115" s="33">
        <f t="shared" si="14"/>
        <v>651.47930020177489</v>
      </c>
      <c r="F115" s="34">
        <f t="shared" si="15"/>
        <v>28429.84921958339</v>
      </c>
      <c r="G115" s="34" cm="1">
        <f t="array" ref="G115">_xll.DCE_EC312_SpecificHeat_Ca(B115)</f>
        <v>597.37912044099687</v>
      </c>
      <c r="H115" s="33">
        <f t="shared" si="16"/>
        <v>3.9469683586466213</v>
      </c>
      <c r="I115" s="33">
        <f t="shared" si="17"/>
        <v>385.84840670715857</v>
      </c>
      <c r="J115" s="37">
        <f t="shared" si="18"/>
        <v>8.3333333333333339</v>
      </c>
      <c r="K115" s="38">
        <f t="shared" si="19"/>
        <v>385.84840670715857</v>
      </c>
      <c r="L115" s="40">
        <f t="shared" si="21"/>
        <v>99</v>
      </c>
      <c r="M115" s="41">
        <f t="shared" si="20"/>
        <v>1020.2492496245733</v>
      </c>
    </row>
    <row r="116" spans="1:13">
      <c r="A116" s="31">
        <v>101</v>
      </c>
      <c r="B116" s="33">
        <f t="shared" si="11"/>
        <v>385.84840670715857</v>
      </c>
      <c r="C116" s="32">
        <f t="shared" si="12"/>
        <v>8.4166666666666661</v>
      </c>
      <c r="D116" s="36">
        <f t="shared" si="13"/>
        <v>652.94824918595168</v>
      </c>
      <c r="E116" s="33">
        <f t="shared" si="14"/>
        <v>652.94824918595168</v>
      </c>
      <c r="F116" s="34">
        <f t="shared" si="15"/>
        <v>28374.996285399215</v>
      </c>
      <c r="G116" s="34" cm="1">
        <f t="array" ref="G116">_xll.DCE_EC312_SpecificHeat_Ca(B116)</f>
        <v>599.18260362475985</v>
      </c>
      <c r="H116" s="33">
        <f t="shared" si="16"/>
        <v>3.9274959432583705</v>
      </c>
      <c r="I116" s="33">
        <f t="shared" si="17"/>
        <v>389.77590265041692</v>
      </c>
      <c r="J116" s="37">
        <f t="shared" si="18"/>
        <v>8.4166666666666661</v>
      </c>
      <c r="K116" s="38">
        <f t="shared" si="19"/>
        <v>389.77590265041692</v>
      </c>
      <c r="L116" s="40">
        <f t="shared" si="21"/>
        <v>100</v>
      </c>
      <c r="M116" s="41">
        <f t="shared" si="20"/>
        <v>1021.753218049062</v>
      </c>
    </row>
    <row r="117" spans="1:13">
      <c r="A117" s="31">
        <v>102</v>
      </c>
      <c r="B117" s="33">
        <f t="shared" si="11"/>
        <v>389.77590265041692</v>
      </c>
      <c r="C117" s="32">
        <f t="shared" si="12"/>
        <v>8.5</v>
      </c>
      <c r="D117" s="36">
        <f t="shared" si="13"/>
        <v>654.40293630435303</v>
      </c>
      <c r="E117" s="33">
        <f t="shared" si="14"/>
        <v>654.40293630435303</v>
      </c>
      <c r="F117" s="34">
        <f t="shared" si="15"/>
        <v>28317.027983168173</v>
      </c>
      <c r="G117" s="34" cm="1">
        <f t="array" ref="G117">_xll.DCE_EC312_SpecificHeat_Ca(B117)</f>
        <v>601.00439594152908</v>
      </c>
      <c r="H117" s="33">
        <f t="shared" si="16"/>
        <v>3.9075914345501088</v>
      </c>
      <c r="I117" s="33">
        <f t="shared" si="17"/>
        <v>393.68349408496704</v>
      </c>
      <c r="J117" s="37">
        <f t="shared" si="18"/>
        <v>8.5</v>
      </c>
      <c r="K117" s="38">
        <f t="shared" si="19"/>
        <v>393.68349408496704</v>
      </c>
      <c r="L117" s="40">
        <f t="shared" si="21"/>
        <v>101</v>
      </c>
      <c r="M117" s="41">
        <f t="shared" si="20"/>
        <v>1023.2422399562339</v>
      </c>
    </row>
    <row r="118" spans="1:13">
      <c r="A118" s="31">
        <v>103</v>
      </c>
      <c r="B118" s="33">
        <f t="shared" si="11"/>
        <v>393.68349408496704</v>
      </c>
      <c r="C118" s="32">
        <f t="shared" si="12"/>
        <v>8.5833333333333339</v>
      </c>
      <c r="D118" s="36">
        <f t="shared" si="13"/>
        <v>655.84363583003005</v>
      </c>
      <c r="E118" s="33">
        <f t="shared" si="14"/>
        <v>655.84363583003005</v>
      </c>
      <c r="F118" s="34">
        <f t="shared" si="15"/>
        <v>28256.00403788796</v>
      </c>
      <c r="G118" s="34" cm="1">
        <f t="array" ref="G118">_xll.DCE_EC312_SpecificHeat_Ca(B118)</f>
        <v>602.84468963541951</v>
      </c>
      <c r="H118" s="33">
        <f t="shared" si="16"/>
        <v>3.8872675403739549</v>
      </c>
      <c r="I118" s="33">
        <f t="shared" si="17"/>
        <v>397.57076162534099</v>
      </c>
      <c r="J118" s="37">
        <f t="shared" si="18"/>
        <v>8.5833333333333339</v>
      </c>
      <c r="K118" s="38">
        <f t="shared" si="19"/>
        <v>397.57076162534099</v>
      </c>
      <c r="L118" s="40">
        <f t="shared" si="21"/>
        <v>102</v>
      </c>
      <c r="M118" s="41">
        <f t="shared" si="20"/>
        <v>1024.7166095036832</v>
      </c>
    </row>
    <row r="119" spans="1:13">
      <c r="A119" s="31">
        <v>104</v>
      </c>
      <c r="B119" s="33">
        <f t="shared" si="11"/>
        <v>397.57076162534099</v>
      </c>
      <c r="C119" s="32">
        <f t="shared" si="12"/>
        <v>8.6666666666666661</v>
      </c>
      <c r="D119" s="36">
        <f t="shared" si="13"/>
        <v>657.27061419942038</v>
      </c>
      <c r="E119" s="33">
        <f t="shared" si="14"/>
        <v>657.27061419942038</v>
      </c>
      <c r="F119" s="34">
        <f t="shared" si="15"/>
        <v>28191.984891379427</v>
      </c>
      <c r="G119" s="34" cm="1">
        <f t="array" ref="G119">_xll.DCE_EC312_SpecificHeat_Ca(B119)</f>
        <v>604.70364855016498</v>
      </c>
      <c r="H119" s="33">
        <f t="shared" si="16"/>
        <v>3.8665371971307461</v>
      </c>
      <c r="I119" s="33">
        <f t="shared" si="17"/>
        <v>401.43729882247175</v>
      </c>
      <c r="J119" s="37">
        <f t="shared" si="18"/>
        <v>8.6666666666666661</v>
      </c>
      <c r="K119" s="38">
        <f t="shared" si="19"/>
        <v>401.43729882247175</v>
      </c>
      <c r="L119" s="40">
        <f t="shared" si="21"/>
        <v>103</v>
      </c>
      <c r="M119" s="41">
        <f t="shared" si="20"/>
        <v>1026.1766122497243</v>
      </c>
    </row>
    <row r="120" spans="1:13">
      <c r="A120" s="31">
        <v>105</v>
      </c>
      <c r="B120" s="33">
        <f t="shared" si="11"/>
        <v>401.43729882247175</v>
      </c>
      <c r="C120" s="32">
        <f t="shared" si="12"/>
        <v>8.75</v>
      </c>
      <c r="D120" s="36">
        <f t="shared" si="13"/>
        <v>658.68413030808097</v>
      </c>
      <c r="E120" s="33">
        <f t="shared" si="14"/>
        <v>658.68413030808097</v>
      </c>
      <c r="F120" s="34">
        <f t="shared" si="15"/>
        <v>28125.031667624229</v>
      </c>
      <c r="G120" s="34" cm="1">
        <f t="array" ref="G120">_xll.DCE_EC312_SpecificHeat_Ca(B120)</f>
        <v>606.58140831504511</v>
      </c>
      <c r="H120" s="33">
        <f t="shared" si="16"/>
        <v>3.8454135527821585</v>
      </c>
      <c r="I120" s="33">
        <f t="shared" si="17"/>
        <v>405.28271237525388</v>
      </c>
      <c r="J120" s="37">
        <f t="shared" si="18"/>
        <v>8.75</v>
      </c>
      <c r="K120" s="38">
        <f t="shared" si="19"/>
        <v>405.28271237525388</v>
      </c>
      <c r="L120" s="40">
        <f t="shared" si="21"/>
        <v>104</v>
      </c>
      <c r="M120" s="41">
        <f t="shared" si="20"/>
        <v>1027.6225254853416</v>
      </c>
    </row>
    <row r="121" spans="1:13">
      <c r="A121" s="31">
        <v>106</v>
      </c>
      <c r="B121" s="33">
        <f t="shared" si="11"/>
        <v>405.28271237525388</v>
      </c>
      <c r="C121" s="32">
        <f t="shared" si="12"/>
        <v>8.8333333333333339</v>
      </c>
      <c r="D121" s="36">
        <f t="shared" si="13"/>
        <v>660.08443579260029</v>
      </c>
      <c r="E121" s="33">
        <f t="shared" si="14"/>
        <v>660.08443579260029</v>
      </c>
      <c r="F121" s="34">
        <f t="shared" si="15"/>
        <v>28055.206135226923</v>
      </c>
      <c r="G121" s="34" cm="1">
        <f t="array" ref="G121">_xll.DCE_EC312_SpecificHeat_Ca(B121)</f>
        <v>608.47807659185651</v>
      </c>
      <c r="H121" s="33">
        <f t="shared" si="16"/>
        <v>3.8239099489906514</v>
      </c>
      <c r="I121" s="33">
        <f t="shared" si="17"/>
        <v>409.10662232424454</v>
      </c>
      <c r="J121" s="37">
        <f t="shared" si="18"/>
        <v>8.8333333333333339</v>
      </c>
      <c r="K121" s="38">
        <f t="shared" si="19"/>
        <v>409.10662232424454</v>
      </c>
      <c r="L121" s="40">
        <f t="shared" si="21"/>
        <v>105</v>
      </c>
      <c r="M121" s="41">
        <f t="shared" si="20"/>
        <v>1029.0546185502797</v>
      </c>
    </row>
    <row r="122" spans="1:13">
      <c r="A122" s="31">
        <v>107</v>
      </c>
      <c r="B122" s="33">
        <f t="shared" si="11"/>
        <v>409.10662232424454</v>
      </c>
      <c r="C122" s="32">
        <f t="shared" si="12"/>
        <v>8.9166666666666661</v>
      </c>
      <c r="D122" s="36">
        <f t="shared" si="13"/>
        <v>661.47177529945907</v>
      </c>
      <c r="E122" s="33">
        <f t="shared" si="14"/>
        <v>661.47177529945907</v>
      </c>
      <c r="F122" s="34">
        <f t="shared" si="15"/>
        <v>27982.570667219799</v>
      </c>
      <c r="G122" s="34" cm="1">
        <f t="array" ref="G122">_xll.DCE_EC312_SpecificHeat_Ca(B122)</f>
        <v>610.39373338089683</v>
      </c>
      <c r="H122" s="33">
        <f t="shared" si="16"/>
        <v>3.802039902497107</v>
      </c>
      <c r="I122" s="33">
        <f t="shared" si="17"/>
        <v>412.90866222674163</v>
      </c>
      <c r="J122" s="37">
        <f t="shared" si="18"/>
        <v>8.9166666666666661</v>
      </c>
      <c r="K122" s="38">
        <f t="shared" si="19"/>
        <v>412.90866222674163</v>
      </c>
      <c r="L122" s="40">
        <f t="shared" si="21"/>
        <v>106</v>
      </c>
      <c r="M122" s="41">
        <f t="shared" si="20"/>
        <v>1030.4731531341636</v>
      </c>
    </row>
    <row r="123" spans="1:13">
      <c r="A123" s="31">
        <v>108</v>
      </c>
      <c r="B123" s="33">
        <f t="shared" si="11"/>
        <v>412.90866222674163</v>
      </c>
      <c r="C123" s="32">
        <f t="shared" si="12"/>
        <v>9</v>
      </c>
      <c r="D123" s="36">
        <f t="shared" si="13"/>
        <v>662.84638674155724</v>
      </c>
      <c r="E123" s="33">
        <f t="shared" si="14"/>
        <v>662.84638674155724</v>
      </c>
      <c r="F123" s="34">
        <f t="shared" si="15"/>
        <v>27907.188198432767</v>
      </c>
      <c r="G123" s="34" cm="1">
        <f t="array" ref="G123">_xll.DCE_EC312_SpecificHeat_Ca(B123)</f>
        <v>612.32843138373653</v>
      </c>
      <c r="H123" s="33">
        <f t="shared" si="16"/>
        <v>3.779817085846791</v>
      </c>
      <c r="I123" s="33">
        <f t="shared" si="17"/>
        <v>416.68847931258841</v>
      </c>
      <c r="J123" s="37">
        <f t="shared" si="18"/>
        <v>9</v>
      </c>
      <c r="K123" s="38">
        <f t="shared" si="19"/>
        <v>416.68847931258841</v>
      </c>
      <c r="L123" s="40">
        <f t="shared" si="21"/>
        <v>107</v>
      </c>
      <c r="M123" s="41">
        <f t="shared" si="20"/>
        <v>1031.8783835635033</v>
      </c>
    </row>
    <row r="124" spans="1:13">
      <c r="A124" s="31">
        <v>109</v>
      </c>
      <c r="B124" s="33">
        <f t="shared" si="11"/>
        <v>416.68847931258841</v>
      </c>
      <c r="C124" s="32">
        <f t="shared" si="12"/>
        <v>9.0833333333333339</v>
      </c>
      <c r="D124" s="36">
        <f t="shared" si="13"/>
        <v>664.20850154307959</v>
      </c>
      <c r="E124" s="33">
        <f t="shared" si="14"/>
        <v>664.20850154307959</v>
      </c>
      <c r="F124" s="34">
        <f t="shared" si="15"/>
        <v>27829.122180652954</v>
      </c>
      <c r="G124" s="34" cm="1">
        <f t="array" ref="G124">_xll.DCE_EC312_SpecificHeat_Ca(B124)</f>
        <v>614.28219642039494</v>
      </c>
      <c r="H124" s="33">
        <f t="shared" si="16"/>
        <v>3.757255307573991</v>
      </c>
      <c r="I124" s="33">
        <f t="shared" si="17"/>
        <v>420.4457346201624</v>
      </c>
      <c r="J124" s="37">
        <f t="shared" si="18"/>
        <v>9.0833333333333339</v>
      </c>
      <c r="K124" s="38">
        <f t="shared" si="19"/>
        <v>420.4457346201624</v>
      </c>
      <c r="L124" s="40">
        <f t="shared" si="21"/>
        <v>108</v>
      </c>
      <c r="M124" s="41">
        <f t="shared" si="20"/>
        <v>1033.270557075361</v>
      </c>
    </row>
    <row r="125" spans="1:13">
      <c r="A125" s="31">
        <v>110</v>
      </c>
      <c r="B125" s="33">
        <f t="shared" si="11"/>
        <v>420.4457346201624</v>
      </c>
      <c r="C125" s="32">
        <f t="shared" si="12"/>
        <v>9.1666666666666661</v>
      </c>
      <c r="D125" s="36">
        <f t="shared" si="13"/>
        <v>665.55834487333186</v>
      </c>
      <c r="E125" s="33">
        <f t="shared" si="14"/>
        <v>665.55834487333186</v>
      </c>
      <c r="F125" s="34">
        <f t="shared" si="15"/>
        <v>27748.436535801069</v>
      </c>
      <c r="G125" s="34" cm="1">
        <f t="array" ref="G125">_xll.DCE_EC312_SpecificHeat_Ca(B125)</f>
        <v>616.25502789837822</v>
      </c>
      <c r="H125" s="33">
        <f t="shared" si="16"/>
        <v>3.734368491955125</v>
      </c>
      <c r="I125" s="33">
        <f t="shared" si="17"/>
        <v>424.18010311211754</v>
      </c>
      <c r="J125" s="37">
        <f t="shared" si="18"/>
        <v>9.1666666666666661</v>
      </c>
      <c r="K125" s="38">
        <f t="shared" si="19"/>
        <v>424.18010311211754</v>
      </c>
      <c r="L125" s="40">
        <f t="shared" si="21"/>
        <v>109</v>
      </c>
      <c r="M125" s="41">
        <f t="shared" si="20"/>
        <v>1034.6499140784215</v>
      </c>
    </row>
    <row r="126" spans="1:13">
      <c r="A126" s="31">
        <v>111</v>
      </c>
      <c r="B126" s="33">
        <f t="shared" si="11"/>
        <v>424.18010311211754</v>
      </c>
      <c r="C126" s="32">
        <f t="shared" si="12"/>
        <v>9.25</v>
      </c>
      <c r="D126" s="36">
        <f t="shared" si="13"/>
        <v>666.8961358701365</v>
      </c>
      <c r="E126" s="33">
        <f t="shared" si="14"/>
        <v>666.8961358701365</v>
      </c>
      <c r="F126" s="34">
        <f t="shared" si="15"/>
        <v>27665.19560735187</v>
      </c>
      <c r="G126" s="34" cm="1">
        <f t="array" ref="G126">_xll.DCE_EC312_SpecificHeat_Ca(B126)</f>
        <v>618.24689933089473</v>
      </c>
      <c r="H126" s="33">
        <f t="shared" si="16"/>
        <v>3.7111706584386299</v>
      </c>
      <c r="I126" s="33">
        <f t="shared" si="17"/>
        <v>427.89127377055615</v>
      </c>
      <c r="J126" s="37">
        <f t="shared" si="18"/>
        <v>9.25</v>
      </c>
      <c r="K126" s="38">
        <f t="shared" si="19"/>
        <v>427.89127377055615</v>
      </c>
      <c r="L126" s="40">
        <f t="shared" si="21"/>
        <v>110</v>
      </c>
      <c r="M126" s="41">
        <f t="shared" si="20"/>
        <v>1036.0166884021564</v>
      </c>
    </row>
    <row r="127" spans="1:13">
      <c r="A127" s="31">
        <v>112</v>
      </c>
      <c r="B127" s="33">
        <f t="shared" si="11"/>
        <v>427.89127377055615</v>
      </c>
      <c r="C127" s="32">
        <f t="shared" si="12"/>
        <v>9.3333333333333339</v>
      </c>
      <c r="D127" s="36">
        <f t="shared" si="13"/>
        <v>668.22208785334385</v>
      </c>
      <c r="E127" s="33">
        <f t="shared" si="14"/>
        <v>668.22208785334385</v>
      </c>
      <c r="F127" s="34">
        <f t="shared" si="15"/>
        <v>27579.464110226436</v>
      </c>
      <c r="G127" s="34" cm="1">
        <f t="array" ref="G127">_xll.DCE_EC312_SpecificHeat_Ca(B127)</f>
        <v>620.25775890144723</v>
      </c>
      <c r="H127" s="33">
        <f t="shared" si="16"/>
        <v>3.6876759008580033</v>
      </c>
      <c r="I127" s="33">
        <f t="shared" si="17"/>
        <v>431.57894967141414</v>
      </c>
      <c r="J127" s="37">
        <f t="shared" si="18"/>
        <v>9.3333333333333339</v>
      </c>
      <c r="K127" s="38">
        <f t="shared" si="19"/>
        <v>431.57894967141414</v>
      </c>
      <c r="L127" s="40">
        <f t="shared" si="21"/>
        <v>111</v>
      </c>
      <c r="M127" s="41">
        <f t="shared" si="20"/>
        <v>1037.3711075347237</v>
      </c>
    </row>
    <row r="128" spans="1:13">
      <c r="A128" s="31">
        <v>113</v>
      </c>
      <c r="B128" s="33">
        <f t="shared" si="11"/>
        <v>431.57894967141414</v>
      </c>
      <c r="C128" s="32">
        <f t="shared" si="12"/>
        <v>9.4166666666666661</v>
      </c>
      <c r="D128" s="36">
        <f t="shared" si="13"/>
        <v>669.53640852897786</v>
      </c>
      <c r="E128" s="33">
        <f t="shared" si="14"/>
        <v>669.53640852897786</v>
      </c>
      <c r="F128" s="34">
        <f t="shared" si="15"/>
        <v>27491.307079382081</v>
      </c>
      <c r="G128" s="34" cm="1">
        <f t="array" ref="G128">_xll.DCE_EC312_SpecificHeat_Ca(B128)</f>
        <v>622.28753007188732</v>
      </c>
      <c r="H128" s="33">
        <f t="shared" si="16"/>
        <v>3.6638983665317157</v>
      </c>
      <c r="I128" s="33">
        <f t="shared" si="17"/>
        <v>435.24284803794586</v>
      </c>
      <c r="J128" s="37">
        <f t="shared" si="18"/>
        <v>9.4166666666666661</v>
      </c>
      <c r="K128" s="38">
        <f t="shared" si="19"/>
        <v>435.24284803794586</v>
      </c>
      <c r="L128" s="40">
        <f t="shared" si="21"/>
        <v>112</v>
      </c>
      <c r="M128" s="41">
        <f t="shared" si="20"/>
        <v>1038.7133928502117</v>
      </c>
    </row>
    <row r="129" spans="1:13">
      <c r="A129" s="31">
        <v>114</v>
      </c>
      <c r="B129" s="33">
        <f t="shared" si="11"/>
        <v>435.24284803794586</v>
      </c>
      <c r="C129" s="32">
        <f t="shared" si="12"/>
        <v>9.5</v>
      </c>
      <c r="D129" s="36">
        <f t="shared" si="13"/>
        <v>670.83930018450621</v>
      </c>
      <c r="E129" s="33">
        <f t="shared" si="14"/>
        <v>670.83930018450621</v>
      </c>
      <c r="F129" s="34">
        <f t="shared" si="15"/>
        <v>27400.789817324312</v>
      </c>
      <c r="G129" s="34" cm="1">
        <f t="array" ref="G129">_xll.DCE_EC312_SpecificHeat_Ca(B129)</f>
        <v>624.33611223093112</v>
      </c>
      <c r="H129" s="33">
        <f t="shared" si="16"/>
        <v>3.6398522353506122</v>
      </c>
      <c r="I129" s="33">
        <f t="shared" si="17"/>
        <v>438.88270027329645</v>
      </c>
      <c r="J129" s="37">
        <f t="shared" si="18"/>
        <v>9.5</v>
      </c>
      <c r="K129" s="38">
        <f t="shared" si="19"/>
        <v>438.88270027329645</v>
      </c>
      <c r="L129" s="40">
        <f t="shared" si="21"/>
        <v>113</v>
      </c>
      <c r="M129" s="41">
        <f t="shared" si="20"/>
        <v>1040.0437598257952</v>
      </c>
    </row>
    <row r="130" spans="1:13">
      <c r="A130" s="31">
        <v>115</v>
      </c>
      <c r="B130" s="33">
        <f t="shared" si="11"/>
        <v>438.88270027329645</v>
      </c>
      <c r="C130" s="32">
        <f t="shared" si="12"/>
        <v>9.5833333333333339</v>
      </c>
      <c r="D130" s="36">
        <f t="shared" si="13"/>
        <v>672.13095987569295</v>
      </c>
      <c r="E130" s="33">
        <f t="shared" si="14"/>
        <v>672.13095987569295</v>
      </c>
      <c r="F130" s="34">
        <f t="shared" si="15"/>
        <v>27307.977840761392</v>
      </c>
      <c r="G130" s="34" cm="1">
        <f t="array" ref="G130">_xll.DCE_EC312_SpecificHeat_Ca(B130)</f>
        <v>626.40338138006382</v>
      </c>
      <c r="H130" s="33">
        <f t="shared" si="16"/>
        <v>3.6155516989496919</v>
      </c>
      <c r="I130" s="33">
        <f t="shared" si="17"/>
        <v>442.49825197224612</v>
      </c>
      <c r="J130" s="37">
        <f t="shared" si="18"/>
        <v>9.5833333333333339</v>
      </c>
      <c r="K130" s="38">
        <f t="shared" si="19"/>
        <v>442.49825197224612</v>
      </c>
      <c r="L130" s="40">
        <f t="shared" si="21"/>
        <v>114</v>
      </c>
      <c r="M130" s="41">
        <f t="shared" si="20"/>
        <v>1041.3624182493331</v>
      </c>
    </row>
    <row r="131" spans="1:13">
      <c r="A131" s="31">
        <v>116</v>
      </c>
      <c r="B131" s="33">
        <f t="shared" si="11"/>
        <v>442.49825197224612</v>
      </c>
      <c r="C131" s="32">
        <f t="shared" si="12"/>
        <v>9.6666666666666661</v>
      </c>
      <c r="D131" s="36">
        <f t="shared" si="13"/>
        <v>673.41157960546548</v>
      </c>
      <c r="E131" s="33">
        <f t="shared" si="14"/>
        <v>673.41157960546548</v>
      </c>
      <c r="F131" s="34">
        <f t="shared" si="15"/>
        <v>27212.936826618363</v>
      </c>
      <c r="G131" s="34" cm="1">
        <f t="array" ref="G131">_xll.DCE_EC312_SpecificHeat_Ca(B131)</f>
        <v>628.48919085370005</v>
      </c>
      <c r="H131" s="33">
        <f t="shared" si="16"/>
        <v>3.5910109400570271</v>
      </c>
      <c r="I131" s="33">
        <f t="shared" si="17"/>
        <v>446.08926291230313</v>
      </c>
      <c r="J131" s="37">
        <f t="shared" si="18"/>
        <v>9.6666666666666661</v>
      </c>
      <c r="K131" s="38">
        <f t="shared" si="19"/>
        <v>446.08926291230313</v>
      </c>
      <c r="L131" s="40">
        <f t="shared" si="21"/>
        <v>115</v>
      </c>
      <c r="M131" s="41">
        <f t="shared" si="20"/>
        <v>1042.6695724179131</v>
      </c>
    </row>
    <row r="132" spans="1:13">
      <c r="A132" s="31">
        <v>117</v>
      </c>
      <c r="B132" s="33">
        <f t="shared" si="11"/>
        <v>446.08926291230313</v>
      </c>
      <c r="C132" s="32">
        <f t="shared" si="12"/>
        <v>9.75</v>
      </c>
      <c r="D132" s="36">
        <f t="shared" si="13"/>
        <v>674.68134649520232</v>
      </c>
      <c r="E132" s="33">
        <f t="shared" si="14"/>
        <v>674.68134649520232</v>
      </c>
      <c r="F132" s="34">
        <f t="shared" si="15"/>
        <v>27115.732557622363</v>
      </c>
      <c r="G132" s="34" cm="1">
        <f t="array" ref="G132">_xll.DCE_EC312_SpecificHeat_Ca(B132)</f>
        <v>630.59337207043757</v>
      </c>
      <c r="H132" s="33">
        <f t="shared" si="16"/>
        <v>3.5662441121079826</v>
      </c>
      <c r="I132" s="33">
        <f t="shared" si="17"/>
        <v>449.65550702441112</v>
      </c>
      <c r="J132" s="37">
        <f t="shared" si="18"/>
        <v>9.75</v>
      </c>
      <c r="K132" s="38">
        <f t="shared" si="19"/>
        <v>449.65550702441112</v>
      </c>
      <c r="L132" s="40">
        <f t="shared" si="21"/>
        <v>116</v>
      </c>
      <c r="M132" s="41">
        <f t="shared" si="20"/>
        <v>1043.9654213278063</v>
      </c>
    </row>
    <row r="133" spans="1:13">
      <c r="A133" s="31">
        <v>118</v>
      </c>
      <c r="B133" s="33">
        <f t="shared" si="11"/>
        <v>449.65550702441112</v>
      </c>
      <c r="C133" s="32">
        <f t="shared" si="12"/>
        <v>9.8333333333333339</v>
      </c>
      <c r="D133" s="36">
        <f t="shared" si="13"/>
        <v>675.94044294882406</v>
      </c>
      <c r="E133" s="33">
        <f t="shared" si="14"/>
        <v>675.94044294882406</v>
      </c>
      <c r="F133" s="34">
        <f t="shared" si="15"/>
        <v>27016.430867665142</v>
      </c>
      <c r="G133" s="34" cm="1">
        <f t="array" ref="G133">_xll.DCE_EC312_SpecificHeat_Ca(B133)</f>
        <v>632.71573531221384</v>
      </c>
      <c r="H133" s="33">
        <f t="shared" si="16"/>
        <v>3.5412653192079171</v>
      </c>
      <c r="I133" s="33">
        <f t="shared" si="17"/>
        <v>453.19677234361905</v>
      </c>
      <c r="J133" s="37">
        <f t="shared" si="18"/>
        <v>9.8333333333333339</v>
      </c>
      <c r="K133" s="38">
        <f t="shared" si="19"/>
        <v>453.19677234361905</v>
      </c>
      <c r="L133" s="40">
        <f t="shared" si="21"/>
        <v>117</v>
      </c>
      <c r="M133" s="41">
        <f t="shared" si="20"/>
        <v>1045.2501588562834</v>
      </c>
    </row>
    <row r="134" spans="1:13">
      <c r="A134" s="31">
        <v>119</v>
      </c>
      <c r="B134" s="33">
        <f t="shared" si="11"/>
        <v>453.19677234361905</v>
      </c>
      <c r="C134" s="32">
        <f t="shared" si="12"/>
        <v>9.9166666666666661</v>
      </c>
      <c r="D134" s="36">
        <f t="shared" si="13"/>
        <v>677.18904681004608</v>
      </c>
      <c r="E134" s="33">
        <f t="shared" si="14"/>
        <v>677.18904681004608</v>
      </c>
      <c r="F134" s="34">
        <f t="shared" si="15"/>
        <v>26915.097587142162</v>
      </c>
      <c r="G134" s="34" cm="1">
        <f t="array" ref="G134">_xll.DCE_EC312_SpecificHeat_Ca(B134)</f>
        <v>634.8560705281717</v>
      </c>
      <c r="H134" s="33">
        <f t="shared" si="16"/>
        <v>3.5160885965213113</v>
      </c>
      <c r="I134" s="33">
        <f t="shared" si="17"/>
        <v>456.71286094014033</v>
      </c>
      <c r="J134" s="37">
        <f t="shared" si="18"/>
        <v>9.9166666666666661</v>
      </c>
      <c r="K134" s="38">
        <f t="shared" si="19"/>
        <v>456.71286094014033</v>
      </c>
      <c r="L134" s="40">
        <f>L133+1</f>
        <v>118</v>
      </c>
      <c r="M134" s="41">
        <f t="shared" si="20"/>
        <v>1046.5239739356957</v>
      </c>
    </row>
    <row r="135" spans="1:13">
      <c r="A135" s="31">
        <v>120</v>
      </c>
      <c r="B135" s="33">
        <f t="shared" si="11"/>
        <v>456.71286094014033</v>
      </c>
      <c r="C135" s="32">
        <f t="shared" si="12"/>
        <v>10</v>
      </c>
      <c r="D135" s="36">
        <f t="shared" si="13"/>
        <v>678.42733151313416</v>
      </c>
      <c r="E135" s="33">
        <f t="shared" si="14"/>
        <v>678.42733151313416</v>
      </c>
      <c r="F135" s="34">
        <f t="shared" si="15"/>
        <v>26811.798488460387</v>
      </c>
      <c r="G135" s="34" cm="1">
        <f t="array" ref="G135">_xll.DCE_EC312_SpecificHeat_Ca(B135)</f>
        <v>637.01414816005877</v>
      </c>
      <c r="H135" s="33">
        <f t="shared" si="16"/>
        <v>3.4907278911596333</v>
      </c>
      <c r="I135" s="33">
        <f t="shared" si="17"/>
        <v>460.20358883129995</v>
      </c>
      <c r="J135" s="37">
        <f t="shared" si="18"/>
        <v>10</v>
      </c>
      <c r="K135" s="38">
        <f t="shared" si="19"/>
        <v>460.20358883129995</v>
      </c>
      <c r="L135" s="40">
        <f t="shared" ref="L135:L154" si="22">L134+1</f>
        <v>119</v>
      </c>
      <c r="M135" s="41">
        <f t="shared" si="20"/>
        <v>1047.7870507202226</v>
      </c>
    </row>
    <row r="136" spans="1:13">
      <c r="A136" s="31">
        <v>121</v>
      </c>
      <c r="B136" s="33">
        <f t="shared" si="11"/>
        <v>460.20358883129995</v>
      </c>
      <c r="C136" s="32">
        <f t="shared" si="12"/>
        <v>10.083333333333334</v>
      </c>
      <c r="D136" s="36">
        <f t="shared" si="13"/>
        <v>679.65546622748013</v>
      </c>
      <c r="E136" s="33">
        <f t="shared" si="14"/>
        <v>679.65546622748013</v>
      </c>
      <c r="F136" s="34">
        <f t="shared" si="15"/>
        <v>26706.599231898592</v>
      </c>
      <c r="G136" s="34" cm="1">
        <f t="array" ref="G136">_xll.DCE_EC312_SpecificHeat_Ca(B136)</f>
        <v>639.18971998600455</v>
      </c>
      <c r="H136" s="33">
        <f t="shared" si="16"/>
        <v>3.4651970436344999</v>
      </c>
      <c r="I136" s="33">
        <f t="shared" si="17"/>
        <v>463.66878587493443</v>
      </c>
      <c r="J136" s="37">
        <f t="shared" si="18"/>
        <v>10.083333333333334</v>
      </c>
      <c r="K136" s="38">
        <f t="shared" si="19"/>
        <v>463.66878587493443</v>
      </c>
      <c r="L136" s="40">
        <f t="shared" si="22"/>
        <v>120</v>
      </c>
      <c r="M136" s="41">
        <f t="shared" si="20"/>
        <v>1049.039568745648</v>
      </c>
    </row>
    <row r="137" spans="1:13">
      <c r="A137" s="31">
        <v>122</v>
      </c>
      <c r="B137" s="33">
        <f t="shared" si="11"/>
        <v>463.66878587493443</v>
      </c>
      <c r="C137" s="32">
        <f t="shared" si="12"/>
        <v>10.166666666666666</v>
      </c>
      <c r="D137" s="36">
        <f t="shared" si="13"/>
        <v>680.87361599630106</v>
      </c>
      <c r="E137" s="33">
        <f t="shared" si="14"/>
        <v>680.87361599630106</v>
      </c>
      <c r="F137" s="34">
        <f t="shared" si="15"/>
        <v>26599.565311996063</v>
      </c>
      <c r="G137" s="34" cm="1">
        <f t="array" ref="G137">_xll.DCE_EC312_SpecificHeat_Ca(B137)</f>
        <v>641.38251997956831</v>
      </c>
      <c r="H137" s="33">
        <f t="shared" si="16"/>
        <v>3.4395097699367891</v>
      </c>
      <c r="I137" s="33">
        <f t="shared" si="17"/>
        <v>467.10829564487119</v>
      </c>
      <c r="J137" s="37">
        <f t="shared" si="18"/>
        <v>10.166666666666666</v>
      </c>
      <c r="K137" s="38">
        <f t="shared" si="19"/>
        <v>467.10829564487119</v>
      </c>
      <c r="L137" s="40">
        <f t="shared" si="22"/>
        <v>121</v>
      </c>
      <c r="M137" s="41">
        <f t="shared" si="20"/>
        <v>1050.281703082514</v>
      </c>
    </row>
    <row r="138" spans="1:13">
      <c r="A138" s="31">
        <v>123</v>
      </c>
      <c r="B138" s="33">
        <f t="shared" si="11"/>
        <v>467.10829564487119</v>
      </c>
      <c r="C138" s="32">
        <f t="shared" si="12"/>
        <v>10.25</v>
      </c>
      <c r="D138" s="36">
        <f t="shared" si="13"/>
        <v>682.08194186974549</v>
      </c>
      <c r="E138" s="33">
        <f t="shared" si="14"/>
        <v>682.08194186974549</v>
      </c>
      <c r="F138" s="34">
        <f t="shared" si="15"/>
        <v>26490.762004635879</v>
      </c>
      <c r="G138" s="34" cm="1">
        <f t="array" ref="G138">_xll.DCE_EC312_SpecificHeat_Ca(B138)</f>
        <v>643.59226518100229</v>
      </c>
      <c r="H138" s="33">
        <f t="shared" si="16"/>
        <v>3.4136796442962822</v>
      </c>
      <c r="I138" s="33">
        <f t="shared" si="17"/>
        <v>470.52197528916747</v>
      </c>
      <c r="J138" s="37">
        <f t="shared" si="18"/>
        <v>10.25</v>
      </c>
      <c r="K138" s="38">
        <f t="shared" si="19"/>
        <v>470.52197528916747</v>
      </c>
      <c r="L138" s="40">
        <f t="shared" si="22"/>
        <v>122</v>
      </c>
      <c r="M138" s="41">
        <f t="shared" si="20"/>
        <v>1051.5136244829766</v>
      </c>
    </row>
    <row r="139" spans="1:13">
      <c r="A139" s="31">
        <v>124</v>
      </c>
      <c r="B139" s="33">
        <f t="shared" si="11"/>
        <v>470.52197528916747</v>
      </c>
      <c r="C139" s="32">
        <f t="shared" si="12"/>
        <v>10.333333333333334</v>
      </c>
      <c r="D139" s="36">
        <f t="shared" si="13"/>
        <v>683.28060103267467</v>
      </c>
      <c r="E139" s="33">
        <f t="shared" si="14"/>
        <v>683.28060103267467</v>
      </c>
      <c r="F139" s="34">
        <f t="shared" si="15"/>
        <v>26380.254314979757</v>
      </c>
      <c r="G139" s="34" cm="1">
        <f t="array" ref="G139">_xll.DCE_EC312_SpecificHeat_Ca(B139)</f>
        <v>645.81865657775029</v>
      </c>
      <c r="H139" s="33">
        <f t="shared" si="16"/>
        <v>3.3877200826702794</v>
      </c>
      <c r="I139" s="33">
        <f t="shared" si="17"/>
        <v>473.90969537183776</v>
      </c>
      <c r="J139" s="37">
        <f t="shared" si="18"/>
        <v>10.333333333333334</v>
      </c>
      <c r="K139" s="38">
        <f t="shared" si="19"/>
        <v>473.90969537183776</v>
      </c>
      <c r="L139" s="40">
        <f t="shared" si="22"/>
        <v>123</v>
      </c>
      <c r="M139" s="41">
        <f t="shared" si="20"/>
        <v>1052.735499521676</v>
      </c>
    </row>
    <row r="140" spans="1:13">
      <c r="A140" s="31">
        <v>125</v>
      </c>
      <c r="B140" s="33">
        <f t="shared" si="11"/>
        <v>473.90969537183776</v>
      </c>
      <c r="C140" s="32">
        <f t="shared" si="12"/>
        <v>10.416666666666666</v>
      </c>
      <c r="D140" s="36">
        <f t="shared" si="13"/>
        <v>684.46974692737365</v>
      </c>
      <c r="E140" s="33">
        <f t="shared" si="14"/>
        <v>684.46974692737365</v>
      </c>
      <c r="F140" s="34">
        <f t="shared" si="15"/>
        <v>26268.106926401684</v>
      </c>
      <c r="G140" s="34" cm="1">
        <f t="array" ref="G140">_xll.DCE_EC312_SpecificHeat_Ca(B140)</f>
        <v>648.06137999127623</v>
      </c>
      <c r="H140" s="33">
        <f t="shared" si="16"/>
        <v>3.3616443270036083</v>
      </c>
      <c r="I140" s="33">
        <f t="shared" si="17"/>
        <v>477.27133969884136</v>
      </c>
      <c r="J140" s="37">
        <f t="shared" si="18"/>
        <v>10.416666666666666</v>
      </c>
      <c r="K140" s="38">
        <f t="shared" si="19"/>
        <v>477.27133969884136</v>
      </c>
      <c r="L140" s="40">
        <f t="shared" si="22"/>
        <v>124</v>
      </c>
      <c r="M140" s="41">
        <f t="shared" si="20"/>
        <v>1053.9474907309066</v>
      </c>
    </row>
    <row r="141" spans="1:13">
      <c r="A141" s="31">
        <v>126</v>
      </c>
      <c r="B141" s="33">
        <f t="shared" si="11"/>
        <v>477.27133969884136</v>
      </c>
      <c r="C141" s="32">
        <f t="shared" si="12"/>
        <v>10.5</v>
      </c>
      <c r="D141" s="36">
        <f t="shared" si="13"/>
        <v>685.64952937143096</v>
      </c>
      <c r="E141" s="33">
        <f t="shared" si="14"/>
        <v>685.64952937143096</v>
      </c>
      <c r="F141" s="34">
        <f t="shared" si="15"/>
        <v>26154.384150557195</v>
      </c>
      <c r="G141" s="34" cm="1">
        <f t="array" ref="G141">_xll.DCE_EC312_SpecificHeat_Ca(B141)</f>
        <v>650.32010696741702</v>
      </c>
      <c r="H141" s="33">
        <f t="shared" si="16"/>
        <v>3.3354654302963338</v>
      </c>
      <c r="I141" s="33">
        <f t="shared" si="17"/>
        <v>480.60680512913768</v>
      </c>
      <c r="J141" s="37">
        <f t="shared" si="18"/>
        <v>10.5</v>
      </c>
      <c r="K141" s="38">
        <f t="shared" si="19"/>
        <v>480.60680512913768</v>
      </c>
      <c r="L141" s="40">
        <f t="shared" si="22"/>
        <v>125</v>
      </c>
      <c r="M141" s="41">
        <f t="shared" si="20"/>
        <v>1055.149756730365</v>
      </c>
    </row>
    <row r="142" spans="1:13">
      <c r="A142" s="31">
        <v>127</v>
      </c>
      <c r="B142" s="33">
        <f t="shared" si="11"/>
        <v>480.60680512913768</v>
      </c>
      <c r="C142" s="32">
        <f t="shared" si="12"/>
        <v>10.583333333333334</v>
      </c>
      <c r="D142" s="36">
        <f t="shared" si="13"/>
        <v>686.82009467101307</v>
      </c>
      <c r="E142" s="33">
        <f t="shared" si="14"/>
        <v>686.82009467101307</v>
      </c>
      <c r="F142" s="34">
        <f t="shared" si="15"/>
        <v>26039.149878714758</v>
      </c>
      <c r="G142" s="34" cm="1">
        <f t="array" ref="G142">_xll.DCE_EC312_SpecificHeat_Ca(B142)</f>
        <v>652.5944956675512</v>
      </c>
      <c r="H142" s="33">
        <f t="shared" si="16"/>
        <v>3.3091962425094716</v>
      </c>
      <c r="I142" s="33">
        <f t="shared" si="17"/>
        <v>483.91600137164716</v>
      </c>
      <c r="J142" s="37">
        <f t="shared" si="18"/>
        <v>10.583333333333334</v>
      </c>
      <c r="K142" s="38">
        <f t="shared" si="19"/>
        <v>483.91600137164716</v>
      </c>
      <c r="L142" s="40">
        <f t="shared" si="22"/>
        <v>126</v>
      </c>
      <c r="M142" s="41">
        <f t="shared" si="20"/>
        <v>1056.342452351734</v>
      </c>
    </row>
    <row r="143" spans="1:13">
      <c r="A143" s="31">
        <v>128</v>
      </c>
      <c r="B143" s="33">
        <f t="shared" si="11"/>
        <v>483.91600137164716</v>
      </c>
      <c r="C143" s="32">
        <f t="shared" si="12"/>
        <v>10.666666666666666</v>
      </c>
      <c r="D143" s="36">
        <f t="shared" si="13"/>
        <v>687.9815857297483</v>
      </c>
      <c r="E143" s="33">
        <f t="shared" si="14"/>
        <v>687.9815857297483</v>
      </c>
      <c r="F143" s="34">
        <f t="shared" si="15"/>
        <v>25922.467534465624</v>
      </c>
      <c r="G143" s="34" cm="1">
        <f t="array" ref="G143">_xll.DCE_EC312_SpecificHeat_Ca(B143)</f>
        <v>654.88419175799027</v>
      </c>
      <c r="H143" s="33">
        <f t="shared" si="16"/>
        <v>3.2828493973332682</v>
      </c>
      <c r="I143" s="33">
        <f t="shared" si="17"/>
        <v>487.19885076898044</v>
      </c>
      <c r="J143" s="37">
        <f t="shared" si="18"/>
        <v>10.666666666666666</v>
      </c>
      <c r="K143" s="38">
        <f t="shared" si="19"/>
        <v>487.19885076898044</v>
      </c>
      <c r="L143" s="40">
        <f t="shared" si="22"/>
        <v>127</v>
      </c>
      <c r="M143" s="41">
        <f t="shared" si="20"/>
        <v>1057.525728758347</v>
      </c>
    </row>
    <row r="144" spans="1:13">
      <c r="A144" s="31">
        <v>129</v>
      </c>
      <c r="B144" s="33">
        <f t="shared" si="11"/>
        <v>487.19885076898044</v>
      </c>
      <c r="C144" s="32">
        <f t="shared" si="12"/>
        <v>10.75</v>
      </c>
      <c r="D144" s="36">
        <f t="shared" si="13"/>
        <v>689.13414215342334</v>
      </c>
      <c r="E144" s="33">
        <f t="shared" si="14"/>
        <v>689.13414215342334</v>
      </c>
      <c r="F144" s="34">
        <f t="shared" si="15"/>
        <v>25804.400027917429</v>
      </c>
      <c r="G144" s="34" cm="1">
        <f t="array" ref="G144">_xll.DCE_EC312_SpecificHeat_Ca(B144)</f>
        <v>657.1888292951146</v>
      </c>
      <c r="H144" s="33">
        <f t="shared" si="16"/>
        <v>3.2564372998368221</v>
      </c>
      <c r="I144" s="33">
        <f t="shared" si="17"/>
        <v>490.45528806881725</v>
      </c>
      <c r="J144" s="37">
        <f t="shared" si="18"/>
        <v>10.75</v>
      </c>
      <c r="K144" s="38">
        <f t="shared" si="19"/>
        <v>490.45528806881725</v>
      </c>
      <c r="L144" s="40">
        <f t="shared" si="22"/>
        <v>128</v>
      </c>
      <c r="M144" s="41">
        <f t="shared" si="20"/>
        <v>1058.6997335601616</v>
      </c>
    </row>
    <row r="145" spans="1:13">
      <c r="A145" s="31">
        <v>130</v>
      </c>
      <c r="B145" s="33">
        <f t="shared" ref="B145:B208" si="23">IF(A145=1,20,I144)</f>
        <v>490.45528806881725</v>
      </c>
      <c r="C145" s="32">
        <f t="shared" ref="C145:C208" si="24">A145*5/60</f>
        <v>10.833333333333334</v>
      </c>
      <c r="D145" s="36">
        <f t="shared" ref="D145:D208" si="25">20 + 345 *LOG10(8 * C145 + 1)</f>
        <v>690.2779003506829</v>
      </c>
      <c r="E145" s="33">
        <f t="shared" ref="E145:E208" si="26">D145</f>
        <v>690.2779003506829</v>
      </c>
      <c r="F145" s="34">
        <f t="shared" ref="F145:F208" si="27">25 * (D145 - B145)+1 * 0.7 * 1 * 0.0000000567 * ((E145 + 273) ^ 4 - (B145 + 273) ^ 4)</f>
        <v>25685.009711466759</v>
      </c>
      <c r="G145" s="34" cm="1">
        <f t="array" ref="G145">_xll.DCE_EC312_SpecificHeat_Ca(B145)</f>
        <v>659.50803160390615</v>
      </c>
      <c r="H145" s="33">
        <f t="shared" ref="H145:H208" si="28">$G$10 * $G$9 / (G145 * 7850) * F145 * 5</f>
        <v>3.2299721150124516</v>
      </c>
      <c r="I145" s="33">
        <f t="shared" ref="I145:I208" si="29">B145+H145</f>
        <v>493.68526018382971</v>
      </c>
      <c r="J145" s="37">
        <f t="shared" ref="J145:J166" si="30">C145</f>
        <v>10.833333333333334</v>
      </c>
      <c r="K145" s="38">
        <f t="shared" ref="K145:K166" si="31">I145</f>
        <v>493.68526018382971</v>
      </c>
      <c r="L145" s="40">
        <f t="shared" si="22"/>
        <v>129</v>
      </c>
      <c r="M145" s="41">
        <f t="shared" ref="M145:M166" si="32">20+345*LOG10(8*L145+1)</f>
        <v>1059.8646109242691</v>
      </c>
    </row>
    <row r="146" spans="1:13">
      <c r="A146" s="31">
        <v>131</v>
      </c>
      <c r="B146" s="33">
        <f t="shared" si="23"/>
        <v>493.68526018382971</v>
      </c>
      <c r="C146" s="32">
        <f t="shared" si="24"/>
        <v>10.916666666666666</v>
      </c>
      <c r="D146" s="36">
        <f t="shared" si="25"/>
        <v>691.41299362991515</v>
      </c>
      <c r="E146" s="33">
        <f t="shared" si="26"/>
        <v>691.41299362991515</v>
      </c>
      <c r="F146" s="34">
        <f t="shared" si="27"/>
        <v>25564.358337234764</v>
      </c>
      <c r="G146" s="34" cm="1">
        <f t="array" ref="G146">_xll.DCE_EC312_SpecificHeat_Ca(B146)</f>
        <v>661.84141214765782</v>
      </c>
      <c r="H146" s="33">
        <f t="shared" si="28"/>
        <v>3.2034657572228435</v>
      </c>
      <c r="I146" s="33">
        <f t="shared" si="29"/>
        <v>496.88872594105254</v>
      </c>
      <c r="J146" s="37">
        <f t="shared" si="30"/>
        <v>10.916666666666666</v>
      </c>
      <c r="K146" s="38">
        <f t="shared" si="31"/>
        <v>496.88872594105254</v>
      </c>
      <c r="L146" s="40">
        <f t="shared" si="22"/>
        <v>130</v>
      </c>
      <c r="M146" s="41">
        <f t="shared" si="32"/>
        <v>1061.0205016811349</v>
      </c>
    </row>
    <row r="147" spans="1:13">
      <c r="A147" s="31">
        <v>132</v>
      </c>
      <c r="B147" s="33">
        <f t="shared" si="23"/>
        <v>496.88872594105254</v>
      </c>
      <c r="C147" s="32">
        <f t="shared" si="24"/>
        <v>11</v>
      </c>
      <c r="D147" s="36">
        <f t="shared" si="25"/>
        <v>692.53955229249493</v>
      </c>
      <c r="E147" s="33">
        <f t="shared" si="26"/>
        <v>692.53955229249493</v>
      </c>
      <c r="F147" s="34">
        <f t="shared" si="27"/>
        <v>25442.507016240466</v>
      </c>
      <c r="G147" s="34" cm="1">
        <f t="array" ref="G147">_xll.DCE_EC312_SpecificHeat_Ca(B147)</f>
        <v>664.18857538677366</v>
      </c>
      <c r="H147" s="33">
        <f t="shared" si="28"/>
        <v>3.1769298805542299</v>
      </c>
      <c r="I147" s="33">
        <f t="shared" si="29"/>
        <v>500.06565582160675</v>
      </c>
      <c r="J147" s="37">
        <f t="shared" si="30"/>
        <v>11</v>
      </c>
      <c r="K147" s="38">
        <f t="shared" si="31"/>
        <v>500.06565582160675</v>
      </c>
      <c r="L147" s="40">
        <f t="shared" si="22"/>
        <v>131</v>
      </c>
      <c r="M147" s="41">
        <f t="shared" si="32"/>
        <v>1062.1675434267775</v>
      </c>
    </row>
    <row r="148" spans="1:13">
      <c r="A148" s="31">
        <v>133</v>
      </c>
      <c r="B148" s="33">
        <f t="shared" si="23"/>
        <v>500.06565582160675</v>
      </c>
      <c r="C148" s="32">
        <f t="shared" si="24"/>
        <v>11.083333333333334</v>
      </c>
      <c r="D148" s="36">
        <f t="shared" si="25"/>
        <v>693.65770372254724</v>
      </c>
      <c r="E148" s="33">
        <f t="shared" si="26"/>
        <v>693.65770372254724</v>
      </c>
      <c r="F148" s="34">
        <f t="shared" si="27"/>
        <v>25319.516179375074</v>
      </c>
      <c r="G148" s="34" cm="1">
        <f t="array" ref="G148">_xll.DCE_EC312_SpecificHeat_Ca(B148)</f>
        <v>666.5491176247167</v>
      </c>
      <c r="H148" s="33">
        <f t="shared" si="28"/>
        <v>3.1503758700738826</v>
      </c>
      <c r="I148" s="33">
        <f t="shared" si="29"/>
        <v>503.21603169168066</v>
      </c>
      <c r="J148" s="37">
        <f t="shared" si="30"/>
        <v>11.083333333333334</v>
      </c>
      <c r="K148" s="38">
        <f t="shared" si="31"/>
        <v>503.21603169168066</v>
      </c>
      <c r="L148" s="40">
        <f t="shared" si="22"/>
        <v>132</v>
      </c>
      <c r="M148" s="41">
        <f t="shared" si="32"/>
        <v>1063.305870621062</v>
      </c>
    </row>
    <row r="149" spans="1:13">
      <c r="A149" s="31">
        <v>134</v>
      </c>
      <c r="B149" s="33">
        <f t="shared" si="23"/>
        <v>503.21603169168066</v>
      </c>
      <c r="C149" s="32">
        <f t="shared" si="24"/>
        <v>11.166666666666666</v>
      </c>
      <c r="D149" s="36">
        <f t="shared" si="25"/>
        <v>694.76757247338639</v>
      </c>
      <c r="E149" s="33">
        <f t="shared" si="26"/>
        <v>694.76757247338639</v>
      </c>
      <c r="F149" s="34">
        <f t="shared" si="27"/>
        <v>25195.445540231547</v>
      </c>
      <c r="G149" s="34" cm="1">
        <f t="array" ref="G149">_xll.DCE_EC312_SpecificHeat_Ca(B149)</f>
        <v>668.92262783930039</v>
      </c>
      <c r="H149" s="33">
        <f t="shared" si="28"/>
        <v>3.1238148339860277</v>
      </c>
      <c r="I149" s="33">
        <f t="shared" si="29"/>
        <v>506.3398465256667</v>
      </c>
      <c r="J149" s="37">
        <f t="shared" si="30"/>
        <v>11.166666666666666</v>
      </c>
      <c r="K149" s="38">
        <f t="shared" si="31"/>
        <v>506.3398465256667</v>
      </c>
      <c r="L149" s="40">
        <f t="shared" si="22"/>
        <v>133</v>
      </c>
      <c r="M149" s="41">
        <f t="shared" si="32"/>
        <v>1064.4356146822909</v>
      </c>
    </row>
    <row r="150" spans="1:13">
      <c r="A150" s="31">
        <v>135</v>
      </c>
      <c r="B150" s="33">
        <f t="shared" si="23"/>
        <v>506.3398465256667</v>
      </c>
      <c r="C150" s="32">
        <f t="shared" si="24"/>
        <v>11.25</v>
      </c>
      <c r="D150" s="36">
        <f t="shared" si="25"/>
        <v>695.86928035077733</v>
      </c>
      <c r="E150" s="33">
        <f t="shared" si="26"/>
        <v>695.86928035077733</v>
      </c>
      <c r="F150" s="34">
        <f t="shared" si="27"/>
        <v>25070.354059833757</v>
      </c>
      <c r="G150" s="34" cm="1">
        <f t="array" ref="G150">_xll.DCE_EC312_SpecificHeat_Ca(B150)</f>
        <v>671.30868849765432</v>
      </c>
      <c r="H150" s="33">
        <f t="shared" si="28"/>
        <v>3.0972575966760933</v>
      </c>
      <c r="I150" s="33">
        <f t="shared" si="29"/>
        <v>509.43710412234282</v>
      </c>
      <c r="J150" s="37">
        <f t="shared" si="30"/>
        <v>11.25</v>
      </c>
      <c r="K150" s="38">
        <f t="shared" si="31"/>
        <v>509.43710412234282</v>
      </c>
      <c r="L150" s="40">
        <f t="shared" si="22"/>
        <v>134</v>
      </c>
      <c r="M150" s="41">
        <f t="shared" si="32"/>
        <v>1065.5569040782532</v>
      </c>
    </row>
    <row r="151" spans="1:13">
      <c r="A151" s="31">
        <v>136</v>
      </c>
      <c r="B151" s="33">
        <f t="shared" si="23"/>
        <v>509.43710412234282</v>
      </c>
      <c r="C151" s="32">
        <f t="shared" si="24"/>
        <v>11.333333333333334</v>
      </c>
      <c r="D151" s="36">
        <f t="shared" si="25"/>
        <v>696.96294649315712</v>
      </c>
      <c r="E151" s="33">
        <f t="shared" si="26"/>
        <v>696.96294649315712</v>
      </c>
      <c r="F151" s="34">
        <f t="shared" si="27"/>
        <v>24944.29991329955</v>
      </c>
      <c r="G151" s="34" cm="1">
        <f t="array" ref="G151">_xll.DCE_EC312_SpecificHeat_Ca(B151)</f>
        <v>673.70687635335287</v>
      </c>
      <c r="H151" s="33">
        <f t="shared" si="28"/>
        <v>3.0707146926293403</v>
      </c>
      <c r="I151" s="33">
        <f t="shared" si="29"/>
        <v>512.50781881497221</v>
      </c>
      <c r="J151" s="37">
        <f t="shared" si="30"/>
        <v>11.333333333333334</v>
      </c>
      <c r="K151" s="38">
        <f t="shared" si="31"/>
        <v>512.50781881497221</v>
      </c>
      <c r="L151" s="40">
        <f t="shared" si="22"/>
        <v>135</v>
      </c>
      <c r="M151" s="41">
        <f t="shared" si="32"/>
        <v>1066.6698644138919</v>
      </c>
    </row>
    <row r="152" spans="1:13">
      <c r="A152" s="31">
        <v>137</v>
      </c>
      <c r="B152" s="33">
        <f t="shared" si="23"/>
        <v>512.50781881497221</v>
      </c>
      <c r="C152" s="32">
        <f t="shared" si="24"/>
        <v>11.416666666666666</v>
      </c>
      <c r="D152" s="36">
        <f t="shared" si="25"/>
        <v>698.04868744895123</v>
      </c>
      <c r="E152" s="33">
        <f t="shared" si="26"/>
        <v>698.04868744895123</v>
      </c>
      <c r="F152" s="34">
        <f t="shared" si="27"/>
        <v>24817.340458464198</v>
      </c>
      <c r="G152" s="34" cm="1">
        <f t="array" ref="G152">_xll.DCE_EC312_SpecificHeat_Ca(B152)</f>
        <v>676.11676322431754</v>
      </c>
      <c r="H152" s="33">
        <f t="shared" si="28"/>
        <v>3.0441963612066658</v>
      </c>
      <c r="I152" s="33">
        <f t="shared" si="29"/>
        <v>515.55201517617888</v>
      </c>
      <c r="J152" s="37">
        <f t="shared" si="30"/>
        <v>11.416666666666666</v>
      </c>
      <c r="K152" s="38">
        <f t="shared" si="31"/>
        <v>515.55201517617888</v>
      </c>
      <c r="L152" s="40">
        <f t="shared" si="22"/>
        <v>136</v>
      </c>
      <c r="M152" s="41">
        <f t="shared" si="32"/>
        <v>1067.7746185157423</v>
      </c>
    </row>
    <row r="153" spans="1:13">
      <c r="A153" s="31">
        <v>138</v>
      </c>
      <c r="B153" s="33">
        <f t="shared" si="23"/>
        <v>515.55201517617888</v>
      </c>
      <c r="C153" s="32">
        <f t="shared" si="24"/>
        <v>11.5</v>
      </c>
      <c r="D153" s="36">
        <f t="shared" si="25"/>
        <v>699.12661725110763</v>
      </c>
      <c r="E153" s="33">
        <f t="shared" si="26"/>
        <v>699.12661725110763</v>
      </c>
      <c r="F153" s="34">
        <f t="shared" si="27"/>
        <v>24689.532206480995</v>
      </c>
      <c r="G153" s="34" cm="1">
        <f t="array" ref="G153">_xll.DCE_EC312_SpecificHeat_Ca(B153)</f>
        <v>678.53791675025968</v>
      </c>
      <c r="H153" s="33">
        <f t="shared" si="28"/>
        <v>3.0177125422570561</v>
      </c>
      <c r="I153" s="33">
        <f t="shared" si="29"/>
        <v>518.56972771843596</v>
      </c>
      <c r="J153" s="37">
        <f t="shared" si="30"/>
        <v>11.5</v>
      </c>
      <c r="K153" s="38">
        <f t="shared" si="31"/>
        <v>518.56972771843596</v>
      </c>
      <c r="L153" s="40">
        <f t="shared" si="22"/>
        <v>137</v>
      </c>
      <c r="M153" s="41">
        <f t="shared" si="32"/>
        <v>1068.8712865132754</v>
      </c>
    </row>
    <row r="154" spans="1:13">
      <c r="A154" s="31">
        <v>139</v>
      </c>
      <c r="B154" s="33">
        <f t="shared" si="23"/>
        <v>518.56972771843596</v>
      </c>
      <c r="C154" s="32">
        <f t="shared" si="24"/>
        <v>11.583333333333334</v>
      </c>
      <c r="D154" s="36">
        <f t="shared" si="25"/>
        <v>700.19684748896907</v>
      </c>
      <c r="E154" s="33">
        <f t="shared" si="26"/>
        <v>700.19684748896907</v>
      </c>
      <c r="F154" s="34">
        <f t="shared" si="27"/>
        <v>24560.930794407948</v>
      </c>
      <c r="G154" s="34" cm="1">
        <f t="array" ref="G154">_xll.DCE_EC312_SpecificHeat_Ca(B154)</f>
        <v>680.9699011285602</v>
      </c>
      <c r="H154" s="33">
        <f t="shared" si="28"/>
        <v>2.9912728725434521</v>
      </c>
      <c r="I154" s="33">
        <f t="shared" si="29"/>
        <v>521.56100059097946</v>
      </c>
      <c r="J154" s="37">
        <f t="shared" si="30"/>
        <v>11.583333333333334</v>
      </c>
      <c r="K154" s="38">
        <f t="shared" si="31"/>
        <v>521.56100059097946</v>
      </c>
      <c r="L154" s="40">
        <f t="shared" si="22"/>
        <v>138</v>
      </c>
      <c r="M154" s="41">
        <f t="shared" si="32"/>
        <v>1069.9599859172897</v>
      </c>
    </row>
    <row r="155" spans="1:13">
      <c r="A155" s="31">
        <v>140</v>
      </c>
      <c r="B155" s="33">
        <f t="shared" si="23"/>
        <v>521.56100059097946</v>
      </c>
      <c r="C155" s="32">
        <f t="shared" si="24"/>
        <v>11.666666666666666</v>
      </c>
      <c r="D155" s="36">
        <f t="shared" si="25"/>
        <v>701.25948737759666</v>
      </c>
      <c r="E155" s="33">
        <f t="shared" si="26"/>
        <v>701.25948737759666</v>
      </c>
      <c r="F155" s="34">
        <f t="shared" si="27"/>
        <v>24431.590959781999</v>
      </c>
      <c r="G155" s="34" cm="1">
        <f t="array" ref="G155">_xll.DCE_EC312_SpecificHeat_Ca(B155)</f>
        <v>683.4122778276153</v>
      </c>
      <c r="H155" s="33">
        <f t="shared" si="28"/>
        <v>2.9648866829563558</v>
      </c>
      <c r="I155" s="33">
        <f t="shared" si="29"/>
        <v>524.52588727393584</v>
      </c>
      <c r="J155" s="37">
        <f t="shared" si="30"/>
        <v>11.666666666666666</v>
      </c>
      <c r="K155" s="38">
        <f t="shared" si="31"/>
        <v>524.52588727393584</v>
      </c>
      <c r="L155" s="40">
        <f>L154+1</f>
        <v>139</v>
      </c>
      <c r="M155" s="41">
        <f t="shared" si="32"/>
        <v>1071.0408316954743</v>
      </c>
    </row>
    <row r="156" spans="1:13">
      <c r="A156" s="31">
        <v>141</v>
      </c>
      <c r="B156" s="33">
        <f t="shared" si="23"/>
        <v>524.52588727393584</v>
      </c>
      <c r="C156" s="32">
        <f t="shared" si="24"/>
        <v>11.75</v>
      </c>
      <c r="D156" s="36">
        <f t="shared" si="25"/>
        <v>702.31464382465253</v>
      </c>
      <c r="E156" s="33">
        <f t="shared" si="26"/>
        <v>702.31464382465253</v>
      </c>
      <c r="F156" s="34">
        <f t="shared" si="27"/>
        <v>24301.566517174353</v>
      </c>
      <c r="G156" s="34" cm="1">
        <f t="array" ref="G156">_xll.DCE_EC312_SpecificHeat_Ca(B156)</f>
        <v>685.86460627682118</v>
      </c>
      <c r="H156" s="33">
        <f t="shared" si="28"/>
        <v>2.9385629964872395</v>
      </c>
      <c r="I156" s="33">
        <f t="shared" si="29"/>
        <v>527.46445027042307</v>
      </c>
      <c r="J156" s="37">
        <f t="shared" si="30"/>
        <v>11.75</v>
      </c>
      <c r="K156" s="38">
        <f t="shared" si="31"/>
        <v>527.46445027042307</v>
      </c>
      <c r="L156" s="40">
        <f t="shared" ref="L156:L158" si="33">L155+1</f>
        <v>140</v>
      </c>
      <c r="M156" s="41">
        <f t="shared" si="32"/>
        <v>1072.1139363452658</v>
      </c>
    </row>
    <row r="157" spans="1:13">
      <c r="A157" s="31">
        <v>142</v>
      </c>
      <c r="B157" s="33">
        <f t="shared" si="23"/>
        <v>527.46445027042307</v>
      </c>
      <c r="C157" s="32">
        <f t="shared" si="24"/>
        <v>11.833333333333334</v>
      </c>
      <c r="D157" s="36">
        <f t="shared" si="25"/>
        <v>703.36242149494387</v>
      </c>
      <c r="E157" s="33">
        <f t="shared" si="26"/>
        <v>703.36242149494387</v>
      </c>
      <c r="F157" s="34">
        <f t="shared" si="27"/>
        <v>24170.910336713983</v>
      </c>
      <c r="G157" s="34" cm="1">
        <f t="array" ref="G157">_xll.DCE_EC312_SpecificHeat_Ca(B157)</f>
        <v>688.32644453247872</v>
      </c>
      <c r="H157" s="33">
        <f t="shared" si="28"/>
        <v>2.9123105269321043</v>
      </c>
      <c r="I157" s="33">
        <f t="shared" si="29"/>
        <v>530.37676079735513</v>
      </c>
      <c r="J157" s="37">
        <f t="shared" si="30"/>
        <v>11.833333333333334</v>
      </c>
      <c r="K157" s="38">
        <f t="shared" si="31"/>
        <v>530.37676079735513</v>
      </c>
      <c r="L157" s="40">
        <f t="shared" si="33"/>
        <v>141</v>
      </c>
      <c r="M157" s="41">
        <f t="shared" si="32"/>
        <v>1073.179409964114</v>
      </c>
    </row>
    <row r="158" spans="1:13">
      <c r="A158" s="31">
        <v>143</v>
      </c>
      <c r="B158" s="33">
        <f t="shared" si="23"/>
        <v>530.37676079735513</v>
      </c>
      <c r="C158" s="32">
        <f t="shared" si="24"/>
        <v>11.916666666666666</v>
      </c>
      <c r="D158" s="36">
        <f t="shared" si="25"/>
        <v>704.40292287272541</v>
      </c>
      <c r="E158" s="33">
        <f t="shared" si="26"/>
        <v>704.40292287272541</v>
      </c>
      <c r="F158" s="34">
        <f t="shared" si="27"/>
        <v>24039.674324559724</v>
      </c>
      <c r="G158" s="34" cm="1">
        <f t="array" ref="G158">_xll.DCE_EC312_SpecificHeat_Ca(B158)</f>
        <v>690.79734991904343</v>
      </c>
      <c r="H158" s="33">
        <f t="shared" si="28"/>
        <v>2.8861376782938732</v>
      </c>
      <c r="I158" s="33">
        <f t="shared" si="29"/>
        <v>533.26289847564897</v>
      </c>
      <c r="J158" s="37">
        <f t="shared" si="30"/>
        <v>11.916666666666666</v>
      </c>
      <c r="K158" s="38">
        <f t="shared" si="31"/>
        <v>533.26289847564897</v>
      </c>
      <c r="L158" s="40">
        <f t="shared" si="33"/>
        <v>142</v>
      </c>
      <c r="M158" s="41">
        <f t="shared" si="32"/>
        <v>1074.2373603172684</v>
      </c>
    </row>
    <row r="159" spans="1:13">
      <c r="A159" s="31">
        <v>144</v>
      </c>
      <c r="B159" s="33">
        <f t="shared" si="23"/>
        <v>533.26289847564897</v>
      </c>
      <c r="C159" s="32">
        <f t="shared" si="24"/>
        <v>12</v>
      </c>
      <c r="D159" s="36">
        <f t="shared" si="25"/>
        <v>705.43624832185446</v>
      </c>
      <c r="E159" s="33">
        <f t="shared" si="26"/>
        <v>705.43624832185446</v>
      </c>
      <c r="F159" s="34">
        <f t="shared" si="27"/>
        <v>23907.909405295824</v>
      </c>
      <c r="G159" s="34" cm="1">
        <f t="array" ref="G159">_xll.DCE_EC312_SpecificHeat_Ca(B159)</f>
        <v>693.27687964524466</v>
      </c>
      <c r="H159" s="33">
        <f t="shared" si="28"/>
        <v>2.860052544851162</v>
      </c>
      <c r="I159" s="33">
        <f t="shared" si="29"/>
        <v>536.12295102050018</v>
      </c>
      <c r="J159" s="37">
        <f t="shared" si="30"/>
        <v>12</v>
      </c>
      <c r="K159" s="38">
        <f t="shared" si="31"/>
        <v>536.12295102050018</v>
      </c>
      <c r="L159" s="40">
        <f>L158+1</f>
        <v>143</v>
      </c>
      <c r="M159" s="41">
        <f t="shared" si="32"/>
        <v>1075.2878929031879</v>
      </c>
    </row>
    <row r="160" spans="1:13">
      <c r="A160" s="31">
        <v>145</v>
      </c>
      <c r="B160" s="33">
        <f t="shared" si="23"/>
        <v>536.12295102050018</v>
      </c>
      <c r="C160" s="32">
        <f t="shared" si="24"/>
        <v>12.083333333333334</v>
      </c>
      <c r="D160" s="36">
        <f t="shared" si="25"/>
        <v>706.46249614388421</v>
      </c>
      <c r="E160" s="33">
        <f t="shared" si="26"/>
        <v>706.46249614388421</v>
      </c>
      <c r="F160" s="34">
        <f t="shared" si="27"/>
        <v>23775.665506219626</v>
      </c>
      <c r="G160" s="34" cm="1">
        <f t="array" ref="G160">_xll.DCE_EC312_SpecificHeat_Ca(B160)</f>
        <v>695.7645913947257</v>
      </c>
      <c r="H160" s="33">
        <f t="shared" si="28"/>
        <v>2.8340629118598577</v>
      </c>
      <c r="I160" s="33">
        <f t="shared" si="29"/>
        <v>538.95701393236004</v>
      </c>
      <c r="J160" s="37">
        <f t="shared" si="30"/>
        <v>12.083333333333334</v>
      </c>
      <c r="K160" s="38">
        <f t="shared" si="31"/>
        <v>538.95701393236004</v>
      </c>
      <c r="L160" s="40">
        <f t="shared" ref="L160" si="34">L159+1</f>
        <v>144</v>
      </c>
      <c r="M160" s="41">
        <f t="shared" si="32"/>
        <v>1076.3311110166712</v>
      </c>
    </row>
    <row r="161" spans="1:13">
      <c r="A161" s="31">
        <v>146</v>
      </c>
      <c r="B161" s="33">
        <f t="shared" si="23"/>
        <v>538.95701393236004</v>
      </c>
      <c r="C161" s="32">
        <f t="shared" si="24"/>
        <v>12.166666666666666</v>
      </c>
      <c r="D161" s="36">
        <f t="shared" si="25"/>
        <v>707.4817626341827</v>
      </c>
      <c r="E161" s="33">
        <f t="shared" si="26"/>
        <v>707.4817626341827</v>
      </c>
      <c r="F161" s="34">
        <f t="shared" si="27"/>
        <v>23642.991543486325</v>
      </c>
      <c r="G161" s="34" cm="1">
        <f t="array" ref="G161">_xll.DCE_EC312_SpecificHeat_Ca(B161)</f>
        <v>698.26004389095283</v>
      </c>
      <c r="H161" s="33">
        <f t="shared" si="28"/>
        <v>2.8081762568533897</v>
      </c>
      <c r="I161" s="33">
        <f t="shared" si="29"/>
        <v>541.7651901892134</v>
      </c>
      <c r="J161" s="37">
        <f t="shared" si="30"/>
        <v>12.166666666666666</v>
      </c>
      <c r="K161" s="38">
        <f t="shared" si="31"/>
        <v>541.7651901892134</v>
      </c>
      <c r="L161" s="40">
        <f>L160+1</f>
        <v>145</v>
      </c>
      <c r="M161" s="41">
        <f t="shared" si="32"/>
        <v>1077.367115809808</v>
      </c>
    </row>
    <row r="162" spans="1:13">
      <c r="A162" s="31">
        <v>147</v>
      </c>
      <c r="B162" s="33">
        <f t="shared" si="23"/>
        <v>541.7651901892134</v>
      </c>
      <c r="C162" s="32">
        <f t="shared" si="24"/>
        <v>12.25</v>
      </c>
      <c r="D162" s="36">
        <f t="shared" si="25"/>
        <v>708.49414213615466</v>
      </c>
      <c r="E162" s="33">
        <f t="shared" si="26"/>
        <v>708.49414213615466</v>
      </c>
      <c r="F162" s="34">
        <f t="shared" si="27"/>
        <v>23509.935410069695</v>
      </c>
      <c r="G162" s="34" cm="1">
        <f t="array" ref="G162">_xll.DCE_EC312_SpecificHeat_Ca(B162)</f>
        <v>700.76279743624991</v>
      </c>
      <c r="H162" s="33">
        <f t="shared" si="28"/>
        <v>2.7823997515069037</v>
      </c>
      <c r="I162" s="33">
        <f t="shared" si="29"/>
        <v>544.54758994072029</v>
      </c>
      <c r="J162" s="37">
        <f t="shared" si="30"/>
        <v>12.25</v>
      </c>
      <c r="K162" s="38">
        <f t="shared" si="31"/>
        <v>544.54758994072029</v>
      </c>
      <c r="L162" s="40">
        <f t="shared" ref="L162:L164" si="35">L161+1</f>
        <v>146</v>
      </c>
      <c r="M162" s="41">
        <f t="shared" si="32"/>
        <v>1078.3960063508348</v>
      </c>
    </row>
    <row r="163" spans="1:13">
      <c r="A163" s="31">
        <v>148</v>
      </c>
      <c r="B163" s="33">
        <f t="shared" si="23"/>
        <v>544.54758994072029</v>
      </c>
      <c r="C163" s="32">
        <f t="shared" si="24"/>
        <v>12.333333333333334</v>
      </c>
      <c r="D163" s="36">
        <f t="shared" si="25"/>
        <v>709.49972709364465</v>
      </c>
      <c r="E163" s="33">
        <f t="shared" si="26"/>
        <v>709.49972709364465</v>
      </c>
      <c r="F163" s="34">
        <f t="shared" si="27"/>
        <v>23376.543965495057</v>
      </c>
      <c r="G163" s="34" cm="1">
        <f t="array" ref="G163">_xll.DCE_EC312_SpecificHeat_Ca(B163)</f>
        <v>703.27241442490879</v>
      </c>
      <c r="H163" s="33">
        <f t="shared" si="28"/>
        <v>2.7567402640304723</v>
      </c>
      <c r="I163" s="33">
        <f t="shared" si="29"/>
        <v>547.30433020475073</v>
      </c>
      <c r="J163" s="37">
        <f t="shared" si="30"/>
        <v>12.333333333333334</v>
      </c>
      <c r="K163" s="38">
        <f t="shared" si="31"/>
        <v>547.30433020475073</v>
      </c>
      <c r="L163" s="40">
        <f t="shared" si="35"/>
        <v>147</v>
      </c>
      <c r="M163" s="41">
        <f t="shared" si="32"/>
        <v>1079.4178796809849</v>
      </c>
    </row>
    <row r="164" spans="1:13">
      <c r="A164" s="31">
        <v>149</v>
      </c>
      <c r="B164" s="33">
        <f t="shared" si="23"/>
        <v>547.30433020475073</v>
      </c>
      <c r="C164" s="32">
        <f t="shared" si="24"/>
        <v>12.416666666666666</v>
      </c>
      <c r="D164" s="36">
        <f t="shared" si="25"/>
        <v>710.49860810159248</v>
      </c>
      <c r="E164" s="33">
        <f t="shared" si="26"/>
        <v>710.49860810159248</v>
      </c>
      <c r="F164" s="34">
        <f t="shared" si="27"/>
        <v>23242.863027296207</v>
      </c>
      <c r="G164" s="34" cm="1">
        <f t="array" ref="G164">_xll.DCE_EC312_SpecificHeat_Ca(B164)</f>
        <v>705.78845983041003</v>
      </c>
      <c r="H164" s="33">
        <f t="shared" si="28"/>
        <v>2.7312043620563231</v>
      </c>
      <c r="I164" s="33">
        <f t="shared" si="29"/>
        <v>550.03553456680709</v>
      </c>
      <c r="J164" s="37">
        <f t="shared" si="30"/>
        <v>12.416666666666666</v>
      </c>
      <c r="K164" s="38">
        <f t="shared" si="31"/>
        <v>550.03553456680709</v>
      </c>
      <c r="L164" s="40">
        <f t="shared" si="35"/>
        <v>148</v>
      </c>
      <c r="M164" s="41">
        <f t="shared" si="32"/>
        <v>1080.4328308694123</v>
      </c>
    </row>
    <row r="165" spans="1:13">
      <c r="A165" s="31">
        <v>150</v>
      </c>
      <c r="B165" s="33">
        <f t="shared" si="23"/>
        <v>550.03553456680709</v>
      </c>
      <c r="C165" s="32">
        <f t="shared" si="24"/>
        <v>12.5</v>
      </c>
      <c r="D165" s="36">
        <f t="shared" si="25"/>
        <v>711.49087395501169</v>
      </c>
      <c r="E165" s="33">
        <f t="shared" si="26"/>
        <v>711.49087395501169</v>
      </c>
      <c r="F165" s="34">
        <f t="shared" si="27"/>
        <v>23108.93736414528</v>
      </c>
      <c r="G165" s="34" cm="1">
        <f t="array" ref="G165">_xll.DCE_EC312_SpecificHeat_Ca(B165)</f>
        <v>708.31050166688283</v>
      </c>
      <c r="H165" s="33">
        <f t="shared" si="28"/>
        <v>2.7057983159852732</v>
      </c>
      <c r="I165" s="33">
        <f t="shared" si="29"/>
        <v>552.74133288279234</v>
      </c>
      <c r="J165" s="37">
        <f t="shared" si="30"/>
        <v>12.5</v>
      </c>
      <c r="K165" s="38">
        <f t="shared" si="31"/>
        <v>552.74133288279234</v>
      </c>
      <c r="L165" s="40">
        <f>L164+1</f>
        <v>149</v>
      </c>
      <c r="M165" s="41">
        <f t="shared" si="32"/>
        <v>1081.4409530662681</v>
      </c>
    </row>
    <row r="166" spans="1:13">
      <c r="A166" s="31">
        <v>151</v>
      </c>
      <c r="B166" s="33">
        <f t="shared" si="23"/>
        <v>552.74133288279234</v>
      </c>
      <c r="C166" s="32">
        <f t="shared" si="24"/>
        <v>12.583333333333334</v>
      </c>
      <c r="D166" s="36">
        <f t="shared" si="25"/>
        <v>712.47661169635751</v>
      </c>
      <c r="E166" s="33">
        <f t="shared" si="26"/>
        <v>712.47661169635751</v>
      </c>
      <c r="F166" s="34">
        <f t="shared" si="27"/>
        <v>22974.810690602164</v>
      </c>
      <c r="G166" s="34" cm="1">
        <f t="array" ref="G166">_xll.DCE_EC312_SpecificHeat_Ca(B166)</f>
        <v>710.83811142499917</v>
      </c>
      <c r="H166" s="33">
        <f t="shared" si="28"/>
        <v>2.6805281027579344</v>
      </c>
      <c r="I166" s="33">
        <f t="shared" si="29"/>
        <v>555.42186098555032</v>
      </c>
      <c r="J166" s="37">
        <f t="shared" si="30"/>
        <v>12.583333333333334</v>
      </c>
      <c r="K166" s="38">
        <f t="shared" si="31"/>
        <v>555.42186098555032</v>
      </c>
      <c r="L166" s="40">
        <f t="shared" ref="L166" si="36">L165+1</f>
        <v>150</v>
      </c>
      <c r="M166" s="41">
        <f t="shared" si="32"/>
        <v>1082.4423375540025</v>
      </c>
    </row>
    <row r="167" spans="1:13">
      <c r="A167" s="31">
        <v>152</v>
      </c>
      <c r="B167" s="33">
        <f t="shared" si="23"/>
        <v>555.42186098555032</v>
      </c>
      <c r="C167" s="32">
        <f t="shared" si="24"/>
        <v>12.666666666666666</v>
      </c>
      <c r="D167" s="36">
        <f t="shared" si="25"/>
        <v>713.45590666134581</v>
      </c>
      <c r="E167" s="33">
        <f t="shared" si="26"/>
        <v>713.45590666134581</v>
      </c>
      <c r="F167" s="34">
        <f t="shared" si="27"/>
        <v>22840.525663426521</v>
      </c>
      <c r="G167" s="34" cm="1">
        <f t="array" ref="G167">_xll.DCE_EC312_SpecificHeat_Ca(B167)</f>
        <v>713.37086448257423</v>
      </c>
      <c r="H167" s="33">
        <f t="shared" si="28"/>
        <v>2.6553994100166007</v>
      </c>
      <c r="I167" s="33">
        <f t="shared" si="29"/>
        <v>558.0772603955669</v>
      </c>
      <c r="J167" s="37">
        <f t="shared" ref="J167:J230" si="37">C167</f>
        <v>12.666666666666666</v>
      </c>
      <c r="K167" s="38">
        <f t="shared" ref="K167:K230" si="38">I167</f>
        <v>558.0772603955669</v>
      </c>
    </row>
    <row r="168" spans="1:13">
      <c r="A168" s="31">
        <v>153</v>
      </c>
      <c r="B168" s="33">
        <f t="shared" si="23"/>
        <v>558.0772603955669</v>
      </c>
      <c r="C168" s="32">
        <f t="shared" si="24"/>
        <v>12.75</v>
      </c>
      <c r="D168" s="36">
        <f t="shared" si="25"/>
        <v>714.42884252328429</v>
      </c>
      <c r="E168" s="33">
        <f t="shared" si="26"/>
        <v>714.42884252328429</v>
      </c>
      <c r="F168" s="34">
        <f t="shared" si="27"/>
        <v>22706.123879395222</v>
      </c>
      <c r="G168" s="34" cm="1">
        <f t="array" ref="G168">_xll.DCE_EC312_SpecificHeat_Ca(B168)</f>
        <v>715.90834049021237</v>
      </c>
      <c r="H168" s="33">
        <f t="shared" si="28"/>
        <v>2.6304176406245503</v>
      </c>
      <c r="I168" s="33">
        <f t="shared" si="29"/>
        <v>560.7076780361914</v>
      </c>
      <c r="J168" s="37">
        <f t="shared" si="37"/>
        <v>12.75</v>
      </c>
      <c r="K168" s="38">
        <f t="shared" si="38"/>
        <v>560.7076780361914</v>
      </c>
    </row>
    <row r="169" spans="1:13">
      <c r="A169" s="31">
        <v>154</v>
      </c>
      <c r="B169" s="33">
        <f t="shared" si="23"/>
        <v>560.7076780361914</v>
      </c>
      <c r="C169" s="32">
        <f t="shared" si="24"/>
        <v>12.833333333333334</v>
      </c>
      <c r="D169" s="36">
        <f t="shared" si="25"/>
        <v>715.39550133597538</v>
      </c>
      <c r="E169" s="33">
        <f t="shared" si="26"/>
        <v>715.39550133597538</v>
      </c>
      <c r="F169" s="34">
        <f t="shared" si="27"/>
        <v>22571.645874565264</v>
      </c>
      <c r="G169" s="34" cm="1">
        <f t="array" ref="G169">_xll.DCE_EC312_SpecificHeat_Ca(B169)</f>
        <v>718.45012373239251</v>
      </c>
      <c r="H169" s="33">
        <f t="shared" si="28"/>
        <v>2.6055879175101531</v>
      </c>
      <c r="I169" s="33">
        <f t="shared" si="29"/>
        <v>563.3132659537016</v>
      </c>
      <c r="J169" s="37">
        <f t="shared" si="37"/>
        <v>12.833333333333334</v>
      </c>
      <c r="K169" s="38">
        <f t="shared" si="38"/>
        <v>563.3132659537016</v>
      </c>
    </row>
    <row r="170" spans="1:13">
      <c r="A170" s="31">
        <v>155</v>
      </c>
      <c r="B170" s="33">
        <f t="shared" si="23"/>
        <v>563.3132659537016</v>
      </c>
      <c r="C170" s="32">
        <f t="shared" si="24"/>
        <v>12.916666666666666</v>
      </c>
      <c r="D170" s="36">
        <f t="shared" si="25"/>
        <v>716.35596357524128</v>
      </c>
      <c r="E170" s="33">
        <f t="shared" si="26"/>
        <v>716.35596357524128</v>
      </c>
      <c r="F170" s="34">
        <f t="shared" si="27"/>
        <v>22437.131124921005</v>
      </c>
      <c r="G170" s="34" cm="1">
        <f t="array" ref="G170">_xll.DCE_EC312_SpecificHeat_Ca(B170)</f>
        <v>720.99580346443997</v>
      </c>
      <c r="H170" s="33">
        <f t="shared" si="28"/>
        <v>2.5809150888040131</v>
      </c>
      <c r="I170" s="33">
        <f t="shared" si="29"/>
        <v>565.89418104250558</v>
      </c>
      <c r="J170" s="37">
        <f t="shared" si="37"/>
        <v>12.916666666666666</v>
      </c>
      <c r="K170" s="38">
        <f t="shared" si="38"/>
        <v>565.89418104250558</v>
      </c>
    </row>
    <row r="171" spans="1:13">
      <c r="A171" s="31">
        <v>156</v>
      </c>
      <c r="B171" s="33">
        <f t="shared" si="23"/>
        <v>565.89418104250558</v>
      </c>
      <c r="C171" s="32">
        <f t="shared" si="24"/>
        <v>13</v>
      </c>
      <c r="D171" s="36">
        <f t="shared" si="25"/>
        <v>717.3103081791287</v>
      </c>
      <c r="E171" s="33">
        <f t="shared" si="26"/>
        <v>717.3103081791287</v>
      </c>
      <c r="F171" s="34">
        <f t="shared" si="27"/>
        <v>22302.618048344855</v>
      </c>
      <c r="G171" s="34" cm="1">
        <f t="array" ref="G171">_xll.DCE_EC312_SpecificHeat_Ca(B171)</f>
        <v>723.54497422589111</v>
      </c>
      <c r="H171" s="33">
        <f t="shared" si="28"/>
        <v>2.5564037332384797</v>
      </c>
      <c r="I171" s="33">
        <f t="shared" si="29"/>
        <v>568.45058477574401</v>
      </c>
      <c r="J171" s="37">
        <f t="shared" si="37"/>
        <v>13</v>
      </c>
      <c r="K171" s="38">
        <f t="shared" si="38"/>
        <v>568.45058477574401</v>
      </c>
    </row>
    <row r="172" spans="1:13">
      <c r="A172" s="31">
        <v>157</v>
      </c>
      <c r="B172" s="33">
        <f t="shared" si="23"/>
        <v>568.45058477574401</v>
      </c>
      <c r="C172" s="32">
        <f t="shared" si="24"/>
        <v>13.083333333333334</v>
      </c>
      <c r="D172" s="36">
        <f t="shared" si="25"/>
        <v>718.25861258684074</v>
      </c>
      <c r="E172" s="33">
        <f t="shared" si="26"/>
        <v>718.25861258684074</v>
      </c>
      <c r="F172" s="34">
        <f t="shared" si="27"/>
        <v>22168.144007848539</v>
      </c>
      <c r="G172" s="34" cm="1">
        <f t="array" ref="G172">_xll.DCE_EC312_SpecificHeat_Ca(B172)</f>
        <v>726.09723613078052</v>
      </c>
      <c r="H172" s="33">
        <f t="shared" si="28"/>
        <v>2.5320581657797931</v>
      </c>
      <c r="I172" s="33">
        <f t="shared" si="29"/>
        <v>570.98264294152375</v>
      </c>
      <c r="J172" s="37">
        <f t="shared" si="37"/>
        <v>13.083333333333334</v>
      </c>
      <c r="K172" s="38">
        <f t="shared" si="38"/>
        <v>570.98264294152375</v>
      </c>
    </row>
    <row r="173" spans="1:13">
      <c r="A173" s="31">
        <v>158</v>
      </c>
      <c r="B173" s="33">
        <f t="shared" si="23"/>
        <v>570.98264294152375</v>
      </c>
      <c r="C173" s="32">
        <f t="shared" si="24"/>
        <v>13.166666666666666</v>
      </c>
      <c r="D173" s="36">
        <f t="shared" si="25"/>
        <v>719.20095277644396</v>
      </c>
      <c r="E173" s="33">
        <f t="shared" si="26"/>
        <v>719.20095277644396</v>
      </c>
      <c r="F173" s="34">
        <f t="shared" si="27"/>
        <v>22033.745316002587</v>
      </c>
      <c r="G173" s="34" cm="1">
        <f t="array" ref="G173">_xll.DCE_EC312_SpecificHeat_Ca(B173)</f>
        <v>728.65219513544071</v>
      </c>
      <c r="H173" s="33">
        <f t="shared" si="28"/>
        <v>2.5078824434642657</v>
      </c>
      <c r="I173" s="33">
        <f t="shared" si="29"/>
        <v>573.49052538498802</v>
      </c>
      <c r="J173" s="37">
        <f t="shared" si="37"/>
        <v>13.166666666666666</v>
      </c>
      <c r="K173" s="38">
        <f t="shared" si="38"/>
        <v>573.49052538498802</v>
      </c>
    </row>
    <row r="174" spans="1:13">
      <c r="A174" s="31">
        <v>159</v>
      </c>
      <c r="B174" s="33">
        <f t="shared" si="23"/>
        <v>573.49052538498802</v>
      </c>
      <c r="C174" s="32">
        <f t="shared" si="24"/>
        <v>13.25</v>
      </c>
      <c r="D174" s="36">
        <f t="shared" si="25"/>
        <v>720.1374033013974</v>
      </c>
      <c r="E174" s="33">
        <f t="shared" si="26"/>
        <v>720.1374033013974</v>
      </c>
      <c r="F174" s="34">
        <f t="shared" si="27"/>
        <v>21899.457240501662</v>
      </c>
      <c r="G174" s="34" cm="1">
        <f t="array" ref="G174">_xll.DCE_EC312_SpecificHeat_Ca(B174)</f>
        <v>731.20946328441323</v>
      </c>
      <c r="H174" s="33">
        <f t="shared" si="28"/>
        <v>2.4838803714111579</v>
      </c>
      <c r="I174" s="33">
        <f t="shared" si="29"/>
        <v>575.97440575639916</v>
      </c>
      <c r="J174" s="37">
        <f t="shared" si="37"/>
        <v>13.25</v>
      </c>
      <c r="K174" s="38">
        <f t="shared" si="38"/>
        <v>575.97440575639916</v>
      </c>
    </row>
    <row r="175" spans="1:13">
      <c r="A175" s="31">
        <v>160</v>
      </c>
      <c r="B175" s="33">
        <f t="shared" si="23"/>
        <v>575.97440575639916</v>
      </c>
      <c r="C175" s="32">
        <f t="shared" si="24"/>
        <v>13.333333333333334</v>
      </c>
      <c r="D175" s="36">
        <f t="shared" si="25"/>
        <v>721.06803732594688</v>
      </c>
      <c r="E175" s="33">
        <f t="shared" si="26"/>
        <v>721.06803732594688</v>
      </c>
      <c r="F175" s="34">
        <f t="shared" si="27"/>
        <v>21765.314010803289</v>
      </c>
      <c r="G175" s="34" cm="1">
        <f t="array" ref="G175">_xll.DCE_EC312_SpecificHeat_Ca(B175)</f>
        <v>733.76865893512172</v>
      </c>
      <c r="H175" s="33">
        <f t="shared" si="28"/>
        <v>2.4600555089859979</v>
      </c>
      <c r="I175" s="33">
        <f t="shared" si="29"/>
        <v>578.43446126538515</v>
      </c>
      <c r="J175" s="37">
        <f t="shared" si="37"/>
        <v>13.333333333333334</v>
      </c>
      <c r="K175" s="38">
        <f t="shared" si="38"/>
        <v>578.43446126538515</v>
      </c>
    </row>
    <row r="176" spans="1:13">
      <c r="A176" s="31">
        <v>161</v>
      </c>
      <c r="B176" s="33">
        <f t="shared" si="23"/>
        <v>578.43446126538515</v>
      </c>
      <c r="C176" s="32">
        <f t="shared" si="24"/>
        <v>13.416666666666666</v>
      </c>
      <c r="D176" s="36">
        <f t="shared" si="25"/>
        <v>721.99292665942812</v>
      </c>
      <c r="E176" s="33">
        <f t="shared" si="26"/>
        <v>721.99292665942812</v>
      </c>
      <c r="F176" s="34">
        <f t="shared" si="27"/>
        <v>21631.348825778448</v>
      </c>
      <c r="G176" s="34" cm="1">
        <f t="array" ref="G176">_xll.DCE_EC312_SpecificHeat_Ca(B176)</f>
        <v>736.32940696195931</v>
      </c>
      <c r="H176" s="33">
        <f t="shared" si="28"/>
        <v>2.4364111760894809</v>
      </c>
      <c r="I176" s="33">
        <f t="shared" si="29"/>
        <v>580.8708724414746</v>
      </c>
      <c r="J176" s="37">
        <f t="shared" si="37"/>
        <v>13.416666666666666</v>
      </c>
      <c r="K176" s="38">
        <f t="shared" si="38"/>
        <v>580.8708724414746</v>
      </c>
    </row>
    <row r="177" spans="1:11">
      <c r="A177" s="31">
        <v>162</v>
      </c>
      <c r="B177" s="33">
        <f t="shared" si="23"/>
        <v>580.8708724414746</v>
      </c>
      <c r="C177" s="32">
        <f t="shared" si="24"/>
        <v>13.5</v>
      </c>
      <c r="D177" s="36">
        <f t="shared" si="25"/>
        <v>722.9121417895152</v>
      </c>
      <c r="E177" s="33">
        <f t="shared" si="26"/>
        <v>722.9121417895152</v>
      </c>
      <c r="F177" s="34">
        <f t="shared" si="27"/>
        <v>21497.593862312311</v>
      </c>
      <c r="G177" s="34" cm="1">
        <f t="array" ref="G177">_xll.DCE_EC312_SpecificHeat_Ca(B177)</f>
        <v>738.89133894047927</v>
      </c>
      <c r="H177" s="33">
        <f t="shared" si="28"/>
        <v>2.4129504595481799</v>
      </c>
      <c r="I177" s="33">
        <f t="shared" si="29"/>
        <v>583.28382290102275</v>
      </c>
      <c r="J177" s="37">
        <f t="shared" si="37"/>
        <v>13.5</v>
      </c>
      <c r="K177" s="38">
        <f t="shared" si="38"/>
        <v>583.28382290102275</v>
      </c>
    </row>
    <row r="178" spans="1:11">
      <c r="A178" s="31">
        <v>163</v>
      </c>
      <c r="B178" s="33">
        <f t="shared" si="23"/>
        <v>583.28382290102275</v>
      </c>
      <c r="C178" s="32">
        <f t="shared" si="24"/>
        <v>13.583333333333334</v>
      </c>
      <c r="D178" s="36">
        <f t="shared" si="25"/>
        <v>723.82575191445756</v>
      </c>
      <c r="E178" s="33">
        <f t="shared" si="26"/>
        <v>723.82575191445756</v>
      </c>
      <c r="F178" s="34">
        <f t="shared" si="27"/>
        <v>21364.080284795615</v>
      </c>
      <c r="G178" s="34" cm="1">
        <f t="array" ref="G178">_xll.DCE_EC312_SpecificHeat_Ca(B178)</f>
        <v>741.45409331238022</v>
      </c>
      <c r="H178" s="33">
        <f t="shared" si="28"/>
        <v>2.3896762195847883</v>
      </c>
      <c r="I178" s="33">
        <f t="shared" si="29"/>
        <v>585.67349912060752</v>
      </c>
      <c r="J178" s="37">
        <f t="shared" si="37"/>
        <v>13.583333333333334</v>
      </c>
      <c r="K178" s="38">
        <f t="shared" si="38"/>
        <v>585.67349912060752</v>
      </c>
    </row>
    <row r="179" spans="1:11">
      <c r="A179" s="31">
        <v>164</v>
      </c>
      <c r="B179" s="33">
        <f t="shared" si="23"/>
        <v>585.67349912060752</v>
      </c>
      <c r="C179" s="32">
        <f t="shared" si="24"/>
        <v>13.666666666666666</v>
      </c>
      <c r="D179" s="36">
        <f t="shared" si="25"/>
        <v>724.73382497433943</v>
      </c>
      <c r="E179" s="33">
        <f t="shared" si="26"/>
        <v>724.73382497433943</v>
      </c>
      <c r="F179" s="34">
        <f t="shared" si="27"/>
        <v>21230.838255446819</v>
      </c>
      <c r="G179" s="34" cm="1">
        <f t="array" ref="G179">_xll.DCE_EC312_SpecificHeat_Ca(B179)</f>
        <v>744.01731553199511</v>
      </c>
      <c r="H179" s="33">
        <f t="shared" si="28"/>
        <v>2.3665910963467072</v>
      </c>
      <c r="I179" s="33">
        <f t="shared" si="29"/>
        <v>588.04009021695424</v>
      </c>
      <c r="J179" s="37">
        <f t="shared" si="37"/>
        <v>13.666666666666666</v>
      </c>
      <c r="K179" s="38">
        <f t="shared" si="38"/>
        <v>588.04009021695424</v>
      </c>
    </row>
    <row r="180" spans="1:11">
      <c r="A180" s="31">
        <v>165</v>
      </c>
      <c r="B180" s="33">
        <f t="shared" si="23"/>
        <v>588.04009021695424</v>
      </c>
      <c r="C180" s="32">
        <f t="shared" si="24"/>
        <v>13.75</v>
      </c>
      <c r="D180" s="36">
        <f t="shared" si="25"/>
        <v>725.63642768139687</v>
      </c>
      <c r="E180" s="33">
        <f t="shared" si="26"/>
        <v>725.63642768139687</v>
      </c>
      <c r="F180" s="34">
        <f t="shared" si="27"/>
        <v>21097.896945407138</v>
      </c>
      <c r="G180" s="34" cm="1">
        <f t="array" ref="G180">_xll.DCE_EC312_SpecificHeat_Ca(B180)</f>
        <v>746.58065819500212</v>
      </c>
      <c r="H180" s="33">
        <f t="shared" si="28"/>
        <v>2.3436975164731639</v>
      </c>
      <c r="I180" s="33">
        <f t="shared" si="29"/>
        <v>590.38378773342743</v>
      </c>
      <c r="J180" s="37">
        <f t="shared" si="37"/>
        <v>13.75</v>
      </c>
      <c r="K180" s="38">
        <f t="shared" si="38"/>
        <v>590.38378773342743</v>
      </c>
    </row>
    <row r="181" spans="1:11">
      <c r="A181" s="31">
        <v>166</v>
      </c>
      <c r="B181" s="33">
        <f t="shared" si="23"/>
        <v>590.38378773342743</v>
      </c>
      <c r="C181" s="32">
        <f t="shared" si="24"/>
        <v>13.833333333333334</v>
      </c>
      <c r="D181" s="36">
        <f t="shared" si="25"/>
        <v>726.53362554942817</v>
      </c>
      <c r="E181" s="33">
        <f t="shared" si="26"/>
        <v>726.53362554942817</v>
      </c>
      <c r="F181" s="34">
        <f t="shared" si="27"/>
        <v>20965.28454655176</v>
      </c>
      <c r="G181" s="34" cm="1">
        <f t="array" ref="G181">_xll.DCE_EC312_SpecificHeat_Ca(B181)</f>
        <v>749.14378115007275</v>
      </c>
      <c r="H181" s="33">
        <f t="shared" si="28"/>
        <v>2.3209976996823176</v>
      </c>
      <c r="I181" s="33">
        <f t="shared" si="29"/>
        <v>592.70478543310969</v>
      </c>
      <c r="J181" s="37">
        <f t="shared" si="37"/>
        <v>13.833333333333334</v>
      </c>
      <c r="K181" s="38">
        <f t="shared" si="38"/>
        <v>592.70478543310969</v>
      </c>
    </row>
    <row r="182" spans="1:11">
      <c r="A182" s="31">
        <v>167</v>
      </c>
      <c r="B182" s="33">
        <f t="shared" si="23"/>
        <v>592.70478543310969</v>
      </c>
      <c r="C182" s="32">
        <f t="shared" si="24"/>
        <v>13.916666666666666</v>
      </c>
      <c r="D182" s="36">
        <f t="shared" si="25"/>
        <v>727.42548292232834</v>
      </c>
      <c r="E182" s="33">
        <f t="shared" si="26"/>
        <v>727.42548292232834</v>
      </c>
      <c r="F182" s="34">
        <f t="shared" si="27"/>
        <v>20833.028283961801</v>
      </c>
      <c r="G182" s="34" cm="1">
        <f t="array" ref="G182">_xll.DCE_EC312_SpecificHeat_Ca(B182)</f>
        <v>751.7063515941835</v>
      </c>
      <c r="H182" s="33">
        <f t="shared" si="28"/>
        <v>2.2984936653610077</v>
      </c>
      <c r="I182" s="33">
        <f t="shared" si="29"/>
        <v>595.00327909847067</v>
      </c>
      <c r="J182" s="37">
        <f t="shared" si="37"/>
        <v>13.916666666666666</v>
      </c>
      <c r="K182" s="38">
        <f t="shared" si="38"/>
        <v>595.00327909847067</v>
      </c>
    </row>
    <row r="183" spans="1:11">
      <c r="A183" s="31">
        <v>168</v>
      </c>
      <c r="B183" s="33">
        <f t="shared" si="23"/>
        <v>595.00327909847067</v>
      </c>
      <c r="C183" s="32">
        <f t="shared" si="24"/>
        <v>14</v>
      </c>
      <c r="D183" s="36">
        <f t="shared" si="25"/>
        <v>728.31206300177973</v>
      </c>
      <c r="E183" s="33">
        <f t="shared" si="26"/>
        <v>728.31206300177973</v>
      </c>
      <c r="F183" s="34">
        <f t="shared" si="27"/>
        <v>20701.154429003207</v>
      </c>
      <c r="G183" s="34" cm="1">
        <f t="array" ref="G183">_xll.DCE_EC312_SpecificHeat_Ca(B183)</f>
        <v>754.26804415230902</v>
      </c>
      <c r="H183" s="33">
        <f t="shared" si="28"/>
        <v>2.276187239141064</v>
      </c>
      <c r="I183" s="33">
        <f t="shared" si="29"/>
        <v>597.27946633761178</v>
      </c>
      <c r="J183" s="37">
        <f t="shared" si="37"/>
        <v>14</v>
      </c>
      <c r="K183" s="38">
        <f t="shared" si="38"/>
        <v>597.27946633761178</v>
      </c>
    </row>
    <row r="184" spans="1:11">
      <c r="A184" s="31">
        <v>169</v>
      </c>
      <c r="B184" s="33">
        <f t="shared" si="23"/>
        <v>597.27946633761178</v>
      </c>
      <c r="C184" s="32">
        <f t="shared" si="24"/>
        <v>14.083333333333334</v>
      </c>
      <c r="D184" s="36">
        <f t="shared" si="25"/>
        <v>729.19342787412825</v>
      </c>
      <c r="E184" s="33">
        <f t="shared" si="26"/>
        <v>729.19342787412825</v>
      </c>
      <c r="F184" s="34">
        <f t="shared" si="27"/>
        <v>20569.688312960283</v>
      </c>
      <c r="G184" s="34" cm="1">
        <f t="array" ref="G184">_xll.DCE_EC312_SpecificHeat_Ca(B184)</f>
        <v>756.82854094221557</v>
      </c>
      <c r="H184" s="33">
        <f t="shared" si="28"/>
        <v>2.2540800594472561</v>
      </c>
      <c r="I184" s="33">
        <f t="shared" si="29"/>
        <v>599.53354639705901</v>
      </c>
      <c r="J184" s="37">
        <f t="shared" si="37"/>
        <v>14.083333333333334</v>
      </c>
      <c r="K184" s="38">
        <f t="shared" si="38"/>
        <v>599.53354639705901</v>
      </c>
    </row>
    <row r="185" spans="1:11">
      <c r="A185" s="31">
        <v>170</v>
      </c>
      <c r="B185" s="33">
        <f t="shared" si="23"/>
        <v>599.53354639705901</v>
      </c>
      <c r="C185" s="32">
        <f t="shared" si="24"/>
        <v>14.166666666666666</v>
      </c>
      <c r="D185" s="36">
        <f t="shared" si="25"/>
        <v>730.06963853647233</v>
      </c>
      <c r="E185" s="33">
        <f t="shared" si="26"/>
        <v>730.06963853647233</v>
      </c>
      <c r="F185" s="34">
        <f t="shared" si="27"/>
        <v>20438.654341173366</v>
      </c>
      <c r="G185" s="34" cm="1">
        <f t="array" ref="G185">_xll.DCE_EC312_SpecificHeat_Ca(B185)</f>
        <v>759.387531625061</v>
      </c>
      <c r="H185" s="33">
        <f t="shared" si="28"/>
        <v>2.2321735840031645</v>
      </c>
      <c r="I185" s="33">
        <f t="shared" si="29"/>
        <v>601.76571998106215</v>
      </c>
      <c r="J185" s="37">
        <f t="shared" si="37"/>
        <v>14.166666666666666</v>
      </c>
      <c r="K185" s="38">
        <f t="shared" si="38"/>
        <v>601.76571998106215</v>
      </c>
    </row>
    <row r="186" spans="1:11">
      <c r="A186" s="31">
        <v>171</v>
      </c>
      <c r="B186" s="33">
        <f t="shared" si="23"/>
        <v>601.76571998106215</v>
      </c>
      <c r="C186" s="32">
        <f t="shared" si="24"/>
        <v>14.25</v>
      </c>
      <c r="D186" s="36">
        <f t="shared" si="25"/>
        <v>730.94075492199613</v>
      </c>
      <c r="E186" s="33">
        <f t="shared" si="26"/>
        <v>730.94075492199613</v>
      </c>
      <c r="F186" s="34">
        <f t="shared" si="27"/>
        <v>20308.076007631847</v>
      </c>
      <c r="G186" s="34" cm="1">
        <f t="array" ref="G186">_xll.DCE_EC312_SpecificHeat_Ca(B186)</f>
        <v>761.43853425285181</v>
      </c>
      <c r="H186" s="33">
        <f t="shared" si="28"/>
        <v>2.211938543132737</v>
      </c>
      <c r="I186" s="33">
        <f t="shared" si="29"/>
        <v>603.97765852419491</v>
      </c>
      <c r="J186" s="37">
        <f t="shared" si="37"/>
        <v>14.25</v>
      </c>
      <c r="K186" s="38">
        <f t="shared" si="38"/>
        <v>603.97765852419491</v>
      </c>
    </row>
    <row r="187" spans="1:11">
      <c r="A187" s="31">
        <v>172</v>
      </c>
      <c r="B187" s="33">
        <f t="shared" si="23"/>
        <v>603.97765852419491</v>
      </c>
      <c r="C187" s="32">
        <f t="shared" si="24"/>
        <v>14.333333333333334</v>
      </c>
      <c r="D187" s="36">
        <f t="shared" si="25"/>
        <v>731.80683592456796</v>
      </c>
      <c r="E187" s="33">
        <f t="shared" si="26"/>
        <v>731.80683592456796</v>
      </c>
      <c r="F187" s="34">
        <f t="shared" si="27"/>
        <v>20177.781826440721</v>
      </c>
      <c r="G187" s="34" cm="1">
        <f t="array" ref="G187">_xll.DCE_EC312_SpecificHeat_Ca(B187)</f>
        <v>763.01367590527616</v>
      </c>
      <c r="H187" s="33">
        <f t="shared" si="28"/>
        <v>2.1932100501672247</v>
      </c>
      <c r="I187" s="33">
        <f t="shared" si="29"/>
        <v>606.17086857436209</v>
      </c>
      <c r="J187" s="37">
        <f t="shared" si="37"/>
        <v>14.333333333333334</v>
      </c>
      <c r="K187" s="38">
        <f t="shared" si="38"/>
        <v>606.17086857436209</v>
      </c>
    </row>
    <row r="188" spans="1:11">
      <c r="A188" s="31">
        <v>173</v>
      </c>
      <c r="B188" s="33">
        <f t="shared" si="23"/>
        <v>606.17086857436209</v>
      </c>
      <c r="C188" s="32">
        <f t="shared" si="24"/>
        <v>14.416666666666666</v>
      </c>
      <c r="D188" s="36">
        <f t="shared" si="25"/>
        <v>732.66793942263359</v>
      </c>
      <c r="E188" s="33">
        <f t="shared" si="26"/>
        <v>732.66793942263359</v>
      </c>
      <c r="F188" s="34">
        <f t="shared" si="27"/>
        <v>20047.616760449881</v>
      </c>
      <c r="G188" s="34" cm="1">
        <f t="array" ref="G188">_xll.DCE_EC312_SpecificHeat_Ca(B188)</f>
        <v>764.62766946419697</v>
      </c>
      <c r="H188" s="33">
        <f t="shared" si="28"/>
        <v>2.1744622347322884</v>
      </c>
      <c r="I188" s="33">
        <f t="shared" si="29"/>
        <v>608.34533080909432</v>
      </c>
      <c r="J188" s="37">
        <f t="shared" si="37"/>
        <v>14.416666666666666</v>
      </c>
      <c r="K188" s="38">
        <f t="shared" si="38"/>
        <v>608.34533080909432</v>
      </c>
    </row>
    <row r="189" spans="1:11">
      <c r="A189" s="31">
        <v>174</v>
      </c>
      <c r="B189" s="33">
        <f t="shared" si="23"/>
        <v>608.34533080909432</v>
      </c>
      <c r="C189" s="32">
        <f t="shared" si="24"/>
        <v>14.5</v>
      </c>
      <c r="D189" s="36">
        <f t="shared" si="25"/>
        <v>733.52412230242578</v>
      </c>
      <c r="E189" s="33">
        <f t="shared" si="26"/>
        <v>733.52412230242578</v>
      </c>
      <c r="F189" s="34">
        <f t="shared" si="27"/>
        <v>19917.624873430475</v>
      </c>
      <c r="G189" s="34" cm="1">
        <f t="array" ref="G189">_xll.DCE_EC312_SpecificHeat_Ca(B189)</f>
        <v>766.28177219638451</v>
      </c>
      <c r="H189" s="33">
        <f t="shared" si="28"/>
        <v>2.1556993026958802</v>
      </c>
      <c r="I189" s="33">
        <f t="shared" si="29"/>
        <v>610.50103011179021</v>
      </c>
      <c r="J189" s="37">
        <f t="shared" si="37"/>
        <v>14.5</v>
      </c>
      <c r="K189" s="38">
        <f t="shared" si="38"/>
        <v>610.50103011179021</v>
      </c>
    </row>
    <row r="190" spans="1:11">
      <c r="A190" s="31">
        <v>175</v>
      </c>
      <c r="B190" s="33">
        <f t="shared" si="23"/>
        <v>610.50103011179021</v>
      </c>
      <c r="C190" s="32">
        <f t="shared" si="24"/>
        <v>14.583333333333334</v>
      </c>
      <c r="D190" s="36">
        <f t="shared" si="25"/>
        <v>734.37544048051529</v>
      </c>
      <c r="E190" s="33">
        <f t="shared" si="26"/>
        <v>734.37544048051529</v>
      </c>
      <c r="F190" s="34">
        <f t="shared" si="27"/>
        <v>19787.849692231044</v>
      </c>
      <c r="G190" s="34" cm="1">
        <f t="array" ref="G190">_xll.DCE_EC312_SpecificHeat_Ca(B190)</f>
        <v>767.97729449422263</v>
      </c>
      <c r="H190" s="33">
        <f t="shared" si="28"/>
        <v>2.1369253458648911</v>
      </c>
      <c r="I190" s="33">
        <f t="shared" si="29"/>
        <v>612.63795545765515</v>
      </c>
      <c r="J190" s="37">
        <f t="shared" si="37"/>
        <v>14.583333333333334</v>
      </c>
      <c r="K190" s="38">
        <f t="shared" si="38"/>
        <v>612.63795545765515</v>
      </c>
    </row>
    <row r="191" spans="1:11">
      <c r="A191" s="31">
        <v>176</v>
      </c>
      <c r="B191" s="33">
        <f t="shared" si="23"/>
        <v>612.63795545765515</v>
      </c>
      <c r="C191" s="32">
        <f t="shared" si="24"/>
        <v>14.666666666666666</v>
      </c>
      <c r="D191" s="36">
        <f t="shared" si="25"/>
        <v>735.22194892572395</v>
      </c>
      <c r="E191" s="33">
        <f t="shared" si="26"/>
        <v>735.22194892572395</v>
      </c>
      <c r="F191" s="34">
        <f t="shared" si="27"/>
        <v>19658.334198555549</v>
      </c>
      <c r="G191" s="34" cm="1">
        <f t="array" ref="G191">_xll.DCE_EC312_SpecificHeat_Ca(B191)</f>
        <v>769.71560265681671</v>
      </c>
      <c r="H191" s="33">
        <f t="shared" si="28"/>
        <v>2.1181443392017418</v>
      </c>
      <c r="I191" s="33">
        <f t="shared" si="29"/>
        <v>614.75609979685692</v>
      </c>
      <c r="J191" s="37">
        <f t="shared" si="37"/>
        <v>14.666666666666666</v>
      </c>
      <c r="K191" s="38">
        <f t="shared" si="38"/>
        <v>614.75609979685692</v>
      </c>
    </row>
    <row r="192" spans="1:11">
      <c r="A192" s="31">
        <v>177</v>
      </c>
      <c r="B192" s="33">
        <f t="shared" si="23"/>
        <v>614.75609979685692</v>
      </c>
      <c r="C192" s="32">
        <f t="shared" si="24"/>
        <v>14.75</v>
      </c>
      <c r="D192" s="36">
        <f t="shared" si="25"/>
        <v>736.06370168042304</v>
      </c>
      <c r="E192" s="33">
        <f t="shared" si="26"/>
        <v>736.06370168042304</v>
      </c>
      <c r="F192" s="34">
        <f t="shared" si="27"/>
        <v>19529.120821803419</v>
      </c>
      <c r="G192" s="34" cm="1">
        <f t="array" ref="G192">_xll.DCE_EC312_SpecificHeat_Ca(B192)</f>
        <v>771.49812184269399</v>
      </c>
      <c r="H192" s="33">
        <f t="shared" si="28"/>
        <v>2.0993601380965954</v>
      </c>
      <c r="I192" s="33">
        <f t="shared" si="29"/>
        <v>616.8554599349535</v>
      </c>
      <c r="J192" s="37">
        <f t="shared" si="37"/>
        <v>14.75</v>
      </c>
      <c r="K192" s="38">
        <f t="shared" si="38"/>
        <v>616.8554599349535</v>
      </c>
    </row>
    <row r="193" spans="1:13">
      <c r="A193" s="31">
        <v>178</v>
      </c>
      <c r="B193" s="33">
        <f t="shared" si="23"/>
        <v>616.8554599349535</v>
      </c>
      <c r="C193" s="32">
        <f t="shared" si="24"/>
        <v>14.833333333333334</v>
      </c>
      <c r="D193" s="36">
        <f t="shared" si="25"/>
        <v>736.9007518812366</v>
      </c>
      <c r="E193" s="33">
        <f t="shared" si="26"/>
        <v>736.9007518812366</v>
      </c>
      <c r="F193" s="34">
        <f t="shared" si="27"/>
        <v>19400.251432988407</v>
      </c>
      <c r="G193" s="34" cm="1">
        <f t="array" ref="G193">_xll.DCE_EC312_SpecificHeat_Ca(B193)</f>
        <v>773.32633920619776</v>
      </c>
      <c r="H193" s="33">
        <f t="shared" si="28"/>
        <v>2.0805764756935736</v>
      </c>
      <c r="I193" s="33">
        <f t="shared" si="29"/>
        <v>618.93603641064703</v>
      </c>
      <c r="J193" s="37">
        <f t="shared" si="37"/>
        <v>14.833333333333334</v>
      </c>
      <c r="K193" s="38">
        <f t="shared" si="38"/>
        <v>618.93603641064703</v>
      </c>
    </row>
    <row r="194" spans="1:13">
      <c r="A194" s="31">
        <v>179</v>
      </c>
      <c r="B194" s="33">
        <f t="shared" si="23"/>
        <v>618.93603641064703</v>
      </c>
      <c r="C194" s="32">
        <f t="shared" si="24"/>
        <v>14.916666666666666</v>
      </c>
      <c r="D194" s="36">
        <f t="shared" si="25"/>
        <v>737.73315177916845</v>
      </c>
      <c r="E194" s="33">
        <f t="shared" si="26"/>
        <v>737.73315177916845</v>
      </c>
      <c r="F194" s="34">
        <f t="shared" si="27"/>
        <v>19271.76733975151</v>
      </c>
      <c r="G194" s="34" cm="1">
        <f t="array" ref="G194">_xll.DCE_EC312_SpecificHeat_Ca(B194)</f>
        <v>775.20180723063618</v>
      </c>
      <c r="H194" s="33">
        <f t="shared" si="28"/>
        <v>2.0617969602690391</v>
      </c>
      <c r="I194" s="33">
        <f t="shared" si="29"/>
        <v>620.99783337091606</v>
      </c>
      <c r="J194" s="37">
        <f t="shared" si="37"/>
        <v>14.916666666666666</v>
      </c>
      <c r="K194" s="38">
        <f t="shared" si="38"/>
        <v>620.99783337091606</v>
      </c>
    </row>
    <row r="195" spans="1:13" s="51" customFormat="1">
      <c r="A195" s="47">
        <v>180</v>
      </c>
      <c r="B195" s="33">
        <f t="shared" si="23"/>
        <v>620.99783337091606</v>
      </c>
      <c r="C195" s="32">
        <f t="shared" si="24"/>
        <v>15</v>
      </c>
      <c r="D195" s="36">
        <f t="shared" si="25"/>
        <v>738.56095275917539</v>
      </c>
      <c r="E195" s="33">
        <f t="shared" si="26"/>
        <v>738.56095275917539</v>
      </c>
      <c r="F195" s="34">
        <f t="shared" si="27"/>
        <v>19143.709282482607</v>
      </c>
      <c r="G195" s="34" cm="1">
        <f t="array" ref="G195">_xll.DCE_EC312_SpecificHeat_Ca(B195)</f>
        <v>777.12614727228492</v>
      </c>
      <c r="H195" s="33">
        <f t="shared" si="28"/>
        <v>2.0430250726597681</v>
      </c>
      <c r="I195" s="33">
        <f t="shared" si="29"/>
        <v>623.04085844357587</v>
      </c>
      <c r="J195" s="48">
        <f t="shared" si="37"/>
        <v>15</v>
      </c>
      <c r="K195" s="49">
        <f>I195</f>
        <v>623.04085844357587</v>
      </c>
      <c r="L195" s="50"/>
      <c r="M195" s="50"/>
    </row>
    <row r="196" spans="1:13">
      <c r="A196" s="31">
        <v>181</v>
      </c>
      <c r="B196" s="33">
        <f t="shared" si="23"/>
        <v>623.04085844357587</v>
      </c>
      <c r="C196" s="32">
        <f t="shared" si="24"/>
        <v>15.083333333333334</v>
      </c>
      <c r="D196" s="36">
        <f t="shared" si="25"/>
        <v>739.38420535920034</v>
      </c>
      <c r="E196" s="33">
        <f t="shared" si="26"/>
        <v>739.38420535920034</v>
      </c>
      <c r="F196" s="34">
        <f t="shared" si="27"/>
        <v>19016.117431563041</v>
      </c>
      <c r="G196" s="34" cm="1">
        <f t="array" ref="G196">_xll.DCE_EC312_SpecificHeat_Ca(B196)</f>
        <v>779.10105333048591</v>
      </c>
      <c r="H196" s="33">
        <f t="shared" si="28"/>
        <v>2.0242641637384113</v>
      </c>
      <c r="I196" s="33">
        <f t="shared" si="29"/>
        <v>625.06512260731427</v>
      </c>
      <c r="J196" s="37">
        <f t="shared" si="37"/>
        <v>15.083333333333334</v>
      </c>
      <c r="K196" s="38">
        <f t="shared" si="38"/>
        <v>625.06512260731427</v>
      </c>
    </row>
    <row r="197" spans="1:13">
      <c r="A197" s="31">
        <v>182</v>
      </c>
      <c r="B197" s="33">
        <f t="shared" si="23"/>
        <v>625.06512260731427</v>
      </c>
      <c r="C197" s="32">
        <f t="shared" si="24"/>
        <v>15.166666666666666</v>
      </c>
      <c r="D197" s="36">
        <f t="shared" si="25"/>
        <v>740.20295928868723</v>
      </c>
      <c r="E197" s="33">
        <f t="shared" si="26"/>
        <v>740.20295928868723</v>
      </c>
      <c r="F197" s="34">
        <f t="shared" si="27"/>
        <v>18889.03138574168</v>
      </c>
      <c r="G197" s="34" cm="1">
        <f t="array" ref="G197">_xll.DCE_EC312_SpecificHeat_Ca(B197)</f>
        <v>781.12829606031062</v>
      </c>
      <c r="H197" s="33">
        <f t="shared" si="28"/>
        <v>2.0055174519335313</v>
      </c>
      <c r="I197" s="33">
        <f t="shared" si="29"/>
        <v>627.07064005924781</v>
      </c>
      <c r="J197" s="37">
        <f t="shared" si="37"/>
        <v>15.166666666666666</v>
      </c>
      <c r="K197" s="38">
        <f t="shared" si="38"/>
        <v>627.07064005924781</v>
      </c>
    </row>
    <row r="198" spans="1:13">
      <c r="A198" s="31">
        <v>183</v>
      </c>
      <c r="B198" s="33">
        <f t="shared" si="23"/>
        <v>627.07064005924781</v>
      </c>
      <c r="C198" s="32">
        <f t="shared" si="24"/>
        <v>15.25</v>
      </c>
      <c r="D198" s="36">
        <f t="shared" si="25"/>
        <v>741.01726344659232</v>
      </c>
      <c r="E198" s="33">
        <f t="shared" si="26"/>
        <v>741.01726344659232</v>
      </c>
      <c r="F198" s="34">
        <f t="shared" si="27"/>
        <v>18762.490171654383</v>
      </c>
      <c r="G198" s="34" cm="1">
        <f t="array" ref="G198">_xll.DCE_EC312_SpecificHeat_Ca(B198)</f>
        <v>783.20972704561188</v>
      </c>
      <c r="H198" s="33">
        <f t="shared" si="28"/>
        <v>1.9867880207910509</v>
      </c>
      <c r="I198" s="33">
        <f t="shared" si="29"/>
        <v>629.0574280800389</v>
      </c>
      <c r="J198" s="37">
        <f t="shared" si="37"/>
        <v>15.25</v>
      </c>
      <c r="K198" s="38">
        <f t="shared" si="38"/>
        <v>629.0574280800389</v>
      </c>
    </row>
    <row r="199" spans="1:13">
      <c r="A199" s="31">
        <v>184</v>
      </c>
      <c r="B199" s="33">
        <f t="shared" si="23"/>
        <v>629.0574280800389</v>
      </c>
      <c r="C199" s="32">
        <f t="shared" si="24"/>
        <v>15.333333333333334</v>
      </c>
      <c r="D199" s="36">
        <f t="shared" si="25"/>
        <v>741.82716593890734</v>
      </c>
      <c r="E199" s="33">
        <f t="shared" si="26"/>
        <v>741.82716593890734</v>
      </c>
      <c r="F199" s="34">
        <f t="shared" si="27"/>
        <v>18636.532244496688</v>
      </c>
      <c r="G199" s="34" cm="1">
        <f t="array" ref="G199">_xll.DCE_EC312_SpecificHeat_Ca(B199)</f>
        <v>785.34728335174998</v>
      </c>
      <c r="H199" s="33">
        <f t="shared" si="28"/>
        <v>1.9680788165738097</v>
      </c>
      <c r="I199" s="33">
        <f t="shared" si="29"/>
        <v>631.02550689661268</v>
      </c>
      <c r="J199" s="37">
        <f t="shared" si="37"/>
        <v>15.333333333333334</v>
      </c>
      <c r="K199" s="38">
        <f t="shared" si="38"/>
        <v>631.02550689661268</v>
      </c>
    </row>
    <row r="200" spans="1:13">
      <c r="A200" s="31">
        <v>185</v>
      </c>
      <c r="B200" s="33">
        <f t="shared" si="23"/>
        <v>631.02550689661268</v>
      </c>
      <c r="C200" s="32">
        <f t="shared" si="24"/>
        <v>15.416666666666666</v>
      </c>
      <c r="D200" s="36">
        <f t="shared" si="25"/>
        <v>742.63271409571371</v>
      </c>
      <c r="E200" s="33">
        <f t="shared" si="26"/>
        <v>742.63271409571371</v>
      </c>
      <c r="F200" s="34">
        <f t="shared" si="27"/>
        <v>18511.19548985867</v>
      </c>
      <c r="G200" s="34" cm="1">
        <f t="array" ref="G200">_xll.DCE_EC312_SpecificHeat_Ca(B200)</f>
        <v>787.54299237888415</v>
      </c>
      <c r="H200" s="33">
        <f t="shared" si="28"/>
        <v>1.9493926458956774</v>
      </c>
      <c r="I200" s="33">
        <f t="shared" si="29"/>
        <v>632.97489954250841</v>
      </c>
      <c r="J200" s="37">
        <f t="shared" si="37"/>
        <v>15.416666666666666</v>
      </c>
      <c r="K200" s="38">
        <f t="shared" si="38"/>
        <v>632.97489954250841</v>
      </c>
    </row>
    <row r="201" spans="1:13">
      <c r="A201" s="31">
        <v>186</v>
      </c>
      <c r="B201" s="33">
        <f t="shared" si="23"/>
        <v>632.97489954250841</v>
      </c>
      <c r="C201" s="32">
        <f t="shared" si="24"/>
        <v>15.5</v>
      </c>
      <c r="D201" s="36">
        <f t="shared" si="25"/>
        <v>743.43395448777937</v>
      </c>
      <c r="E201" s="33">
        <f t="shared" si="26"/>
        <v>743.43395448777937</v>
      </c>
      <c r="F201" s="34">
        <f t="shared" si="27"/>
        <v>18386.517226729156</v>
      </c>
      <c r="G201" s="34" cm="1">
        <f t="array" ref="G201">_xll.DCE_EC312_SpecificHeat_Ca(B201)</f>
        <v>789.79897703846996</v>
      </c>
      <c r="H201" s="33">
        <f t="shared" si="28"/>
        <v>1.9307321733863636</v>
      </c>
      <c r="I201" s="33">
        <f t="shared" si="29"/>
        <v>634.90563171589474</v>
      </c>
      <c r="J201" s="37">
        <f t="shared" si="37"/>
        <v>15.5</v>
      </c>
      <c r="K201" s="38">
        <f t="shared" si="38"/>
        <v>634.90563171589474</v>
      </c>
    </row>
    <row r="202" spans="1:13">
      <c r="A202" s="31">
        <v>187</v>
      </c>
      <c r="B202" s="33">
        <f t="shared" si="23"/>
        <v>634.90563171589474</v>
      </c>
      <c r="C202" s="32">
        <f t="shared" si="24"/>
        <v>15.583333333333334</v>
      </c>
      <c r="D202" s="36">
        <f t="shared" si="25"/>
        <v>744.23093294271496</v>
      </c>
      <c r="E202" s="33">
        <f t="shared" si="26"/>
        <v>744.23093294271496</v>
      </c>
      <c r="F202" s="34">
        <f t="shared" si="27"/>
        <v>18262.534211676542</v>
      </c>
      <c r="G202" s="34" cm="1">
        <f t="array" ref="G202">_xll.DCE_EC312_SpecificHeat_Ca(B202)</f>
        <v>792.11746127750996</v>
      </c>
      <c r="H202" s="33">
        <f t="shared" si="28"/>
        <v>1.9120999193829602</v>
      </c>
      <c r="I202" s="33">
        <f t="shared" si="29"/>
        <v>636.81773163527771</v>
      </c>
      <c r="J202" s="37">
        <f t="shared" si="37"/>
        <v>15.583333333333334</v>
      </c>
      <c r="K202" s="38">
        <f t="shared" si="38"/>
        <v>636.81773163527771</v>
      </c>
    </row>
    <row r="203" spans="1:13">
      <c r="A203" s="31">
        <v>188</v>
      </c>
      <c r="B203" s="33">
        <f t="shared" si="23"/>
        <v>636.81773163527771</v>
      </c>
      <c r="C203" s="32">
        <f t="shared" si="24"/>
        <v>15.666666666666666</v>
      </c>
      <c r="D203" s="36">
        <f t="shared" si="25"/>
        <v>745.02369456070141</v>
      </c>
      <c r="E203" s="33">
        <f t="shared" si="26"/>
        <v>745.02369456070141</v>
      </c>
      <c r="F203" s="34">
        <f t="shared" si="27"/>
        <v>18139.282644211824</v>
      </c>
      <c r="G203" s="34" cm="1">
        <f t="array" ref="G203">_xll.DCE_EC312_SpecificHeat_Ca(B203)</f>
        <v>794.50077597719894</v>
      </c>
      <c r="H203" s="33">
        <f t="shared" si="28"/>
        <v>1.8934982576439661</v>
      </c>
      <c r="I203" s="33">
        <f t="shared" si="29"/>
        <v>638.71122989292166</v>
      </c>
      <c r="J203" s="37">
        <f t="shared" si="37"/>
        <v>15.666666666666666</v>
      </c>
      <c r="K203" s="38">
        <f t="shared" si="38"/>
        <v>638.71122989292166</v>
      </c>
    </row>
    <row r="204" spans="1:13">
      <c r="A204" s="31">
        <v>189</v>
      </c>
      <c r="B204" s="33">
        <f t="shared" si="23"/>
        <v>638.71122989292166</v>
      </c>
      <c r="C204" s="32">
        <f t="shared" si="24"/>
        <v>15.75</v>
      </c>
      <c r="D204" s="36">
        <f t="shared" si="25"/>
        <v>745.81228372980513</v>
      </c>
      <c r="E204" s="33">
        <f t="shared" si="26"/>
        <v>745.81228372980513</v>
      </c>
      <c r="F204" s="34">
        <f t="shared" si="27"/>
        <v>18016.798173339888</v>
      </c>
      <c r="G204" s="34" cm="1">
        <f t="array" ref="G204">_xll.DCE_EC312_SpecificHeat_Ca(B204)</f>
        <v>796.95136525488169</v>
      </c>
      <c r="H204" s="33">
        <f t="shared" si="28"/>
        <v>1.8749294130815388</v>
      </c>
      <c r="I204" s="33">
        <f t="shared" si="29"/>
        <v>640.5861593060032</v>
      </c>
      <c r="J204" s="37">
        <f t="shared" si="37"/>
        <v>15.75</v>
      </c>
      <c r="K204" s="38">
        <f t="shared" si="38"/>
        <v>640.5861593060032</v>
      </c>
    </row>
    <row r="205" spans="1:13">
      <c r="A205" s="31">
        <v>190</v>
      </c>
      <c r="B205" s="33">
        <f t="shared" si="23"/>
        <v>640.5861593060032</v>
      </c>
      <c r="C205" s="32">
        <f t="shared" si="24"/>
        <v>15.833333333333334</v>
      </c>
      <c r="D205" s="36">
        <f t="shared" si="25"/>
        <v>746.59674414089125</v>
      </c>
      <c r="E205" s="33">
        <f t="shared" si="26"/>
        <v>746.59674414089125</v>
      </c>
      <c r="F205" s="34">
        <f t="shared" si="27"/>
        <v>17895.115905303221</v>
      </c>
      <c r="G205" s="34" cm="1">
        <f t="array" ref="G205">_xll.DCE_EC312_SpecificHeat_Ca(B205)</f>
        <v>799.47179320075054</v>
      </c>
      <c r="H205" s="33">
        <f t="shared" si="28"/>
        <v>1.8563954595074315</v>
      </c>
      <c r="I205" s="33">
        <f t="shared" si="29"/>
        <v>642.44255476551064</v>
      </c>
      <c r="J205" s="37">
        <f t="shared" si="37"/>
        <v>15.833333333333334</v>
      </c>
      <c r="K205" s="38">
        <f t="shared" si="38"/>
        <v>642.44255476551064</v>
      </c>
    </row>
    <row r="206" spans="1:13">
      <c r="A206" s="31">
        <v>191</v>
      </c>
      <c r="B206" s="33">
        <f t="shared" si="23"/>
        <v>642.44255476551064</v>
      </c>
      <c r="C206" s="32">
        <f t="shared" si="24"/>
        <v>15.916666666666666</v>
      </c>
      <c r="D206" s="36">
        <f t="shared" si="25"/>
        <v>747.37711880214908</v>
      </c>
      <c r="E206" s="33">
        <f t="shared" si="26"/>
        <v>747.37711880214908</v>
      </c>
      <c r="F206" s="34">
        <f t="shared" si="27"/>
        <v>17774.270412522499</v>
      </c>
      <c r="G206" s="34" cm="1">
        <f t="array" ref="G206">_xll.DCE_EC312_SpecificHeat_Ca(B206)</f>
        <v>802.06475108343739</v>
      </c>
      <c r="H206" s="33">
        <f t="shared" si="28"/>
        <v>1.8378983173881176</v>
      </c>
      <c r="I206" s="33">
        <f t="shared" si="29"/>
        <v>644.2804530828987</v>
      </c>
      <c r="J206" s="37">
        <f t="shared" si="37"/>
        <v>15.916666666666666</v>
      </c>
      <c r="K206" s="38">
        <f t="shared" si="38"/>
        <v>644.2804530828987</v>
      </c>
    </row>
    <row r="207" spans="1:13">
      <c r="A207" s="31">
        <v>192</v>
      </c>
      <c r="B207" s="33">
        <f t="shared" si="23"/>
        <v>644.2804530828987</v>
      </c>
      <c r="C207" s="32">
        <f t="shared" si="24"/>
        <v>16</v>
      </c>
      <c r="D207" s="36">
        <f t="shared" si="25"/>
        <v>748.15345005324082</v>
      </c>
      <c r="E207" s="33">
        <f t="shared" si="26"/>
        <v>748.15345005324082</v>
      </c>
      <c r="F207" s="34">
        <f t="shared" si="27"/>
        <v>17654.295743737497</v>
      </c>
      <c r="G207" s="34" cm="1">
        <f t="array" ref="G207">_xll.DCE_EC312_SpecificHeat_Ca(B207)</f>
        <v>804.73306506166523</v>
      </c>
      <c r="H207" s="33">
        <f t="shared" si="28"/>
        <v>1.819439751604478</v>
      </c>
      <c r="I207" s="33">
        <f t="shared" si="29"/>
        <v>646.09989283450318</v>
      </c>
      <c r="J207" s="37">
        <f t="shared" si="37"/>
        <v>16</v>
      </c>
      <c r="K207" s="38">
        <f t="shared" si="38"/>
        <v>646.09989283450318</v>
      </c>
    </row>
    <row r="208" spans="1:13">
      <c r="A208" s="31">
        <v>193</v>
      </c>
      <c r="B208" s="33">
        <f t="shared" si="23"/>
        <v>646.09989283450318</v>
      </c>
      <c r="C208" s="32">
        <f t="shared" si="24"/>
        <v>16.083333333333332</v>
      </c>
      <c r="D208" s="36">
        <f t="shared" si="25"/>
        <v>748.92577957908554</v>
      </c>
      <c r="E208" s="33">
        <f t="shared" si="26"/>
        <v>748.92577957908554</v>
      </c>
      <c r="F208" s="34">
        <f t="shared" si="27"/>
        <v>17535.225435351684</v>
      </c>
      <c r="G208" s="34" cm="1">
        <f t="array" ref="G208">_xll.DCE_EC312_SpecificHeat_Ca(B208)</f>
        <v>807.47970444240673</v>
      </c>
      <c r="H208" s="33">
        <f t="shared" si="28"/>
        <v>1.8010213692114998</v>
      </c>
      <c r="I208" s="33">
        <f t="shared" si="29"/>
        <v>647.90091420371471</v>
      </c>
      <c r="J208" s="37">
        <f t="shared" si="37"/>
        <v>16.083333333333332</v>
      </c>
      <c r="K208" s="38">
        <f t="shared" si="38"/>
        <v>647.90091420371471</v>
      </c>
    </row>
    <row r="209" spans="1:11">
      <c r="A209" s="31">
        <v>194</v>
      </c>
      <c r="B209" s="33">
        <f t="shared" ref="B209:B272" si="39">IF(A209=1,20,I208)</f>
        <v>647.90091420371471</v>
      </c>
      <c r="C209" s="32">
        <f t="shared" ref="C209:C272" si="40">A209*5/60</f>
        <v>16.166666666666668</v>
      </c>
      <c r="D209" s="36">
        <f t="shared" ref="D209:D272" si="41">20 + 345 *LOG10(8 * C209 + 1)</f>
        <v>749.69414842329059</v>
      </c>
      <c r="E209" s="33">
        <f t="shared" ref="E209:E272" si="42">D209</f>
        <v>749.69414842329059</v>
      </c>
      <c r="F209" s="34">
        <f t="shared" ref="F209:F272" si="43">25 * (D209 - B209)+1 * 0.7 * 1 * 0.0000000567 * ((E209 + 273) ^ 4 - (B209 + 273) ^ 4)</f>
        <v>17417.092523983261</v>
      </c>
      <c r="G209" s="34" cm="1">
        <f t="array" ref="G209">_xll.DCE_EC312_SpecificHeat_Ca(B209)</f>
        <v>810.30779052961338</v>
      </c>
      <c r="H209" s="33">
        <f t="shared" ref="H209:H272" si="44">$G$10 * $G$9 / (G209 * 7850) * F209 * 5</f>
        <v>1.7826446171934447</v>
      </c>
      <c r="I209" s="33">
        <f t="shared" ref="I209:I272" si="45">B209+H209</f>
        <v>649.68355882090816</v>
      </c>
      <c r="J209" s="37">
        <f t="shared" si="37"/>
        <v>16.166666666666668</v>
      </c>
      <c r="K209" s="38">
        <f t="shared" si="38"/>
        <v>649.68355882090816</v>
      </c>
    </row>
    <row r="210" spans="1:11">
      <c r="A210" s="31">
        <v>195</v>
      </c>
      <c r="B210" s="33">
        <f t="shared" si="39"/>
        <v>649.68355882090816</v>
      </c>
      <c r="C210" s="32">
        <f t="shared" si="40"/>
        <v>16.25</v>
      </c>
      <c r="D210" s="36">
        <f t="shared" si="41"/>
        <v>750.45859700123879</v>
      </c>
      <c r="E210" s="33">
        <f t="shared" si="42"/>
        <v>750.45859700123879</v>
      </c>
      <c r="F210" s="34">
        <f t="shared" si="43"/>
        <v>17299.929560224722</v>
      </c>
      <c r="G210" s="34" cm="1">
        <f t="array" ref="G210">_xll.DCE_EC312_SpecificHeat_Ca(B210)</f>
        <v>813.22060611153915</v>
      </c>
      <c r="H210" s="33">
        <f t="shared" si="44"/>
        <v>1.7643107802100577</v>
      </c>
      <c r="I210" s="33">
        <f t="shared" si="45"/>
        <v>651.44786960111821</v>
      </c>
      <c r="J210" s="37">
        <f t="shared" si="37"/>
        <v>16.25</v>
      </c>
      <c r="K210" s="38">
        <f t="shared" si="38"/>
        <v>651.44786960111821</v>
      </c>
    </row>
    <row r="211" spans="1:11">
      <c r="A211" s="31">
        <v>196</v>
      </c>
      <c r="B211" s="33">
        <f t="shared" si="39"/>
        <v>651.44786960111821</v>
      </c>
      <c r="C211" s="32">
        <f t="shared" si="40"/>
        <v>16.333333333333332</v>
      </c>
      <c r="D211" s="36">
        <f t="shared" si="41"/>
        <v>751.2191651128453</v>
      </c>
      <c r="E211" s="33">
        <f t="shared" si="42"/>
        <v>751.2191651128453</v>
      </c>
      <c r="F211" s="34">
        <f t="shared" si="43"/>
        <v>17183.768623613356</v>
      </c>
      <c r="G211" s="34" cm="1">
        <f t="array" ref="G211">_xll.DCE_EC312_SpecificHeat_Ca(B211)</f>
        <v>816.22160563904481</v>
      </c>
      <c r="H211" s="33">
        <f t="shared" si="44"/>
        <v>1.7460209783296341</v>
      </c>
      <c r="I211" s="33">
        <f t="shared" si="45"/>
        <v>653.19389057944784</v>
      </c>
      <c r="J211" s="37">
        <f t="shared" si="37"/>
        <v>16.333333333333332</v>
      </c>
      <c r="K211" s="38">
        <f t="shared" si="38"/>
        <v>653.19389057944784</v>
      </c>
    </row>
    <row r="212" spans="1:11">
      <c r="A212" s="31">
        <v>197</v>
      </c>
      <c r="B212" s="33">
        <f t="shared" si="39"/>
        <v>653.19389057944784</v>
      </c>
      <c r="C212" s="32">
        <f t="shared" si="40"/>
        <v>16.416666666666668</v>
      </c>
      <c r="D212" s="36">
        <f t="shared" si="41"/>
        <v>751.97589195499108</v>
      </c>
      <c r="E212" s="33">
        <f t="shared" si="42"/>
        <v>751.97589195499108</v>
      </c>
      <c r="F212" s="34">
        <f t="shared" si="43"/>
        <v>17068.641338814083</v>
      </c>
      <c r="G212" s="34" cm="1">
        <f t="array" ref="G212">_xll.DCE_EC312_SpecificHeat_Ca(B212)</f>
        <v>819.31442615205106</v>
      </c>
      <c r="H212" s="33">
        <f t="shared" si="44"/>
        <v>1.727776164744959</v>
      </c>
      <c r="I212" s="33">
        <f t="shared" si="45"/>
        <v>654.92166674419275</v>
      </c>
      <c r="J212" s="37">
        <f t="shared" si="37"/>
        <v>16.416666666666668</v>
      </c>
      <c r="K212" s="38">
        <f t="shared" si="38"/>
        <v>654.92166674419275</v>
      </c>
    </row>
    <row r="213" spans="1:11">
      <c r="A213" s="31">
        <v>198</v>
      </c>
      <c r="B213" s="33">
        <f t="shared" si="39"/>
        <v>654.92166674419275</v>
      </c>
      <c r="C213" s="32">
        <f t="shared" si="40"/>
        <v>16.5</v>
      </c>
      <c r="D213" s="36">
        <f t="shared" si="41"/>
        <v>752.72881613364461</v>
      </c>
      <c r="E213" s="33">
        <f t="shared" si="42"/>
        <v>752.72881613364461</v>
      </c>
      <c r="F213" s="34">
        <f t="shared" si="43"/>
        <v>16954.578893016005</v>
      </c>
      <c r="G213" s="34" cm="1">
        <f t="array" ref="G213">_xll.DCE_EC312_SpecificHeat_Ca(B213)</f>
        <v>822.50289901658743</v>
      </c>
      <c r="H213" s="33">
        <f t="shared" si="44"/>
        <v>1.7095771234685275</v>
      </c>
      <c r="I213" s="33">
        <f t="shared" si="45"/>
        <v>656.63124386766128</v>
      </c>
      <c r="J213" s="37">
        <f t="shared" si="37"/>
        <v>16.5</v>
      </c>
      <c r="K213" s="38">
        <f t="shared" si="38"/>
        <v>656.63124386766128</v>
      </c>
    </row>
    <row r="214" spans="1:11">
      <c r="A214" s="31">
        <v>199</v>
      </c>
      <c r="B214" s="33">
        <f t="shared" si="39"/>
        <v>656.63124386766128</v>
      </c>
      <c r="C214" s="32">
        <f t="shared" si="40"/>
        <v>16.583333333333332</v>
      </c>
      <c r="D214" s="36">
        <f t="shared" si="41"/>
        <v>753.47797567567943</v>
      </c>
      <c r="E214" s="33">
        <f t="shared" si="42"/>
        <v>753.47797567567943</v>
      </c>
      <c r="F214" s="34">
        <f t="shared" si="43"/>
        <v>16841.612054543526</v>
      </c>
      <c r="G214" s="34" cm="1">
        <f t="array" ref="G214">_xll.DCE_EC312_SpecificHeat_Ca(B214)</f>
        <v>825.79106254068154</v>
      </c>
      <c r="H214" s="33">
        <f t="shared" si="44"/>
        <v>1.6914244670038927</v>
      </c>
      <c r="I214" s="33">
        <f t="shared" si="45"/>
        <v>658.3226683346652</v>
      </c>
      <c r="J214" s="37">
        <f t="shared" si="37"/>
        <v>16.583333333333332</v>
      </c>
      <c r="K214" s="38">
        <f t="shared" si="38"/>
        <v>658.3226683346652</v>
      </c>
    </row>
    <row r="215" spans="1:11">
      <c r="A215" s="31">
        <v>200</v>
      </c>
      <c r="B215" s="33">
        <f t="shared" si="39"/>
        <v>658.3226683346652</v>
      </c>
      <c r="C215" s="32">
        <f t="shared" si="40"/>
        <v>16.666666666666668</v>
      </c>
      <c r="D215" s="36">
        <f t="shared" si="41"/>
        <v>754.22340804039925</v>
      </c>
      <c r="E215" s="33">
        <f t="shared" si="42"/>
        <v>754.22340804039925</v>
      </c>
      <c r="F215" s="34">
        <f t="shared" si="43"/>
        <v>16729.771192683063</v>
      </c>
      <c r="G215" s="34" cm="1">
        <f t="array" ref="G215">_xll.DCE_EC312_SpecificHeat_Ca(B215)</f>
        <v>829.18317554372584</v>
      </c>
      <c r="H215" s="33">
        <f t="shared" si="44"/>
        <v>1.6733186339906256</v>
      </c>
      <c r="I215" s="33">
        <f t="shared" si="45"/>
        <v>659.99598696865587</v>
      </c>
      <c r="J215" s="37">
        <f t="shared" si="37"/>
        <v>16.666666666666668</v>
      </c>
      <c r="K215" s="38">
        <f t="shared" si="38"/>
        <v>659.99598696865587</v>
      </c>
    </row>
    <row r="216" spans="1:11">
      <c r="A216" s="31">
        <v>201</v>
      </c>
      <c r="B216" s="33">
        <f t="shared" si="39"/>
        <v>659.99598696865587</v>
      </c>
      <c r="C216" s="32">
        <f t="shared" si="40"/>
        <v>16.75</v>
      </c>
      <c r="D216" s="36">
        <f t="shared" si="41"/>
        <v>754.96515013077715</v>
      </c>
      <c r="E216" s="33">
        <f t="shared" si="42"/>
        <v>754.96515013077715</v>
      </c>
      <c r="F216" s="34">
        <f t="shared" si="43"/>
        <v>16619.086298724793</v>
      </c>
      <c r="G216" s="34" cm="1">
        <f t="array" ref="G216">_xll.DCE_EC312_SpecificHeat_Ca(B216)</f>
        <v>832.6837319610139</v>
      </c>
      <c r="H216" s="33">
        <f t="shared" si="44"/>
        <v>1.6552598868209489</v>
      </c>
      <c r="I216" s="33">
        <f t="shared" si="45"/>
        <v>661.65124685547687</v>
      </c>
      <c r="J216" s="37">
        <f t="shared" si="37"/>
        <v>16.75</v>
      </c>
      <c r="K216" s="38">
        <f t="shared" si="38"/>
        <v>661.65124685547687</v>
      </c>
    </row>
    <row r="217" spans="1:11">
      <c r="A217" s="31">
        <v>202</v>
      </c>
      <c r="B217" s="33">
        <f t="shared" si="39"/>
        <v>661.65124685547687</v>
      </c>
      <c r="C217" s="32">
        <f t="shared" si="40"/>
        <v>16.833333333333332</v>
      </c>
      <c r="D217" s="36">
        <f t="shared" si="41"/>
        <v>755.70323830441737</v>
      </c>
      <c r="E217" s="33">
        <f t="shared" si="42"/>
        <v>755.70323830441737</v>
      </c>
      <c r="F217" s="34">
        <f t="shared" si="43"/>
        <v>16509.587008219452</v>
      </c>
      <c r="G217" s="34" cm="1">
        <f t="array" ref="G217">_xll.DCE_EC312_SpecificHeat_Ca(B217)</f>
        <v>836.29747657290591</v>
      </c>
      <c r="H217" s="33">
        <f t="shared" si="44"/>
        <v>1.637248309227096</v>
      </c>
      <c r="I217" s="33">
        <f t="shared" si="45"/>
        <v>663.28849516470393</v>
      </c>
      <c r="J217" s="37">
        <f t="shared" si="37"/>
        <v>16.833333333333332</v>
      </c>
      <c r="K217" s="38">
        <f t="shared" si="38"/>
        <v>663.28849516470393</v>
      </c>
    </row>
    <row r="218" spans="1:11">
      <c r="A218" s="31">
        <v>203</v>
      </c>
      <c r="B218" s="33">
        <f t="shared" si="39"/>
        <v>663.28849516470393</v>
      </c>
      <c r="C218" s="32">
        <f t="shared" si="40"/>
        <v>16.916666666666668</v>
      </c>
      <c r="D218" s="36">
        <f t="shared" si="41"/>
        <v>756.43770838424939</v>
      </c>
      <c r="E218" s="33">
        <f t="shared" si="42"/>
        <v>756.43770838424939</v>
      </c>
      <c r="F218" s="34">
        <f t="shared" si="43"/>
        <v>16401.302624449163</v>
      </c>
      <c r="G218" s="34" cm="1">
        <f t="array" ref="G218">_xll.DCE_EC312_SpecificHeat_Ca(B218)</f>
        <v>840.02942195667629</v>
      </c>
      <c r="H218" s="33">
        <f t="shared" si="44"/>
        <v>1.6192838038394082</v>
      </c>
      <c r="I218" s="33">
        <f t="shared" si="45"/>
        <v>664.90777896854331</v>
      </c>
      <c r="J218" s="37">
        <f t="shared" si="37"/>
        <v>16.916666666666668</v>
      </c>
      <c r="K218" s="38">
        <f t="shared" si="38"/>
        <v>664.90777896854331</v>
      </c>
    </row>
    <row r="219" spans="1:11">
      <c r="A219" s="31">
        <v>204</v>
      </c>
      <c r="B219" s="33">
        <f t="shared" si="39"/>
        <v>664.90777896854331</v>
      </c>
      <c r="C219" s="32">
        <f t="shared" si="40"/>
        <v>17</v>
      </c>
      <c r="D219" s="36">
        <f t="shared" si="41"/>
        <v>757.16859566896028</v>
      </c>
      <c r="E219" s="33">
        <f t="shared" si="42"/>
        <v>757.16859566896028</v>
      </c>
      <c r="F219" s="34">
        <f t="shared" si="43"/>
        <v>16294.262143109976</v>
      </c>
      <c r="G219" s="34" cm="1">
        <f t="array" ref="G219">_xll.DCE_EC312_SpecificHeat_Ca(B219)</f>
        <v>843.88486676857622</v>
      </c>
      <c r="H219" s="33">
        <f t="shared" si="44"/>
        <v>1.6013660897163655</v>
      </c>
      <c r="I219" s="33">
        <f t="shared" si="45"/>
        <v>666.50914505825972</v>
      </c>
      <c r="J219" s="37">
        <f t="shared" si="37"/>
        <v>17</v>
      </c>
      <c r="K219" s="38">
        <f t="shared" si="38"/>
        <v>666.50914505825972</v>
      </c>
    </row>
    <row r="220" spans="1:11">
      <c r="A220" s="31">
        <v>205</v>
      </c>
      <c r="B220" s="33">
        <f t="shared" si="39"/>
        <v>666.50914505825972</v>
      </c>
      <c r="C220" s="32">
        <f t="shared" si="40"/>
        <v>17.083333333333332</v>
      </c>
      <c r="D220" s="36">
        <f t="shared" si="41"/>
        <v>757.89593494317478</v>
      </c>
      <c r="E220" s="33">
        <f t="shared" si="42"/>
        <v>757.89593494317478</v>
      </c>
      <c r="F220" s="34">
        <f t="shared" si="43"/>
        <v>16188.494278203803</v>
      </c>
      <c r="G220" s="34" cm="1">
        <f t="array" ref="G220">_xll.DCE_EC312_SpecificHeat_Ca(B220)</f>
        <v>847.86941547412835</v>
      </c>
      <c r="H220" s="33">
        <f t="shared" si="44"/>
        <v>1.5834946998492834</v>
      </c>
      <c r="I220" s="33">
        <f t="shared" si="45"/>
        <v>668.09263975810904</v>
      </c>
      <c r="J220" s="37">
        <f t="shared" si="37"/>
        <v>17.083333333333332</v>
      </c>
      <c r="K220" s="38">
        <f t="shared" si="38"/>
        <v>668.09263975810904</v>
      </c>
    </row>
    <row r="221" spans="1:11">
      <c r="A221" s="31">
        <v>206</v>
      </c>
      <c r="B221" s="33">
        <f t="shared" si="39"/>
        <v>668.09263975810904</v>
      </c>
      <c r="C221" s="32">
        <f t="shared" si="40"/>
        <v>17.166666666666668</v>
      </c>
      <c r="D221" s="36">
        <f t="shared" si="41"/>
        <v>758.61976048738848</v>
      </c>
      <c r="E221" s="33">
        <f t="shared" si="42"/>
        <v>758.61976048738848</v>
      </c>
      <c r="F221" s="34">
        <f t="shared" si="43"/>
        <v>16084.027489135167</v>
      </c>
      <c r="G221" s="34" cm="1">
        <f t="array" ref="G221">_xll.DCE_EC312_SpecificHeat_Ca(B221)</f>
        <v>851.98899965627288</v>
      </c>
      <c r="H221" s="33">
        <f t="shared" si="44"/>
        <v>1.5656689786459619</v>
      </c>
      <c r="I221" s="33">
        <f t="shared" si="45"/>
        <v>669.65830873675498</v>
      </c>
      <c r="J221" s="37">
        <f t="shared" si="37"/>
        <v>17.166666666666668</v>
      </c>
      <c r="K221" s="38">
        <f t="shared" si="38"/>
        <v>669.65830873675498</v>
      </c>
    </row>
    <row r="222" spans="1:11">
      <c r="A222" s="31">
        <v>207</v>
      </c>
      <c r="B222" s="33">
        <f t="shared" si="39"/>
        <v>669.65830873675498</v>
      </c>
      <c r="C222" s="32">
        <f t="shared" si="40"/>
        <v>17.25</v>
      </c>
      <c r="D222" s="36">
        <f t="shared" si="41"/>
        <v>759.34010608766278</v>
      </c>
      <c r="E222" s="33">
        <f t="shared" si="42"/>
        <v>759.34010608766278</v>
      </c>
      <c r="F222" s="34">
        <f t="shared" si="43"/>
        <v>15980.890009007589</v>
      </c>
      <c r="G222" s="34" cm="1">
        <f t="array" ref="G222">_xll.DCE_EC312_SpecificHeat_Ca(B222)</f>
        <v>856.24990104382493</v>
      </c>
      <c r="H222" s="33">
        <f t="shared" si="44"/>
        <v>1.5478880793996466</v>
      </c>
      <c r="I222" s="33">
        <f t="shared" si="45"/>
        <v>671.2061968161546</v>
      </c>
      <c r="J222" s="37">
        <f t="shared" si="37"/>
        <v>17.25</v>
      </c>
      <c r="K222" s="38">
        <f t="shared" si="38"/>
        <v>671.2061968161546</v>
      </c>
    </row>
    <row r="223" spans="1:11">
      <c r="A223" s="31">
        <v>208</v>
      </c>
      <c r="B223" s="33">
        <f t="shared" si="39"/>
        <v>671.2061968161546</v>
      </c>
      <c r="C223" s="32">
        <f t="shared" si="40"/>
        <v>17.333333333333332</v>
      </c>
      <c r="D223" s="36">
        <f t="shared" si="41"/>
        <v>760.05700504508843</v>
      </c>
      <c r="E223" s="33">
        <f t="shared" si="42"/>
        <v>760.05700504508843</v>
      </c>
      <c r="F223" s="34">
        <f t="shared" si="43"/>
        <v>15879.109874112208</v>
      </c>
      <c r="G223" s="34" cm="1">
        <f t="array" ref="G223">_xll.DCE_EC312_SpecificHeat_Ca(B223)</f>
        <v>860.65877641692123</v>
      </c>
      <c r="H223" s="33">
        <f t="shared" si="44"/>
        <v>1.5301509617518694</v>
      </c>
      <c r="I223" s="33">
        <f t="shared" si="45"/>
        <v>672.73634777790642</v>
      </c>
      <c r="J223" s="37">
        <f t="shared" si="37"/>
        <v>17.333333333333332</v>
      </c>
      <c r="K223" s="38">
        <f t="shared" si="38"/>
        <v>672.73634777790642</v>
      </c>
    </row>
    <row r="224" spans="1:11">
      <c r="A224" s="31">
        <v>209</v>
      </c>
      <c r="B224" s="33">
        <f t="shared" si="39"/>
        <v>672.73634777790642</v>
      </c>
      <c r="C224" s="32">
        <f t="shared" si="40"/>
        <v>17.416666666666668</v>
      </c>
      <c r="D224" s="36">
        <f t="shared" si="41"/>
        <v>760.77049018502191</v>
      </c>
      <c r="E224" s="33">
        <f t="shared" si="42"/>
        <v>760.77049018502191</v>
      </c>
      <c r="F224" s="34">
        <f t="shared" si="43"/>
        <v>15778.714954598336</v>
      </c>
      <c r="G224" s="34" cm="1">
        <f t="array" ref="G224">_xll.DCE_EC312_SpecificHeat_Ca(B224)</f>
        <v>865.22268456190466</v>
      </c>
      <c r="H224" s="33">
        <f t="shared" si="44"/>
        <v>1.5124563891603191</v>
      </c>
      <c r="I224" s="33">
        <f t="shared" si="45"/>
        <v>674.24880416706674</v>
      </c>
      <c r="J224" s="37">
        <f t="shared" si="37"/>
        <v>17.416666666666668</v>
      </c>
      <c r="K224" s="38">
        <f t="shared" si="38"/>
        <v>674.24880416706674</v>
      </c>
    </row>
    <row r="225" spans="1:11">
      <c r="A225" s="31">
        <v>210</v>
      </c>
      <c r="B225" s="33">
        <f t="shared" si="39"/>
        <v>674.24880416706674</v>
      </c>
      <c r="C225" s="32">
        <f t="shared" si="40"/>
        <v>17.5</v>
      </c>
      <c r="D225" s="36">
        <f t="shared" si="41"/>
        <v>761.48059386610601</v>
      </c>
      <c r="E225" s="33">
        <f t="shared" si="42"/>
        <v>761.48059386610601</v>
      </c>
      <c r="F225" s="34">
        <f t="shared" si="43"/>
        <v>15679.73298631489</v>
      </c>
      <c r="G225" s="34" cm="1">
        <f t="array" ref="G225">_xll.DCE_EC312_SpecificHeat_Ca(B225)</f>
        <v>869.94911546558455</v>
      </c>
      <c r="H225" s="33">
        <f t="shared" si="44"/>
        <v>1.4948029263860789</v>
      </c>
      <c r="I225" s="33">
        <f t="shared" si="45"/>
        <v>675.74360709345285</v>
      </c>
      <c r="J225" s="37">
        <f t="shared" si="37"/>
        <v>17.5</v>
      </c>
      <c r="K225" s="38">
        <f t="shared" si="38"/>
        <v>675.74360709345285</v>
      </c>
    </row>
    <row r="226" spans="1:11">
      <c r="A226" s="31">
        <v>211</v>
      </c>
      <c r="B226" s="33">
        <f t="shared" si="39"/>
        <v>675.74360709345285</v>
      </c>
      <c r="C226" s="32">
        <f t="shared" si="40"/>
        <v>17.583333333333332</v>
      </c>
      <c r="D226" s="36">
        <f t="shared" si="41"/>
        <v>762.18734798907394</v>
      </c>
      <c r="E226" s="33">
        <f t="shared" si="42"/>
        <v>762.18734798907394</v>
      </c>
      <c r="F226" s="34">
        <f t="shared" si="43"/>
        <v>15582.191603805844</v>
      </c>
      <c r="G226" s="34" cm="1">
        <f t="array" ref="G226">_xll.DCE_EC312_SpecificHeat_Ca(B226)</f>
        <v>874.84602195821492</v>
      </c>
      <c r="H226" s="33">
        <f t="shared" si="44"/>
        <v>1.4771889370178071</v>
      </c>
      <c r="I226" s="33">
        <f t="shared" si="45"/>
        <v>677.22079603047064</v>
      </c>
      <c r="J226" s="37">
        <f t="shared" si="37"/>
        <v>17.583333333333332</v>
      </c>
      <c r="K226" s="38">
        <f t="shared" si="38"/>
        <v>677.22079603047064</v>
      </c>
    </row>
    <row r="227" spans="1:11">
      <c r="A227" s="31">
        <v>212</v>
      </c>
      <c r="B227" s="33">
        <f t="shared" si="39"/>
        <v>677.22079603047064</v>
      </c>
      <c r="C227" s="32">
        <f t="shared" si="40"/>
        <v>17.666666666666668</v>
      </c>
      <c r="D227" s="36">
        <f t="shared" si="41"/>
        <v>762.8907840053497</v>
      </c>
      <c r="E227" s="33">
        <f t="shared" si="42"/>
        <v>762.8907840053497</v>
      </c>
      <c r="F227" s="34">
        <f t="shared" si="43"/>
        <v>15486.118374441148</v>
      </c>
      <c r="G227" s="34" cm="1">
        <f t="array" ref="G227">_xll.DCE_EC312_SpecificHeat_Ca(B227)</f>
        <v>879.92185403609983</v>
      </c>
      <c r="H227" s="33">
        <f t="shared" si="44"/>
        <v>1.4596125810546008</v>
      </c>
      <c r="I227" s="33">
        <f t="shared" si="45"/>
        <v>678.68040861152519</v>
      </c>
      <c r="J227" s="37">
        <f t="shared" si="37"/>
        <v>17.666666666666668</v>
      </c>
      <c r="K227" s="38">
        <f t="shared" si="38"/>
        <v>678.68040861152519</v>
      </c>
    </row>
    <row r="228" spans="1:11">
      <c r="A228" s="31">
        <v>213</v>
      </c>
      <c r="B228" s="33">
        <f t="shared" si="39"/>
        <v>678.68040861152519</v>
      </c>
      <c r="C228" s="32">
        <f t="shared" si="40"/>
        <v>17.75</v>
      </c>
      <c r="D228" s="36">
        <f t="shared" si="41"/>
        <v>763.5909329254464</v>
      </c>
      <c r="E228" s="33">
        <f t="shared" si="42"/>
        <v>763.5909329254464</v>
      </c>
      <c r="F228" s="34">
        <f t="shared" si="43"/>
        <v>15391.54083365834</v>
      </c>
      <c r="G228" s="34" cm="1">
        <f t="array" ref="G228">_xll.DCE_EC312_SpecificHeat_Ca(B228)</f>
        <v>885.18559611869068</v>
      </c>
      <c r="H228" s="33">
        <f t="shared" si="44"/>
        <v>1.4420718125736625</v>
      </c>
      <c r="I228" s="33">
        <f t="shared" si="45"/>
        <v>680.12248042409885</v>
      </c>
      <c r="J228" s="37">
        <f t="shared" si="37"/>
        <v>17.75</v>
      </c>
      <c r="K228" s="38">
        <f t="shared" si="38"/>
        <v>680.12248042409885</v>
      </c>
    </row>
    <row r="229" spans="1:11">
      <c r="A229" s="31">
        <v>214</v>
      </c>
      <c r="B229" s="33">
        <f t="shared" si="39"/>
        <v>680.12248042409885</v>
      </c>
      <c r="C229" s="32">
        <f t="shared" si="40"/>
        <v>17.833333333333332</v>
      </c>
      <c r="D229" s="36">
        <f t="shared" si="41"/>
        <v>764.28782532716878</v>
      </c>
      <c r="E229" s="33">
        <f t="shared" si="42"/>
        <v>764.28782532716878</v>
      </c>
      <c r="F229" s="34">
        <f t="shared" si="43"/>
        <v>15298.486521286191</v>
      </c>
      <c r="G229" s="34" cm="1">
        <f t="array" ref="G229">_xll.DCE_EC312_SpecificHeat_Ca(B229)</f>
        <v>890.64680752168465</v>
      </c>
      <c r="H229" s="33">
        <f t="shared" si="44"/>
        <v>1.424564377514187</v>
      </c>
      <c r="I229" s="33">
        <f t="shared" si="45"/>
        <v>681.54704480161308</v>
      </c>
      <c r="J229" s="37">
        <f t="shared" si="37"/>
        <v>17.833333333333332</v>
      </c>
      <c r="K229" s="38">
        <f t="shared" si="38"/>
        <v>681.54704480161308</v>
      </c>
    </row>
    <row r="230" spans="1:11">
      <c r="A230" s="31">
        <v>215</v>
      </c>
      <c r="B230" s="33">
        <f t="shared" si="39"/>
        <v>681.54704480161308</v>
      </c>
      <c r="C230" s="32">
        <f t="shared" si="40"/>
        <v>17.916666666666668</v>
      </c>
      <c r="D230" s="36">
        <f t="shared" si="41"/>
        <v>764.98149136362747</v>
      </c>
      <c r="E230" s="33">
        <f t="shared" si="42"/>
        <v>764.98149136362747</v>
      </c>
      <c r="F230" s="34">
        <f t="shared" si="43"/>
        <v>15206.983018913306</v>
      </c>
      <c r="G230" s="34" cm="1">
        <f t="array" ref="G230">_xll.DCE_EC312_SpecificHeat_Ca(B230)</f>
        <v>896.31566645728969</v>
      </c>
      <c r="H230" s="33">
        <f t="shared" si="44"/>
        <v>1.4070878116145358</v>
      </c>
      <c r="I230" s="33">
        <f t="shared" si="45"/>
        <v>682.95413261322767</v>
      </c>
      <c r="J230" s="37">
        <f t="shared" si="37"/>
        <v>17.916666666666668</v>
      </c>
      <c r="K230" s="38">
        <f t="shared" si="38"/>
        <v>682.95413261322767</v>
      </c>
    </row>
    <row r="231" spans="1:11">
      <c r="A231" s="31">
        <v>216</v>
      </c>
      <c r="B231" s="33">
        <f t="shared" si="39"/>
        <v>682.95413261322767</v>
      </c>
      <c r="C231" s="32">
        <f t="shared" si="40"/>
        <v>18</v>
      </c>
      <c r="D231" s="36">
        <f t="shared" si="41"/>
        <v>765.67196077106632</v>
      </c>
      <c r="E231" s="33">
        <f t="shared" si="42"/>
        <v>765.67196077106632</v>
      </c>
      <c r="F231" s="34">
        <f t="shared" si="43"/>
        <v>15117.057988258854</v>
      </c>
      <c r="G231" s="34" cm="1">
        <f t="array" ref="G231">_xll.DCE_EC312_SpecificHeat_Ca(B231)</f>
        <v>902.20301790583494</v>
      </c>
      <c r="H231" s="33">
        <f t="shared" si="44"/>
        <v>1.3896394385465496</v>
      </c>
      <c r="I231" s="33">
        <f t="shared" si="45"/>
        <v>684.34377205177418</v>
      </c>
      <c r="J231" s="37">
        <f t="shared" ref="J231:J294" si="46">C231</f>
        <v>18</v>
      </c>
      <c r="K231" s="38">
        <f t="shared" ref="K231:K294" si="47">I231</f>
        <v>684.34377205177418</v>
      </c>
    </row>
    <row r="232" spans="1:11">
      <c r="A232" s="31">
        <v>217</v>
      </c>
      <c r="B232" s="33">
        <f t="shared" si="39"/>
        <v>684.34377205177418</v>
      </c>
      <c r="C232" s="32">
        <f t="shared" si="40"/>
        <v>18.083333333333332</v>
      </c>
      <c r="D232" s="36">
        <f t="shared" si="41"/>
        <v>766.35926287651193</v>
      </c>
      <c r="E232" s="33">
        <f t="shared" si="42"/>
        <v>766.35926287651193</v>
      </c>
      <c r="F232" s="34">
        <f t="shared" si="43"/>
        <v>15028.739210492364</v>
      </c>
      <c r="G232" s="34" cm="1">
        <f t="array" ref="G232">_xll.DCE_EC312_SpecificHeat_Ca(B232)</f>
        <v>908.32042573969125</v>
      </c>
      <c r="H232" s="33">
        <f t="shared" si="44"/>
        <v>1.3722163682981741</v>
      </c>
      <c r="I232" s="33">
        <f t="shared" si="45"/>
        <v>685.71598842007234</v>
      </c>
      <c r="J232" s="37">
        <f t="shared" si="46"/>
        <v>18.083333333333332</v>
      </c>
      <c r="K232" s="38">
        <f t="shared" si="47"/>
        <v>685.71598842007234</v>
      </c>
    </row>
    <row r="233" spans="1:11">
      <c r="A233" s="31">
        <v>218</v>
      </c>
      <c r="B233" s="33">
        <f t="shared" si="39"/>
        <v>685.71598842007234</v>
      </c>
      <c r="C233" s="32">
        <f t="shared" si="40"/>
        <v>18.166666666666668</v>
      </c>
      <c r="D233" s="36">
        <f t="shared" si="41"/>
        <v>767.04342660524844</v>
      </c>
      <c r="E233" s="33">
        <f t="shared" si="42"/>
        <v>767.04342660524844</v>
      </c>
      <c r="F233" s="34">
        <f t="shared" si="43"/>
        <v>14942.054626440622</v>
      </c>
      <c r="G233" s="34" cm="1">
        <f t="array" ref="G233">_xll.DCE_EC312_SpecificHeat_Ca(B233)</f>
        <v>914.68022952147749</v>
      </c>
      <c r="H233" s="33">
        <f t="shared" si="44"/>
        <v>1.354815495864083</v>
      </c>
      <c r="I233" s="33">
        <f t="shared" si="45"/>
        <v>687.07080391593638</v>
      </c>
      <c r="J233" s="37">
        <f t="shared" si="46"/>
        <v>18.166666666666668</v>
      </c>
      <c r="K233" s="38">
        <f t="shared" si="47"/>
        <v>687.07080391593638</v>
      </c>
    </row>
    <row r="234" spans="1:11">
      <c r="A234" s="31">
        <v>219</v>
      </c>
      <c r="B234" s="33">
        <f t="shared" si="39"/>
        <v>687.07080391593638</v>
      </c>
      <c r="C234" s="32">
        <f t="shared" si="40"/>
        <v>18.25</v>
      </c>
      <c r="D234" s="36">
        <f t="shared" si="41"/>
        <v>767.72448048812078</v>
      </c>
      <c r="E234" s="33">
        <f t="shared" si="42"/>
        <v>767.72448048812078</v>
      </c>
      <c r="F234" s="34">
        <f t="shared" si="43"/>
        <v>14857.032377605485</v>
      </c>
      <c r="G234" s="34" cm="1">
        <f t="array" ref="G234">_xll.DCE_EC312_SpecificHeat_Ca(B234)</f>
        <v>921.29560644426681</v>
      </c>
      <c r="H234" s="33">
        <f t="shared" si="44"/>
        <v>1.3374335003131952</v>
      </c>
      <c r="I234" s="33">
        <f t="shared" si="45"/>
        <v>688.40823741624956</v>
      </c>
      <c r="J234" s="37">
        <f t="shared" si="46"/>
        <v>18.25</v>
      </c>
      <c r="K234" s="38">
        <f t="shared" si="47"/>
        <v>688.40823741624956</v>
      </c>
    </row>
    <row r="235" spans="1:11">
      <c r="A235" s="31">
        <v>220</v>
      </c>
      <c r="B235" s="33">
        <f t="shared" si="39"/>
        <v>688.40823741624956</v>
      </c>
      <c r="C235" s="32">
        <f t="shared" si="40"/>
        <v>18.333333333333332</v>
      </c>
      <c r="D235" s="36">
        <f t="shared" si="41"/>
        <v>768.40245266867544</v>
      </c>
      <c r="E235" s="33">
        <f t="shared" si="42"/>
        <v>768.40245266867544</v>
      </c>
      <c r="F235" s="34">
        <f t="shared" si="43"/>
        <v>14773.700847906037</v>
      </c>
      <c r="G235" s="34" cm="1">
        <f t="array" ref="G235">_xll.DCE_EC312_SpecificHeat_Ca(B235)</f>
        <v>928.18063893256976</v>
      </c>
      <c r="H235" s="33">
        <f t="shared" si="44"/>
        <v>1.320066844312805</v>
      </c>
      <c r="I235" s="33">
        <f t="shared" si="45"/>
        <v>689.72830426056237</v>
      </c>
      <c r="J235" s="37">
        <f t="shared" si="46"/>
        <v>18.333333333333332</v>
      </c>
      <c r="K235" s="38">
        <f t="shared" si="47"/>
        <v>689.72830426056237</v>
      </c>
    </row>
    <row r="236" spans="1:11">
      <c r="A236" s="31">
        <v>221</v>
      </c>
      <c r="B236" s="33">
        <f t="shared" si="39"/>
        <v>689.72830426056237</v>
      </c>
      <c r="C236" s="32">
        <f t="shared" si="40"/>
        <v>18.416666666666668</v>
      </c>
      <c r="D236" s="36">
        <f t="shared" si="41"/>
        <v>769.07737091013792</v>
      </c>
      <c r="E236" s="33">
        <f t="shared" si="42"/>
        <v>769.07737091013792</v>
      </c>
      <c r="F236" s="34">
        <f t="shared" si="43"/>
        <v>14692.088706038609</v>
      </c>
      <c r="G236" s="34" cm="1">
        <f t="array" ref="G236">_xll.DCE_EC312_SpecificHeat_Ca(B236)</f>
        <v>935.35038847987812</v>
      </c>
      <c r="H236" s="33">
        <f t="shared" si="44"/>
        <v>1.3027117742003982</v>
      </c>
      <c r="I236" s="33">
        <f t="shared" si="45"/>
        <v>691.03101603476273</v>
      </c>
      <c r="J236" s="37">
        <f t="shared" si="46"/>
        <v>18.416666666666668</v>
      </c>
      <c r="K236" s="38">
        <f t="shared" si="47"/>
        <v>691.03101603476273</v>
      </c>
    </row>
    <row r="237" spans="1:11">
      <c r="A237" s="31">
        <v>222</v>
      </c>
      <c r="B237" s="33">
        <f t="shared" si="39"/>
        <v>691.03101603476273</v>
      </c>
      <c r="C237" s="32">
        <f t="shared" si="40"/>
        <v>18.5</v>
      </c>
      <c r="D237" s="36">
        <f t="shared" si="41"/>
        <v>769.74926260223458</v>
      </c>
      <c r="E237" s="33">
        <f t="shared" si="42"/>
        <v>769.74926260223458</v>
      </c>
      <c r="F237" s="34">
        <f t="shared" si="43"/>
        <v>14612.224948333351</v>
      </c>
      <c r="G237" s="34" cm="1">
        <f t="array" ref="G237">_xll.DCE_EC312_SpecificHeat_Ca(B237)</f>
        <v>942.8209763622533</v>
      </c>
      <c r="H237" s="33">
        <f t="shared" si="44"/>
        <v>1.2853643207075796</v>
      </c>
      <c r="I237" s="33">
        <f t="shared" si="45"/>
        <v>692.3163803554703</v>
      </c>
      <c r="J237" s="37">
        <f t="shared" si="46"/>
        <v>18.5</v>
      </c>
      <c r="K237" s="38">
        <f t="shared" si="47"/>
        <v>692.3163803554703</v>
      </c>
    </row>
    <row r="238" spans="1:11">
      <c r="A238" s="31">
        <v>223</v>
      </c>
      <c r="B238" s="33">
        <f t="shared" si="39"/>
        <v>692.3163803554703</v>
      </c>
      <c r="C238" s="32">
        <f t="shared" si="40"/>
        <v>18.583333333333332</v>
      </c>
      <c r="D238" s="36">
        <f t="shared" si="41"/>
        <v>770.41815476786292</v>
      </c>
      <c r="E238" s="33">
        <f t="shared" si="42"/>
        <v>770.41815476786292</v>
      </c>
      <c r="F238" s="34">
        <f t="shared" si="43"/>
        <v>14534.138941964002</v>
      </c>
      <c r="G238" s="34" cm="1">
        <f t="array" ref="G238">_xll.DCE_EC312_SpecificHeat_Ca(B238)</f>
        <v>950.60967193865736</v>
      </c>
      <c r="H238" s="33">
        <f t="shared" si="44"/>
        <v>1.2680203004548021</v>
      </c>
      <c r="I238" s="33">
        <f t="shared" si="45"/>
        <v>693.58440065592515</v>
      </c>
      <c r="J238" s="37">
        <f t="shared" si="46"/>
        <v>18.583333333333332</v>
      </c>
      <c r="K238" s="38">
        <f t="shared" si="47"/>
        <v>693.58440065592515</v>
      </c>
    </row>
    <row r="239" spans="1:11">
      <c r="A239" s="31">
        <v>224</v>
      </c>
      <c r="B239" s="33">
        <f t="shared" si="39"/>
        <v>693.58440065592515</v>
      </c>
      <c r="C239" s="32">
        <f t="shared" si="40"/>
        <v>18.666666666666668</v>
      </c>
      <c r="D239" s="36">
        <f t="shared" si="41"/>
        <v>771.08407406961294</v>
      </c>
      <c r="E239" s="33">
        <f t="shared" si="42"/>
        <v>771.08407406961294</v>
      </c>
      <c r="F239" s="34">
        <f t="shared" si="43"/>
        <v>14457.860468342731</v>
      </c>
      <c r="G239" s="34" cm="1">
        <f t="array" ref="G239">_xll.DCE_EC312_SpecificHeat_Ca(B239)</f>
        <v>958.73498932834957</v>
      </c>
      <c r="H239" s="33">
        <f t="shared" si="44"/>
        <v>1.2506753183514019</v>
      </c>
      <c r="I239" s="33">
        <f t="shared" si="45"/>
        <v>694.83507597427661</v>
      </c>
      <c r="J239" s="37">
        <f t="shared" si="46"/>
        <v>18.666666666666668</v>
      </c>
      <c r="K239" s="38">
        <f t="shared" si="47"/>
        <v>694.83507597427661</v>
      </c>
    </row>
    <row r="240" spans="1:11">
      <c r="A240" s="31">
        <v>225</v>
      </c>
      <c r="B240" s="33">
        <f t="shared" si="39"/>
        <v>694.83507597427661</v>
      </c>
      <c r="C240" s="32">
        <f t="shared" si="40"/>
        <v>18.75</v>
      </c>
      <c r="D240" s="36">
        <f t="shared" si="41"/>
        <v>771.74704681614344</v>
      </c>
      <c r="E240" s="33">
        <f t="shared" si="42"/>
        <v>771.74704681614344</v>
      </c>
      <c r="F240" s="34">
        <f t="shared" si="43"/>
        <v>14383.419766507403</v>
      </c>
      <c r="G240" s="34" cm="1">
        <f t="array" ref="G240">_xll.DCE_EC312_SpecificHeat_Ca(B240)</f>
        <v>967.21679334479268</v>
      </c>
      <c r="H240" s="33">
        <f t="shared" si="44"/>
        <v>1.2333247710530231</v>
      </c>
      <c r="I240" s="33">
        <f t="shared" si="45"/>
        <v>696.06840074532965</v>
      </c>
      <c r="J240" s="37">
        <f t="shared" si="46"/>
        <v>18.75</v>
      </c>
      <c r="K240" s="38">
        <f t="shared" si="47"/>
        <v>696.06840074532965</v>
      </c>
    </row>
    <row r="241" spans="1:11">
      <c r="A241" s="31">
        <v>226</v>
      </c>
      <c r="B241" s="33">
        <f t="shared" si="39"/>
        <v>696.06840074532965</v>
      </c>
      <c r="C241" s="32">
        <f t="shared" si="40"/>
        <v>18.833333333333332</v>
      </c>
      <c r="D241" s="36">
        <f t="shared" si="41"/>
        <v>772.4070989684202</v>
      </c>
      <c r="E241" s="33">
        <f t="shared" si="42"/>
        <v>772.4070989684202</v>
      </c>
      <c r="F241" s="34">
        <f t="shared" si="43"/>
        <v>14310.847576276987</v>
      </c>
      <c r="G241" s="34" cm="1">
        <f t="array" ref="G241">_xll.DCE_EC312_SpecificHeat_Ca(B241)</f>
        <v>976.07641566525353</v>
      </c>
      <c r="H241" s="33">
        <f t="shared" si="44"/>
        <v>1.2159638516474116</v>
      </c>
      <c r="I241" s="33">
        <f t="shared" si="45"/>
        <v>697.28436459697707</v>
      </c>
      <c r="J241" s="37">
        <f t="shared" si="46"/>
        <v>18.833333333333332</v>
      </c>
      <c r="K241" s="38">
        <f t="shared" si="47"/>
        <v>697.28436459697707</v>
      </c>
    </row>
    <row r="242" spans="1:11">
      <c r="A242" s="31">
        <v>227</v>
      </c>
      <c r="B242" s="33">
        <f t="shared" si="39"/>
        <v>697.28436459697707</v>
      </c>
      <c r="C242" s="32">
        <f t="shared" si="40"/>
        <v>18.916666666666668</v>
      </c>
      <c r="D242" s="36">
        <f t="shared" si="41"/>
        <v>773.06425614581474</v>
      </c>
      <c r="E242" s="33">
        <f t="shared" si="42"/>
        <v>773.06425614581474</v>
      </c>
      <c r="F242" s="34">
        <f t="shared" si="43"/>
        <v>14240.175180916167</v>
      </c>
      <c r="G242" s="34" cm="1">
        <f t="array" ref="G242">_xll.DCE_EC312_SpecificHeat_Ca(B242)</f>
        <v>985.33678232698458</v>
      </c>
      <c r="H242" s="33">
        <f t="shared" si="44"/>
        <v>1.1985875557600814</v>
      </c>
      <c r="I242" s="33">
        <f t="shared" si="45"/>
        <v>698.4829521527372</v>
      </c>
      <c r="J242" s="37">
        <f t="shared" si="46"/>
        <v>18.916666666666668</v>
      </c>
      <c r="K242" s="38">
        <f t="shared" si="47"/>
        <v>698.4829521527372</v>
      </c>
    </row>
    <row r="243" spans="1:11">
      <c r="A243" s="31">
        <v>228</v>
      </c>
      <c r="B243" s="33">
        <f t="shared" si="39"/>
        <v>698.4829521527372</v>
      </c>
      <c r="C243" s="32">
        <f t="shared" si="40"/>
        <v>19</v>
      </c>
      <c r="D243" s="36">
        <f t="shared" si="41"/>
        <v>773.7185436320716</v>
      </c>
      <c r="E243" s="33">
        <f t="shared" si="42"/>
        <v>773.7185436320716</v>
      </c>
      <c r="F243" s="34">
        <f t="shared" si="43"/>
        <v>14171.434449013595</v>
      </c>
      <c r="G243" s="34" cm="1">
        <f t="array" ref="G243">_xll.DCE_EC312_SpecificHeat_Ca(B243)</f>
        <v>995.02255376600965</v>
      </c>
      <c r="H243" s="33">
        <f t="shared" si="44"/>
        <v>1.1811906892936828</v>
      </c>
      <c r="I243" s="33">
        <f t="shared" si="45"/>
        <v>699.66414284203086</v>
      </c>
      <c r="J243" s="37">
        <f t="shared" si="46"/>
        <v>19</v>
      </c>
      <c r="K243" s="38">
        <f t="shared" si="47"/>
        <v>699.66414284203086</v>
      </c>
    </row>
    <row r="244" spans="1:11">
      <c r="A244" s="31">
        <v>229</v>
      </c>
      <c r="B244" s="33">
        <f t="shared" si="39"/>
        <v>699.66414284203086</v>
      </c>
      <c r="C244" s="32">
        <f t="shared" si="40"/>
        <v>19.083333333333332</v>
      </c>
      <c r="D244" s="36">
        <f t="shared" si="41"/>
        <v>774.36998638114505</v>
      </c>
      <c r="E244" s="33">
        <f t="shared" si="42"/>
        <v>774.36998638114505</v>
      </c>
      <c r="F244" s="34">
        <f t="shared" si="43"/>
        <v>14104.657875235216</v>
      </c>
      <c r="G244" s="34" cm="1">
        <f t="array" ref="G244">_xll.DCE_EC312_SpecificHeat_Ca(B244)</f>
        <v>1005.1602787547737</v>
      </c>
      <c r="H244" s="33">
        <f t="shared" si="44"/>
        <v>1.1637678780385343</v>
      </c>
      <c r="I244" s="33">
        <f t="shared" si="45"/>
        <v>700.82791072006944</v>
      </c>
      <c r="J244" s="37">
        <f t="shared" si="46"/>
        <v>19.083333333333332</v>
      </c>
      <c r="K244" s="38">
        <f t="shared" si="47"/>
        <v>700.82791072006944</v>
      </c>
    </row>
    <row r="245" spans="1:11">
      <c r="A245" s="31">
        <v>230</v>
      </c>
      <c r="B245" s="33">
        <f t="shared" si="39"/>
        <v>700.82791072006944</v>
      </c>
      <c r="C245" s="32">
        <f t="shared" si="40"/>
        <v>19.166666666666668</v>
      </c>
      <c r="D245" s="36">
        <f t="shared" si="41"/>
        <v>775.01860902291025</v>
      </c>
      <c r="E245" s="33">
        <f t="shared" si="42"/>
        <v>775.01860902291025</v>
      </c>
      <c r="F245" s="34">
        <f t="shared" si="43"/>
        <v>14039.878619564814</v>
      </c>
      <c r="G245" s="34" cm="1">
        <f t="array" ref="G245">_xll.DCE_EC312_SpecificHeat_Ca(B245)</f>
        <v>1015.7785637521283</v>
      </c>
      <c r="H245" s="33">
        <f t="shared" si="44"/>
        <v>1.1463135794166919</v>
      </c>
      <c r="I245" s="33">
        <f t="shared" si="45"/>
        <v>701.97422429948608</v>
      </c>
      <c r="J245" s="37">
        <f t="shared" si="46"/>
        <v>19.166666666666668</v>
      </c>
      <c r="K245" s="38">
        <f t="shared" si="47"/>
        <v>701.97422429948608</v>
      </c>
    </row>
    <row r="246" spans="1:11">
      <c r="A246" s="31">
        <v>231</v>
      </c>
      <c r="B246" s="33">
        <f t="shared" si="39"/>
        <v>701.97422429948608</v>
      </c>
      <c r="C246" s="32">
        <f t="shared" si="40"/>
        <v>19.25</v>
      </c>
      <c r="D246" s="36">
        <f t="shared" si="41"/>
        <v>775.6644358687505</v>
      </c>
      <c r="E246" s="33">
        <f t="shared" si="42"/>
        <v>775.6644358687505</v>
      </c>
      <c r="F246" s="34">
        <f t="shared" si="43"/>
        <v>13977.130544594598</v>
      </c>
      <c r="G246" s="34" cm="1">
        <f t="array" ref="G246">_xll.DCE_EC312_SpecificHeat_Ca(B246)</f>
        <v>1026.9082593553849</v>
      </c>
      <c r="H246" s="33">
        <f t="shared" si="44"/>
        <v>1.1288220966484332</v>
      </c>
      <c r="I246" s="33">
        <f t="shared" si="45"/>
        <v>703.10304639613446</v>
      </c>
      <c r="J246" s="37">
        <f t="shared" si="46"/>
        <v>19.25</v>
      </c>
      <c r="K246" s="38">
        <f t="shared" si="47"/>
        <v>703.10304639613446</v>
      </c>
    </row>
    <row r="247" spans="1:11">
      <c r="A247" s="31">
        <v>232</v>
      </c>
      <c r="B247" s="33">
        <f t="shared" si="39"/>
        <v>703.10304639613446</v>
      </c>
      <c r="C247" s="32">
        <f t="shared" si="40"/>
        <v>19.333333333333332</v>
      </c>
      <c r="D247" s="36">
        <f t="shared" si="41"/>
        <v>776.30749091702512</v>
      </c>
      <c r="E247" s="33">
        <f t="shared" si="42"/>
        <v>776.30749091702512</v>
      </c>
      <c r="F247" s="34">
        <f t="shared" si="43"/>
        <v>13916.448250368763</v>
      </c>
      <c r="G247" s="34" cm="1">
        <f t="array" ref="G247">_xll.DCE_EC312_SpecificHeat_Ca(B247)</f>
        <v>1038.5826657419107</v>
      </c>
      <c r="H247" s="33">
        <f t="shared" si="44"/>
        <v>1.1112875956568864</v>
      </c>
      <c r="I247" s="33">
        <f t="shared" si="45"/>
        <v>704.21433399179136</v>
      </c>
      <c r="J247" s="37">
        <f t="shared" si="46"/>
        <v>19.333333333333332</v>
      </c>
      <c r="K247" s="38">
        <f t="shared" si="47"/>
        <v>704.21433399179136</v>
      </c>
    </row>
    <row r="248" spans="1:11">
      <c r="A248" s="31">
        <v>233</v>
      </c>
      <c r="B248" s="33">
        <f t="shared" si="39"/>
        <v>704.21433399179136</v>
      </c>
      <c r="C248" s="32">
        <f t="shared" si="40"/>
        <v>19.416666666666668</v>
      </c>
      <c r="D248" s="36">
        <f t="shared" si="41"/>
        <v>776.94779785842013</v>
      </c>
      <c r="E248" s="33">
        <f t="shared" si="42"/>
        <v>776.94779785842013</v>
      </c>
      <c r="F248" s="34">
        <f t="shared" si="43"/>
        <v>13857.867106219666</v>
      </c>
      <c r="G248" s="34" cm="1">
        <f t="array" ref="G248">_xll.DCE_EC312_SpecificHeat_Ca(B248)</f>
        <v>1050.8377592095123</v>
      </c>
      <c r="H248" s="33">
        <f t="shared" si="44"/>
        <v>1.0937041250540427</v>
      </c>
      <c r="I248" s="33">
        <f t="shared" si="45"/>
        <v>705.30803811684541</v>
      </c>
      <c r="J248" s="37">
        <f t="shared" si="46"/>
        <v>19.416666666666668</v>
      </c>
      <c r="K248" s="38">
        <f t="shared" si="47"/>
        <v>705.30803811684541</v>
      </c>
    </row>
    <row r="249" spans="1:11">
      <c r="A249" s="31">
        <v>234</v>
      </c>
      <c r="B249" s="33">
        <f t="shared" si="39"/>
        <v>705.30803811684541</v>
      </c>
      <c r="C249" s="32">
        <f t="shared" si="40"/>
        <v>19.5</v>
      </c>
      <c r="D249" s="36">
        <f t="shared" si="41"/>
        <v>777.58538008118558</v>
      </c>
      <c r="E249" s="33">
        <f t="shared" si="42"/>
        <v>777.58538008118558</v>
      </c>
      <c r="F249" s="34">
        <f t="shared" si="43"/>
        <v>13801.4232789696</v>
      </c>
      <c r="G249" s="34" cm="1">
        <f t="array" ref="G249">_xll.DCE_EC312_SpecificHeat_Ca(B249)</f>
        <v>1063.7124421737328</v>
      </c>
      <c r="H249" s="33">
        <f t="shared" si="44"/>
        <v>1.0760656395787995</v>
      </c>
      <c r="I249" s="33">
        <f t="shared" si="45"/>
        <v>706.38410375642422</v>
      </c>
      <c r="J249" s="37">
        <f t="shared" si="46"/>
        <v>19.5</v>
      </c>
      <c r="K249" s="38">
        <f t="shared" si="47"/>
        <v>706.38410375642422</v>
      </c>
    </row>
    <row r="250" spans="1:11">
      <c r="A250" s="31">
        <v>235</v>
      </c>
      <c r="B250" s="33">
        <f t="shared" si="39"/>
        <v>706.38410375642422</v>
      </c>
      <c r="C250" s="32">
        <f t="shared" si="40"/>
        <v>19.583333333333332</v>
      </c>
      <c r="D250" s="36">
        <f t="shared" si="41"/>
        <v>778.22026067626143</v>
      </c>
      <c r="E250" s="33">
        <f t="shared" si="42"/>
        <v>778.22026067626143</v>
      </c>
      <c r="F250" s="34">
        <f t="shared" si="43"/>
        <v>13747.15375679405</v>
      </c>
      <c r="G250" s="34" cm="1">
        <f t="array" ref="G250">_xll.DCE_EC312_SpecificHeat_Ca(B250)</f>
        <v>1077.2488192594558</v>
      </c>
      <c r="H250" s="33">
        <f t="shared" si="44"/>
        <v>1.0583660273837405</v>
      </c>
      <c r="I250" s="33">
        <f t="shared" si="45"/>
        <v>707.44246978380795</v>
      </c>
      <c r="J250" s="37">
        <f t="shared" si="46"/>
        <v>19.583333333333332</v>
      </c>
      <c r="K250" s="38">
        <f t="shared" si="47"/>
        <v>707.44246978380795</v>
      </c>
    </row>
    <row r="251" spans="1:11">
      <c r="A251" s="31">
        <v>236</v>
      </c>
      <c r="B251" s="33">
        <f t="shared" si="39"/>
        <v>707.44246978380795</v>
      </c>
      <c r="C251" s="32">
        <f t="shared" si="40"/>
        <v>19.666666666666668</v>
      </c>
      <c r="D251" s="36">
        <f t="shared" si="41"/>
        <v>778.8524624422954</v>
      </c>
      <c r="E251" s="33">
        <f t="shared" si="42"/>
        <v>778.8524624422954</v>
      </c>
      <c r="F251" s="34">
        <f t="shared" si="43"/>
        <v>13695.096367965256</v>
      </c>
      <c r="G251" s="34" cm="1">
        <f t="array" ref="G251">_xll.DCE_EC312_SpecificHeat_Ca(B251)</f>
        <v>1091.4925024375957</v>
      </c>
      <c r="H251" s="33">
        <f t="shared" si="44"/>
        <v>1.0405991415918812</v>
      </c>
      <c r="I251" s="33">
        <f t="shared" si="45"/>
        <v>708.48306892539983</v>
      </c>
      <c r="J251" s="37">
        <f t="shared" si="46"/>
        <v>19.666666666666668</v>
      </c>
      <c r="K251" s="38">
        <f t="shared" si="47"/>
        <v>708.48306892539983</v>
      </c>
    </row>
    <row r="252" spans="1:11">
      <c r="A252" s="31">
        <v>237</v>
      </c>
      <c r="B252" s="33">
        <f t="shared" si="39"/>
        <v>708.48306892539983</v>
      </c>
      <c r="C252" s="32">
        <f t="shared" si="40"/>
        <v>19.75</v>
      </c>
      <c r="D252" s="36">
        <f t="shared" si="41"/>
        <v>779.48200789055568</v>
      </c>
      <c r="E252" s="33">
        <f t="shared" si="42"/>
        <v>779.48200789055568</v>
      </c>
      <c r="F252" s="34">
        <f t="shared" si="43"/>
        <v>13645.289793608361</v>
      </c>
      <c r="G252" s="34" cm="1">
        <f t="array" ref="G252">_xll.DCE_EC312_SpecificHeat_Ca(B252)</f>
        <v>1106.4929485094217</v>
      </c>
      <c r="H252" s="33">
        <f t="shared" si="44"/>
        <v>1.0227588365654823</v>
      </c>
      <c r="I252" s="33">
        <f t="shared" si="45"/>
        <v>709.50582776196529</v>
      </c>
      <c r="J252" s="37">
        <f t="shared" si="46"/>
        <v>19.75</v>
      </c>
      <c r="K252" s="38">
        <f t="shared" si="47"/>
        <v>709.50582776196529</v>
      </c>
    </row>
    <row r="253" spans="1:11">
      <c r="A253" s="31">
        <v>238</v>
      </c>
      <c r="B253" s="33">
        <f t="shared" si="39"/>
        <v>709.50582776196529</v>
      </c>
      <c r="C253" s="32">
        <f t="shared" si="40"/>
        <v>19.833333333333332</v>
      </c>
      <c r="D253" s="36">
        <f t="shared" si="41"/>
        <v>780.10891924974067</v>
      </c>
      <c r="E253" s="33">
        <f t="shared" si="42"/>
        <v>780.10891924974067</v>
      </c>
      <c r="F253" s="34">
        <f t="shared" si="43"/>
        <v>13597.773573514431</v>
      </c>
      <c r="G253" s="34" cm="1">
        <f t="array" ref="G253">_xll.DCE_EC312_SpecificHeat_Ca(B253)</f>
        <v>1122.3038326358053</v>
      </c>
      <c r="H253" s="33">
        <f t="shared" si="44"/>
        <v>1.0048390093453852</v>
      </c>
      <c r="I253" s="33">
        <f t="shared" si="45"/>
        <v>710.51066677131064</v>
      </c>
      <c r="J253" s="37">
        <f t="shared" si="46"/>
        <v>19.833333333333332</v>
      </c>
      <c r="K253" s="38">
        <f t="shared" si="47"/>
        <v>710.51066677131064</v>
      </c>
    </row>
    <row r="254" spans="1:11">
      <c r="A254" s="31">
        <v>239</v>
      </c>
      <c r="B254" s="33">
        <f t="shared" si="39"/>
        <v>710.51066677131064</v>
      </c>
      <c r="C254" s="32">
        <f t="shared" si="40"/>
        <v>19.916666666666668</v>
      </c>
      <c r="D254" s="36">
        <f t="shared" si="41"/>
        <v>780.73321847068837</v>
      </c>
      <c r="E254" s="33">
        <f t="shared" si="42"/>
        <v>780.73321847068837</v>
      </c>
      <c r="F254" s="34">
        <f t="shared" si="43"/>
        <v>13552.588103962369</v>
      </c>
      <c r="G254" s="34" cm="1">
        <f t="array" ref="G254">_xll.DCE_EC312_SpecificHeat_Ca(B254)</f>
        <v>1138.9834620517609</v>
      </c>
      <c r="H254" s="33">
        <f t="shared" si="44"/>
        <v>0.98683364672889873</v>
      </c>
      <c r="I254" s="33">
        <f t="shared" si="45"/>
        <v>711.49750041803952</v>
      </c>
      <c r="J254" s="37">
        <f t="shared" si="46"/>
        <v>19.916666666666668</v>
      </c>
      <c r="K254" s="38">
        <f t="shared" si="47"/>
        <v>711.49750041803952</v>
      </c>
    </row>
    <row r="255" spans="1:11">
      <c r="A255" s="31">
        <v>240</v>
      </c>
      <c r="B255" s="33">
        <f t="shared" si="39"/>
        <v>711.49750041803952</v>
      </c>
      <c r="C255" s="32">
        <f t="shared" si="40"/>
        <v>20</v>
      </c>
      <c r="D255" s="36">
        <f t="shared" si="41"/>
        <v>781.3549272309881</v>
      </c>
      <c r="E255" s="33">
        <f t="shared" si="42"/>
        <v>781.3549272309881</v>
      </c>
      <c r="F255" s="34">
        <f t="shared" si="43"/>
        <v>13509.774626406463</v>
      </c>
      <c r="G255" s="34" cm="1">
        <f t="array" ref="G255">_xll.DCE_EC312_SpecificHeat_Ca(B255)</f>
        <v>1156.5952346038373</v>
      </c>
      <c r="H255" s="33">
        <f t="shared" si="44"/>
        <v>0.96873687845491341</v>
      </c>
      <c r="I255" s="33">
        <f t="shared" si="45"/>
        <v>712.46623729649446</v>
      </c>
      <c r="J255" s="37">
        <f t="shared" si="46"/>
        <v>20</v>
      </c>
      <c r="K255" s="38">
        <f t="shared" si="47"/>
        <v>712.46623729649446</v>
      </c>
    </row>
    <row r="256" spans="1:11">
      <c r="A256" s="31">
        <v>241</v>
      </c>
      <c r="B256" s="33">
        <f t="shared" si="39"/>
        <v>712.46623729649446</v>
      </c>
      <c r="C256" s="32">
        <f t="shared" si="40"/>
        <v>20.083333333333332</v>
      </c>
      <c r="D256" s="36">
        <f t="shared" si="41"/>
        <v>781.97406693949745</v>
      </c>
      <c r="E256" s="33">
        <f t="shared" si="42"/>
        <v>781.97406693949745</v>
      </c>
      <c r="F256" s="34">
        <f t="shared" si="43"/>
        <v>13469.375205792341</v>
      </c>
      <c r="G256" s="34" cm="1">
        <f t="array" ref="G256">_xll.DCE_EC312_SpecificHeat_Ca(B256)</f>
        <v>1175.2081473058786</v>
      </c>
      <c r="H256" s="33">
        <f t="shared" si="44"/>
        <v>0.95054303695410769</v>
      </c>
      <c r="I256" s="33">
        <f t="shared" si="45"/>
        <v>713.41678033344851</v>
      </c>
      <c r="J256" s="37">
        <f t="shared" si="46"/>
        <v>20.083333333333332</v>
      </c>
      <c r="K256" s="38">
        <f t="shared" si="47"/>
        <v>713.41678033344851</v>
      </c>
    </row>
    <row r="257" spans="1:11">
      <c r="A257" s="31">
        <v>242</v>
      </c>
      <c r="B257" s="33">
        <f t="shared" si="39"/>
        <v>713.41678033344851</v>
      </c>
      <c r="C257" s="32">
        <f t="shared" si="40"/>
        <v>20.166666666666668</v>
      </c>
      <c r="D257" s="36">
        <f t="shared" si="41"/>
        <v>782.59065874076532</v>
      </c>
      <c r="E257" s="33">
        <f t="shared" si="42"/>
        <v>782.59065874076532</v>
      </c>
      <c r="F257" s="34">
        <f t="shared" si="43"/>
        <v>13431.432697170865</v>
      </c>
      <c r="G257" s="34" cm="1">
        <f t="array" ref="G257">_xll.DCE_EC312_SpecificHeat_Ca(B257)</f>
        <v>1194.8973607346816</v>
      </c>
      <c r="H257" s="33">
        <f t="shared" si="44"/>
        <v>0.93224672409671983</v>
      </c>
      <c r="I257" s="33">
        <f t="shared" si="45"/>
        <v>714.34902705754519</v>
      </c>
      <c r="J257" s="37">
        <f t="shared" si="46"/>
        <v>20.166666666666668</v>
      </c>
      <c r="K257" s="38">
        <f t="shared" si="47"/>
        <v>714.34902705754519</v>
      </c>
    </row>
    <row r="258" spans="1:11">
      <c r="A258" s="31">
        <v>243</v>
      </c>
      <c r="B258" s="33">
        <f t="shared" si="39"/>
        <v>714.34902705754519</v>
      </c>
      <c r="C258" s="32">
        <f t="shared" si="40"/>
        <v>20.25</v>
      </c>
      <c r="D258" s="36">
        <f t="shared" si="41"/>
        <v>783.20472351936542</v>
      </c>
      <c r="E258" s="33">
        <f t="shared" si="42"/>
        <v>783.20472351936542</v>
      </c>
      <c r="F258" s="34">
        <f t="shared" si="43"/>
        <v>13395.990699190697</v>
      </c>
      <c r="G258" s="34" cm="1">
        <f t="array" ref="G258">_xll.DCE_EC312_SpecificHeat_Ca(B258)</f>
        <v>1215.7448257894155</v>
      </c>
      <c r="H258" s="33">
        <f t="shared" si="44"/>
        <v>0.91384288532691882</v>
      </c>
      <c r="I258" s="33">
        <f t="shared" si="45"/>
        <v>715.26286994287216</v>
      </c>
      <c r="J258" s="37">
        <f t="shared" si="46"/>
        <v>20.25</v>
      </c>
      <c r="K258" s="38">
        <f t="shared" si="47"/>
        <v>715.26286994287216</v>
      </c>
    </row>
    <row r="259" spans="1:11">
      <c r="A259" s="31">
        <v>244</v>
      </c>
      <c r="B259" s="33">
        <f t="shared" si="39"/>
        <v>715.26286994287216</v>
      </c>
      <c r="C259" s="32">
        <f t="shared" si="40"/>
        <v>20.333333333333332</v>
      </c>
      <c r="D259" s="36">
        <f t="shared" si="41"/>
        <v>783.81628190414062</v>
      </c>
      <c r="E259" s="33">
        <f t="shared" si="42"/>
        <v>783.81628190414062</v>
      </c>
      <c r="F259" s="34">
        <f t="shared" si="43"/>
        <v>13363.093492972519</v>
      </c>
      <c r="G259" s="34" cm="1">
        <f t="array" ref="G259">_xll.DCE_EC312_SpecificHeat_Ca(B259)</f>
        <v>1237.8399801264281</v>
      </c>
      <c r="H259" s="33">
        <f t="shared" si="44"/>
        <v>0.89532689150785549</v>
      </c>
      <c r="I259" s="33">
        <f t="shared" si="45"/>
        <v>716.15819683437996</v>
      </c>
      <c r="J259" s="37">
        <f t="shared" si="46"/>
        <v>20.333333333333332</v>
      </c>
      <c r="K259" s="38">
        <f t="shared" si="47"/>
        <v>716.15819683437996</v>
      </c>
    </row>
    <row r="260" spans="1:11">
      <c r="A260" s="31">
        <v>245</v>
      </c>
      <c r="B260" s="33">
        <f t="shared" si="39"/>
        <v>716.15819683437996</v>
      </c>
      <c r="C260" s="32">
        <f t="shared" si="40"/>
        <v>20.416666666666668</v>
      </c>
      <c r="D260" s="36">
        <f t="shared" si="41"/>
        <v>784.42535427236078</v>
      </c>
      <c r="E260" s="33">
        <f t="shared" si="42"/>
        <v>784.42535427236078</v>
      </c>
      <c r="F260" s="34">
        <f t="shared" si="43"/>
        <v>13332.785964798089</v>
      </c>
      <c r="G260" s="34" cm="1">
        <f t="array" ref="G260">_xll.DCE_EC312_SpecificHeat_Ca(B260)</f>
        <v>1261.2805224646345</v>
      </c>
      <c r="H260" s="33">
        <f t="shared" si="44"/>
        <v>0.87669462871030079</v>
      </c>
      <c r="I260" s="33">
        <f t="shared" si="45"/>
        <v>717.03489146309028</v>
      </c>
      <c r="J260" s="37">
        <f t="shared" si="46"/>
        <v>20.416666666666668</v>
      </c>
      <c r="K260" s="38">
        <f t="shared" si="47"/>
        <v>717.03489146309028</v>
      </c>
    </row>
    <row r="261" spans="1:11">
      <c r="A261" s="31">
        <v>246</v>
      </c>
      <c r="B261" s="33">
        <f t="shared" si="39"/>
        <v>717.03489146309028</v>
      </c>
      <c r="C261" s="32">
        <f t="shared" si="40"/>
        <v>20.5</v>
      </c>
      <c r="D261" s="36">
        <f t="shared" si="41"/>
        <v>785.03196075379765</v>
      </c>
      <c r="E261" s="33">
        <f t="shared" si="42"/>
        <v>785.03196075379765</v>
      </c>
      <c r="F261" s="34">
        <f t="shared" si="43"/>
        <v>13305.113511000816</v>
      </c>
      <c r="G261" s="34" cm="1">
        <f t="array" ref="G261">_xll.DCE_EC312_SpecificHeat_Ca(B261)</f>
        <v>1286.1732739475005</v>
      </c>
      <c r="H261" s="33">
        <f t="shared" si="44"/>
        <v>0.85794259605684187</v>
      </c>
      <c r="I261" s="33">
        <f t="shared" si="45"/>
        <v>717.89283405914716</v>
      </c>
      <c r="J261" s="37">
        <f t="shared" si="46"/>
        <v>20.5</v>
      </c>
      <c r="K261" s="38">
        <f t="shared" si="47"/>
        <v>717.89283405914716</v>
      </c>
    </row>
    <row r="262" spans="1:11">
      <c r="A262" s="31">
        <v>247</v>
      </c>
      <c r="B262" s="33">
        <f t="shared" si="39"/>
        <v>717.89283405914716</v>
      </c>
      <c r="C262" s="32">
        <f t="shared" si="40"/>
        <v>20.583333333333332</v>
      </c>
      <c r="D262" s="36">
        <f t="shared" si="41"/>
        <v>785.63612123471603</v>
      </c>
      <c r="E262" s="33">
        <f t="shared" si="42"/>
        <v>785.63612123471603</v>
      </c>
      <c r="F262" s="34">
        <f t="shared" si="43"/>
        <v>13280.121923417211</v>
      </c>
      <c r="G262" s="34" cm="1">
        <f t="array" ref="G262">_xll.DCE_EC312_SpecificHeat_Ca(B262)</f>
        <v>1312.6351368585028</v>
      </c>
      <c r="H262" s="33">
        <f t="shared" si="44"/>
        <v>0.8390680115779543</v>
      </c>
      <c r="I262" s="33">
        <f t="shared" si="45"/>
        <v>718.73190207072514</v>
      </c>
      <c r="J262" s="37">
        <f t="shared" si="46"/>
        <v>20.583333333333332</v>
      </c>
      <c r="K262" s="38">
        <f t="shared" si="47"/>
        <v>718.73190207072514</v>
      </c>
    </row>
    <row r="263" spans="1:11">
      <c r="A263" s="31">
        <v>248</v>
      </c>
      <c r="B263" s="33">
        <f t="shared" si="39"/>
        <v>718.73190207072514</v>
      </c>
      <c r="C263" s="32">
        <f t="shared" si="40"/>
        <v>20.666666666666668</v>
      </c>
      <c r="D263" s="36">
        <f t="shared" si="41"/>
        <v>786.23785536178605</v>
      </c>
      <c r="E263" s="33">
        <f t="shared" si="42"/>
        <v>786.23785536178605</v>
      </c>
      <c r="F263" s="34">
        <f t="shared" si="43"/>
        <v>13257.857253765054</v>
      </c>
      <c r="G263" s="34" cm="1">
        <f t="array" ref="G263">_xll.DCE_EC312_SpecificHeat_Ca(B263)</f>
        <v>1340.7941622325625</v>
      </c>
      <c r="H263" s="33">
        <f t="shared" si="44"/>
        <v>0.82006892584212276</v>
      </c>
      <c r="I263" s="33">
        <f t="shared" si="45"/>
        <v>719.55197099656732</v>
      </c>
      <c r="J263" s="37">
        <f t="shared" si="46"/>
        <v>20.666666666666668</v>
      </c>
      <c r="K263" s="38">
        <f t="shared" si="47"/>
        <v>719.55197099656732</v>
      </c>
    </row>
    <row r="264" spans="1:11">
      <c r="A264" s="31">
        <v>249</v>
      </c>
      <c r="B264" s="33">
        <f t="shared" si="39"/>
        <v>719.55197099656732</v>
      </c>
      <c r="C264" s="32">
        <f t="shared" si="40"/>
        <v>20.75</v>
      </c>
      <c r="D264" s="36">
        <f t="shared" si="41"/>
        <v>786.83718254591622</v>
      </c>
      <c r="E264" s="33">
        <f t="shared" si="42"/>
        <v>786.83718254591622</v>
      </c>
      <c r="F264" s="34">
        <f t="shared" si="43"/>
        <v>13238.365655357133</v>
      </c>
      <c r="G264" s="34" cm="1">
        <f t="array" ref="G264">_xll.DCE_EC312_SpecificHeat_Ca(B264)</f>
        <v>1370.7907393023222</v>
      </c>
      <c r="H264" s="33">
        <f t="shared" si="44"/>
        <v>0.80094434288576488</v>
      </c>
      <c r="I264" s="33">
        <f t="shared" si="45"/>
        <v>720.35291533945303</v>
      </c>
      <c r="J264" s="37">
        <f t="shared" si="46"/>
        <v>20.75</v>
      </c>
      <c r="K264" s="38">
        <f t="shared" si="47"/>
        <v>720.35291533945303</v>
      </c>
    </row>
    <row r="265" spans="1:11">
      <c r="A265" s="31">
        <v>250</v>
      </c>
      <c r="B265" s="33">
        <f t="shared" si="39"/>
        <v>720.35291533945303</v>
      </c>
      <c r="C265" s="32">
        <f t="shared" si="40"/>
        <v>20.833333333333332</v>
      </c>
      <c r="D265" s="36">
        <f t="shared" si="41"/>
        <v>787.43412196601128</v>
      </c>
      <c r="E265" s="33">
        <f t="shared" si="42"/>
        <v>787.43412196601128</v>
      </c>
      <c r="F265" s="34">
        <f t="shared" si="43"/>
        <v>13221.69320065072</v>
      </c>
      <c r="G265" s="34" cm="1">
        <f t="array" ref="G265">_xll.DCE_EC312_SpecificHeat_Ca(B265)</f>
        <v>1402.7789212837042</v>
      </c>
      <c r="H265" s="33">
        <f t="shared" si="44"/>
        <v>0.78169434768743207</v>
      </c>
      <c r="I265" s="33">
        <f t="shared" si="45"/>
        <v>721.13460968714048</v>
      </c>
      <c r="J265" s="37">
        <f t="shared" si="46"/>
        <v>20.833333333333332</v>
      </c>
      <c r="K265" s="38">
        <f t="shared" si="47"/>
        <v>721.13460968714048</v>
      </c>
    </row>
    <row r="266" spans="1:11">
      <c r="A266" s="31">
        <v>251</v>
      </c>
      <c r="B266" s="33">
        <f t="shared" si="39"/>
        <v>721.13460968714048</v>
      </c>
      <c r="C266" s="32">
        <f t="shared" si="40"/>
        <v>20.916666666666668</v>
      </c>
      <c r="D266" s="36">
        <f t="shared" si="41"/>
        <v>788.02869257265456</v>
      </c>
      <c r="E266" s="33">
        <f t="shared" si="42"/>
        <v>788.02869257265456</v>
      </c>
      <c r="F266" s="34">
        <f t="shared" si="43"/>
        <v>13207.885673278206</v>
      </c>
      <c r="G266" s="34" cm="1">
        <f t="array" ref="G266">_xll.DCE_EC312_SpecificHeat_Ca(B266)</f>
        <v>1436.927903760771</v>
      </c>
      <c r="H266" s="33">
        <f t="shared" si="44"/>
        <v>0.7623202391029702</v>
      </c>
      <c r="I266" s="33">
        <f t="shared" si="45"/>
        <v>721.8969299262435</v>
      </c>
      <c r="J266" s="37">
        <f t="shared" si="46"/>
        <v>20.916666666666668</v>
      </c>
      <c r="K266" s="38">
        <f t="shared" si="47"/>
        <v>721.8969299262435</v>
      </c>
    </row>
    <row r="267" spans="1:11">
      <c r="A267" s="31">
        <v>252</v>
      </c>
      <c r="B267" s="33">
        <f t="shared" si="39"/>
        <v>721.8969299262435</v>
      </c>
      <c r="C267" s="32">
        <f t="shared" si="40"/>
        <v>21</v>
      </c>
      <c r="D267" s="36">
        <f t="shared" si="41"/>
        <v>788.62091309171728</v>
      </c>
      <c r="E267" s="33">
        <f t="shared" si="42"/>
        <v>788.62091309171728</v>
      </c>
      <c r="F267" s="34">
        <f t="shared" si="43"/>
        <v>13196.988333417557</v>
      </c>
      <c r="G267" s="34" cm="1">
        <f t="array" ref="G267">_xll.DCE_EC312_SpecificHeat_Ca(B267)</f>
        <v>1473.4236738986576</v>
      </c>
      <c r="H267" s="33">
        <f t="shared" si="44"/>
        <v>0.74282466680514869</v>
      </c>
      <c r="I267" s="33">
        <f t="shared" si="45"/>
        <v>722.63975459304868</v>
      </c>
      <c r="J267" s="37">
        <f t="shared" si="46"/>
        <v>21</v>
      </c>
      <c r="K267" s="38">
        <f t="shared" si="47"/>
        <v>722.63975459304868</v>
      </c>
    </row>
    <row r="268" spans="1:11">
      <c r="A268" s="31">
        <v>253</v>
      </c>
      <c r="B268" s="33">
        <f t="shared" si="39"/>
        <v>722.63975459304868</v>
      </c>
      <c r="C268" s="32">
        <f t="shared" si="40"/>
        <v>21.083333333333332</v>
      </c>
      <c r="D268" s="36">
        <f t="shared" si="41"/>
        <v>789.21080202789813</v>
      </c>
      <c r="E268" s="33">
        <f t="shared" si="42"/>
        <v>789.21080202789813</v>
      </c>
      <c r="F268" s="34">
        <f t="shared" si="43"/>
        <v>13189.045655644773</v>
      </c>
      <c r="G268" s="34" cm="1">
        <f t="array" ref="G268">_xll.DCE_EC312_SpecificHeat_Ca(B268)</f>
        <v>1512.470850922467</v>
      </c>
      <c r="H268" s="33">
        <f t="shared" si="44"/>
        <v>0.7232117703551566</v>
      </c>
      <c r="I268" s="33">
        <f t="shared" si="45"/>
        <v>723.36296636340387</v>
      </c>
      <c r="J268" s="37">
        <f t="shared" si="46"/>
        <v>21.083333333333332</v>
      </c>
      <c r="K268" s="38">
        <f t="shared" si="47"/>
        <v>723.36296636340387</v>
      </c>
    </row>
    <row r="269" spans="1:11">
      <c r="A269" s="31">
        <v>254</v>
      </c>
      <c r="B269" s="33">
        <f t="shared" si="39"/>
        <v>723.36296636340387</v>
      </c>
      <c r="C269" s="32">
        <f t="shared" si="40"/>
        <v>21.166666666666668</v>
      </c>
      <c r="D269" s="36">
        <f t="shared" si="41"/>
        <v>789.7983776681923</v>
      </c>
      <c r="E269" s="33">
        <f t="shared" si="42"/>
        <v>789.7983776681923</v>
      </c>
      <c r="F269" s="34">
        <f t="shared" si="43"/>
        <v>13184.101038781453</v>
      </c>
      <c r="G269" s="34" cm="1">
        <f t="array" ref="G269">_xll.DCE_EC312_SpecificHeat_Ca(B269)</f>
        <v>1554.2947407794331</v>
      </c>
      <c r="H269" s="33">
        <f t="shared" si="44"/>
        <v>0.70348731808166742</v>
      </c>
      <c r="I269" s="33">
        <f t="shared" si="45"/>
        <v>724.06645368148554</v>
      </c>
      <c r="J269" s="37">
        <f t="shared" si="46"/>
        <v>21.166666666666668</v>
      </c>
      <c r="K269" s="38">
        <f t="shared" si="47"/>
        <v>724.06645368148554</v>
      </c>
    </row>
    <row r="270" spans="1:11">
      <c r="A270" s="31">
        <v>255</v>
      </c>
      <c r="B270" s="33">
        <f t="shared" si="39"/>
        <v>724.06645368148554</v>
      </c>
      <c r="C270" s="32">
        <f t="shared" si="40"/>
        <v>21.25</v>
      </c>
      <c r="D270" s="36">
        <f t="shared" si="41"/>
        <v>790.38365808529295</v>
      </c>
      <c r="E270" s="33">
        <f t="shared" si="42"/>
        <v>790.38365808529295</v>
      </c>
      <c r="F270" s="34">
        <f t="shared" si="43"/>
        <v>13182.196487707508</v>
      </c>
      <c r="G270" s="34" cm="1">
        <f t="array" ref="G270">_xll.DCE_EC312_SpecificHeat_Ca(B270)</f>
        <v>1599.1436306867083</v>
      </c>
      <c r="H270" s="33">
        <f t="shared" si="44"/>
        <v>0.68365884296556534</v>
      </c>
      <c r="I270" s="33">
        <f t="shared" si="45"/>
        <v>724.75011252445108</v>
      </c>
      <c r="J270" s="37">
        <f t="shared" si="46"/>
        <v>21.25</v>
      </c>
      <c r="K270" s="38">
        <f t="shared" si="47"/>
        <v>724.75011252445108</v>
      </c>
    </row>
    <row r="271" spans="1:11">
      <c r="A271" s="31">
        <v>256</v>
      </c>
      <c r="B271" s="33">
        <f t="shared" si="39"/>
        <v>724.75011252445108</v>
      </c>
      <c r="C271" s="32">
        <f t="shared" si="40"/>
        <v>21.333333333333332</v>
      </c>
      <c r="D271" s="36">
        <f t="shared" si="41"/>
        <v>790.96666114092739</v>
      </c>
      <c r="E271" s="33">
        <f t="shared" si="42"/>
        <v>790.96666114092739</v>
      </c>
      <c r="F271" s="34">
        <f t="shared" si="43"/>
        <v>13183.372267664274</v>
      </c>
      <c r="G271" s="34" cm="1">
        <f t="array" ref="G271">_xll.DCE_EC312_SpecificHeat_Ca(B271)</f>
        <v>1647.2913523977948</v>
      </c>
      <c r="H271" s="33">
        <f t="shared" si="44"/>
        <v>0.66373577224048463</v>
      </c>
      <c r="I271" s="33">
        <f t="shared" si="45"/>
        <v>725.41384829669153</v>
      </c>
      <c r="J271" s="37">
        <f t="shared" si="46"/>
        <v>21.333333333333332</v>
      </c>
      <c r="K271" s="38">
        <f t="shared" si="47"/>
        <v>725.41384829669153</v>
      </c>
    </row>
    <row r="272" spans="1:11">
      <c r="A272" s="31">
        <v>257</v>
      </c>
      <c r="B272" s="33">
        <f t="shared" si="39"/>
        <v>725.41384829669153</v>
      </c>
      <c r="C272" s="32">
        <f t="shared" si="40"/>
        <v>21.416666666666668</v>
      </c>
      <c r="D272" s="36">
        <f t="shared" si="41"/>
        <v>791.54740448912673</v>
      </c>
      <c r="E272" s="33">
        <f t="shared" si="42"/>
        <v>791.54740448912673</v>
      </c>
      <c r="F272" s="34">
        <f t="shared" si="43"/>
        <v>13187.666532224644</v>
      </c>
      <c r="G272" s="34" cm="1">
        <f t="array" ref="G272">_xll.DCE_EC312_SpecificHeat_Ca(B272)</f>
        <v>1699.0401465431419</v>
      </c>
      <c r="H272" s="33">
        <f t="shared" si="44"/>
        <v>0.64372954694090789</v>
      </c>
      <c r="I272" s="33">
        <f t="shared" si="45"/>
        <v>726.05757784363243</v>
      </c>
      <c r="J272" s="37">
        <f t="shared" si="46"/>
        <v>21.416666666666668</v>
      </c>
      <c r="K272" s="38">
        <f t="shared" si="47"/>
        <v>726.05757784363243</v>
      </c>
    </row>
    <row r="273" spans="1:11">
      <c r="A273" s="31">
        <v>258</v>
      </c>
      <c r="B273" s="33">
        <f t="shared" ref="B273:B336" si="48">IF(A273=1,20,I272)</f>
        <v>726.05757784363243</v>
      </c>
      <c r="C273" s="32">
        <f t="shared" ref="C273:C336" si="49">A273*5/60</f>
        <v>21.5</v>
      </c>
      <c r="D273" s="36">
        <f t="shared" ref="D273:D336" si="50">20 + 345 *LOG10(8 * C273 + 1)</f>
        <v>792.1259055794344</v>
      </c>
      <c r="E273" s="33">
        <f t="shared" ref="E273:E336" si="51">D273</f>
        <v>792.1259055794344</v>
      </c>
      <c r="F273" s="34">
        <f t="shared" ref="F273:F336" si="52">25 * (D273 - B273)+1 * 0.7 * 1 * 0.0000000567 * ((E273 + 273) ^ 4 - (B273 + 273) ^ 4)</f>
        <v>13195.114926854909</v>
      </c>
      <c r="G273" s="34" cm="1">
        <f t="array" ref="G273">_xll.DCE_EC312_SpecificHeat_Ca(B273)</f>
        <v>1754.7238643684584</v>
      </c>
      <c r="H273" s="33">
        <f t="shared" ref="H273:H336" si="53">$G$10 * $G$9 / (G273 * 7850) * F273 * 5</f>
        <v>0.62365372718616607</v>
      </c>
      <c r="I273" s="33">
        <f t="shared" ref="I273:I336" si="54">B273+H273</f>
        <v>726.68123157081857</v>
      </c>
      <c r="J273" s="37">
        <f t="shared" si="46"/>
        <v>21.5</v>
      </c>
      <c r="K273" s="38">
        <f t="shared" si="47"/>
        <v>726.68123157081857</v>
      </c>
    </row>
    <row r="274" spans="1:11">
      <c r="A274" s="31">
        <v>259</v>
      </c>
      <c r="B274" s="33">
        <f t="shared" si="48"/>
        <v>726.68123157081857</v>
      </c>
      <c r="C274" s="32">
        <f t="shared" si="49"/>
        <v>21.583333333333332</v>
      </c>
      <c r="D274" s="36">
        <f t="shared" si="50"/>
        <v>792.70218166005236</v>
      </c>
      <c r="E274" s="33">
        <f t="shared" si="51"/>
        <v>792.70218166005236</v>
      </c>
      <c r="F274" s="34">
        <f t="shared" si="52"/>
        <v>13205.750170829167</v>
      </c>
      <c r="G274" s="34" cm="1">
        <f t="array" ref="G274">_xll.DCE_EC312_SpecificHeat_Ca(B274)</f>
        <v>1814.7115476697052</v>
      </c>
      <c r="H274" s="33">
        <f t="shared" si="53"/>
        <v>0.60352407861073643</v>
      </c>
      <c r="I274" s="33">
        <f t="shared" si="54"/>
        <v>727.28475564942926</v>
      </c>
      <c r="J274" s="37">
        <f t="shared" si="46"/>
        <v>21.583333333333332</v>
      </c>
      <c r="K274" s="38">
        <f t="shared" si="47"/>
        <v>727.28475564942926</v>
      </c>
    </row>
    <row r="275" spans="1:11">
      <c r="A275" s="31">
        <v>260</v>
      </c>
      <c r="B275" s="33">
        <f t="shared" si="48"/>
        <v>727.28475564942926</v>
      </c>
      <c r="C275" s="32">
        <f t="shared" si="49"/>
        <v>21.666666666666668</v>
      </c>
      <c r="D275" s="36">
        <f t="shared" si="50"/>
        <v>793.27624978092615</v>
      </c>
      <c r="E275" s="33">
        <f t="shared" si="51"/>
        <v>793.27624978092615</v>
      </c>
      <c r="F275" s="34">
        <f t="shared" si="52"/>
        <v>13219.601621171694</v>
      </c>
      <c r="G275" s="34" cm="1">
        <f t="array" ref="G275">_xll.DCE_EC312_SpecificHeat_Ca(B275)</f>
        <v>1879.4114327787079</v>
      </c>
      <c r="H275" s="33">
        <f t="shared" si="53"/>
        <v>0.58335863507373986</v>
      </c>
      <c r="I275" s="33">
        <f t="shared" si="54"/>
        <v>727.86811428450301</v>
      </c>
      <c r="J275" s="37">
        <f t="shared" si="46"/>
        <v>21.666666666666668</v>
      </c>
      <c r="K275" s="38">
        <f t="shared" si="47"/>
        <v>727.86811428450301</v>
      </c>
    </row>
    <row r="276" spans="1:11">
      <c r="A276" s="31">
        <v>261</v>
      </c>
      <c r="B276" s="33">
        <f t="shared" si="48"/>
        <v>727.86811428450301</v>
      </c>
      <c r="C276" s="32">
        <f t="shared" si="49"/>
        <v>21.75</v>
      </c>
      <c r="D276" s="36">
        <f t="shared" si="50"/>
        <v>793.84812679677157</v>
      </c>
      <c r="E276" s="33">
        <f t="shared" si="51"/>
        <v>793.84812679677157</v>
      </c>
      <c r="F276" s="34">
        <f t="shared" si="52"/>
        <v>13236.694823271102</v>
      </c>
      <c r="G276" s="34" cm="1">
        <f t="array" ref="G276">_xll.DCE_EC312_SpecificHeat_Ca(B276)</f>
        <v>1949.2754301712159</v>
      </c>
      <c r="H276" s="33">
        <f t="shared" si="53"/>
        <v>0.56317773264138338</v>
      </c>
      <c r="I276" s="33">
        <f t="shared" si="54"/>
        <v>728.43129201714441</v>
      </c>
      <c r="J276" s="37">
        <f t="shared" si="46"/>
        <v>21.75</v>
      </c>
      <c r="K276" s="38">
        <f t="shared" si="47"/>
        <v>728.43129201714441</v>
      </c>
    </row>
    <row r="277" spans="1:11">
      <c r="A277" s="31">
        <v>262</v>
      </c>
      <c r="B277" s="33">
        <f t="shared" si="48"/>
        <v>728.43129201714441</v>
      </c>
      <c r="C277" s="32">
        <f t="shared" si="49"/>
        <v>21.833333333333332</v>
      </c>
      <c r="D277" s="36">
        <f t="shared" si="50"/>
        <v>794.41782937004507</v>
      </c>
      <c r="E277" s="33">
        <f t="shared" si="51"/>
        <v>794.41782937004507</v>
      </c>
      <c r="F277" s="34">
        <f t="shared" si="52"/>
        <v>13257.051053812669</v>
      </c>
      <c r="G277" s="34" cm="1">
        <f t="array" ref="G277">_xll.DCE_EC312_SpecificHeat_Ca(B277)</f>
        <v>2024.8041377473219</v>
      </c>
      <c r="H277" s="33">
        <f t="shared" si="53"/>
        <v>0.54300400987463693</v>
      </c>
      <c r="I277" s="33">
        <f t="shared" si="54"/>
        <v>728.97429602701902</v>
      </c>
      <c r="J277" s="37">
        <f t="shared" si="46"/>
        <v>21.833333333333332</v>
      </c>
      <c r="K277" s="38">
        <f t="shared" si="47"/>
        <v>728.97429602701902</v>
      </c>
    </row>
    <row r="278" spans="1:11">
      <c r="A278" s="31">
        <v>263</v>
      </c>
      <c r="B278" s="33">
        <f t="shared" si="48"/>
        <v>728.97429602701902</v>
      </c>
      <c r="C278" s="32">
        <f t="shared" si="49"/>
        <v>21.916666666666668</v>
      </c>
      <c r="D278" s="36">
        <f t="shared" si="50"/>
        <v>794.98537397385564</v>
      </c>
      <c r="E278" s="33">
        <f t="shared" si="51"/>
        <v>794.98537397385564</v>
      </c>
      <c r="F278" s="34">
        <f t="shared" si="52"/>
        <v>13280.686862663893</v>
      </c>
      <c r="G278" s="34" cm="1">
        <f t="array" ref="G278">_xll.DCE_EC312_SpecificHeat_Ca(B278)</f>
        <v>2106.5524531850724</v>
      </c>
      <c r="H278" s="33">
        <f t="shared" si="53"/>
        <v>0.52286236970754063</v>
      </c>
      <c r="I278" s="33">
        <f t="shared" si="54"/>
        <v>729.4971583967266</v>
      </c>
      <c r="J278" s="37">
        <f t="shared" si="46"/>
        <v>21.916666666666668</v>
      </c>
      <c r="K278" s="38">
        <f t="shared" si="47"/>
        <v>729.4971583967266</v>
      </c>
    </row>
    <row r="279" spans="1:11">
      <c r="A279" s="31">
        <v>264</v>
      </c>
      <c r="B279" s="33">
        <f t="shared" si="48"/>
        <v>729.4971583967266</v>
      </c>
      <c r="C279" s="32">
        <f t="shared" si="49"/>
        <v>22</v>
      </c>
      <c r="D279" s="36">
        <f t="shared" si="50"/>
        <v>795.55077689482334</v>
      </c>
      <c r="E279" s="33">
        <f t="shared" si="51"/>
        <v>795.55077689482334</v>
      </c>
      <c r="F279" s="34">
        <f t="shared" si="52"/>
        <v>13307.613621300297</v>
      </c>
      <c r="G279" s="34" cm="1">
        <f t="array" ref="G279">_xll.DCE_EC312_SpecificHeat_Ca(B279)</f>
        <v>2195.1358591220296</v>
      </c>
      <c r="H279" s="33">
        <f t="shared" si="53"/>
        <v>0.50277989870248396</v>
      </c>
      <c r="I279" s="33">
        <f t="shared" si="54"/>
        <v>729.99993829542905</v>
      </c>
      <c r="J279" s="37">
        <f t="shared" si="46"/>
        <v>22</v>
      </c>
      <c r="K279" s="38">
        <f t="shared" si="47"/>
        <v>729.99993829542905</v>
      </c>
    </row>
    <row r="280" spans="1:11">
      <c r="A280" s="31">
        <v>265</v>
      </c>
      <c r="B280" s="33">
        <f t="shared" si="48"/>
        <v>729.99993829542905</v>
      </c>
      <c r="C280" s="32">
        <f t="shared" si="49"/>
        <v>22.083333333333332</v>
      </c>
      <c r="D280" s="36">
        <f t="shared" si="50"/>
        <v>796.11405423588383</v>
      </c>
      <c r="E280" s="33">
        <f t="shared" si="51"/>
        <v>796.11405423588383</v>
      </c>
      <c r="F280" s="34">
        <f t="shared" si="52"/>
        <v>13337.837086201715</v>
      </c>
      <c r="G280" s="34" cm="1">
        <f t="array" ref="G280">_xll.DCE_EC312_SpecificHeat_Ca(B280)</f>
        <v>2291.237464427445</v>
      </c>
      <c r="H280" s="33">
        <f t="shared" si="53"/>
        <v>0.48278574023971227</v>
      </c>
      <c r="I280" s="33">
        <f t="shared" si="54"/>
        <v>730.48272403566875</v>
      </c>
      <c r="J280" s="37">
        <f t="shared" si="46"/>
        <v>22.083333333333332</v>
      </c>
      <c r="K280" s="38">
        <f t="shared" si="47"/>
        <v>730.48272403566875</v>
      </c>
    </row>
    <row r="281" spans="1:11">
      <c r="A281" s="31">
        <v>266</v>
      </c>
      <c r="B281" s="33">
        <f t="shared" si="48"/>
        <v>730.48272403566875</v>
      </c>
      <c r="C281" s="32">
        <f t="shared" si="49"/>
        <v>22.166666666666668</v>
      </c>
      <c r="D281" s="36">
        <f t="shared" si="50"/>
        <v>796.67522191904027</v>
      </c>
      <c r="E281" s="33">
        <f t="shared" si="51"/>
        <v>796.67522191904027</v>
      </c>
      <c r="F281" s="34">
        <f t="shared" si="52"/>
        <v>13371.356986349734</v>
      </c>
      <c r="G281" s="34" cm="1">
        <f t="array" ref="G281">_xll.DCE_EC312_SpecificHeat_Ca(B281)</f>
        <v>2395.6158956639665</v>
      </c>
      <c r="H281" s="33">
        <f t="shared" si="53"/>
        <v>0.46291091924995281</v>
      </c>
      <c r="I281" s="33">
        <f t="shared" si="54"/>
        <v>730.94563495491866</v>
      </c>
      <c r="J281" s="37">
        <f t="shared" si="46"/>
        <v>22.166666666666668</v>
      </c>
      <c r="K281" s="38">
        <f t="shared" si="47"/>
        <v>730.94563495491866</v>
      </c>
    </row>
    <row r="282" spans="1:11">
      <c r="A282" s="31">
        <v>267</v>
      </c>
      <c r="B282" s="33">
        <f t="shared" si="48"/>
        <v>730.94563495491866</v>
      </c>
      <c r="C282" s="32">
        <f t="shared" si="49"/>
        <v>22.25</v>
      </c>
      <c r="D282" s="36">
        <f t="shared" si="50"/>
        <v>797.23429568806318</v>
      </c>
      <c r="E282" s="33">
        <f t="shared" si="51"/>
        <v>797.23429568806318</v>
      </c>
      <c r="F282" s="34">
        <f t="shared" si="52"/>
        <v>13408.166644447983</v>
      </c>
      <c r="G282" s="34" cm="1">
        <f t="array" ref="G282">_xll.DCE_EC312_SpecificHeat_Ca(B282)</f>
        <v>2509.1141452008715</v>
      </c>
      <c r="H282" s="33">
        <f t="shared" si="53"/>
        <v>0.44318811742399078</v>
      </c>
      <c r="I282" s="33">
        <f t="shared" si="54"/>
        <v>731.38882307234269</v>
      </c>
      <c r="J282" s="37">
        <f t="shared" si="46"/>
        <v>22.25</v>
      </c>
      <c r="K282" s="38">
        <f t="shared" si="47"/>
        <v>731.38882307234269</v>
      </c>
    </row>
    <row r="283" spans="1:11">
      <c r="A283" s="31">
        <v>268</v>
      </c>
      <c r="B283" s="33">
        <f t="shared" si="48"/>
        <v>731.38882307234269</v>
      </c>
      <c r="C283" s="32">
        <f t="shared" si="49"/>
        <v>22.333333333333332</v>
      </c>
      <c r="D283" s="36">
        <f t="shared" si="50"/>
        <v>797.79129111114128</v>
      </c>
      <c r="E283" s="33">
        <f t="shared" si="51"/>
        <v>797.79129111114128</v>
      </c>
      <c r="F283" s="34">
        <f t="shared" si="52"/>
        <v>13448.252641714913</v>
      </c>
      <c r="G283" s="34" cm="1">
        <f t="array" ref="G283">_xll.DCE_EC312_SpecificHeat_Ca(B283)</f>
        <v>2632.6694965622855</v>
      </c>
      <c r="H283" s="33">
        <f t="shared" si="53"/>
        <v>0.4236513994030231</v>
      </c>
      <c r="I283" s="33">
        <f t="shared" si="54"/>
        <v>731.81247447174576</v>
      </c>
      <c r="J283" s="37">
        <f t="shared" si="46"/>
        <v>22.333333333333332</v>
      </c>
      <c r="K283" s="38">
        <f t="shared" si="47"/>
        <v>731.81247447174576</v>
      </c>
    </row>
    <row r="284" spans="1:11">
      <c r="A284" s="31">
        <v>269</v>
      </c>
      <c r="B284" s="33">
        <f t="shared" si="48"/>
        <v>731.81247447174576</v>
      </c>
      <c r="C284" s="32">
        <f t="shared" si="49"/>
        <v>22.416666666666668</v>
      </c>
      <c r="D284" s="36">
        <f t="shared" si="50"/>
        <v>798.34622358348292</v>
      </c>
      <c r="E284" s="33">
        <f t="shared" si="51"/>
        <v>798.34622358348292</v>
      </c>
      <c r="F284" s="34">
        <f t="shared" si="52"/>
        <v>13491.594536021712</v>
      </c>
      <c r="G284" s="34" cm="1">
        <f t="array" ref="G284">_xll.DCE_EC312_SpecificHeat_Ca(B284)</f>
        <v>2767.3246637332913</v>
      </c>
      <c r="H284" s="33">
        <f t="shared" si="53"/>
        <v>0.40433589221927829</v>
      </c>
      <c r="I284" s="33">
        <f t="shared" si="54"/>
        <v>732.21681036396501</v>
      </c>
      <c r="J284" s="37">
        <f t="shared" si="46"/>
        <v>22.416666666666668</v>
      </c>
      <c r="K284" s="38">
        <f t="shared" si="47"/>
        <v>732.21681036396501</v>
      </c>
    </row>
    <row r="285" spans="1:11">
      <c r="A285" s="31">
        <v>270</v>
      </c>
      <c r="B285" s="33">
        <f t="shared" si="48"/>
        <v>732.21681036396501</v>
      </c>
      <c r="C285" s="32">
        <f t="shared" si="49"/>
        <v>22.5</v>
      </c>
      <c r="D285" s="36">
        <f t="shared" si="50"/>
        <v>798.89910832986868</v>
      </c>
      <c r="E285" s="33">
        <f t="shared" si="51"/>
        <v>798.89910832986868</v>
      </c>
      <c r="F285" s="34">
        <f t="shared" si="52"/>
        <v>13538.164642715834</v>
      </c>
      <c r="G285" s="34" cm="1">
        <f t="array" ref="G285">_xll.DCE_EC312_SpecificHeat_Ca(B285)</f>
        <v>2914.2402996064116</v>
      </c>
      <c r="H285" s="33">
        <f t="shared" si="53"/>
        <v>0.3852774221439299</v>
      </c>
      <c r="I285" s="33">
        <f t="shared" si="54"/>
        <v>732.602087786109</v>
      </c>
      <c r="J285" s="37">
        <f t="shared" si="46"/>
        <v>22.5</v>
      </c>
      <c r="K285" s="38">
        <f t="shared" si="47"/>
        <v>732.602087786109</v>
      </c>
    </row>
    <row r="286" spans="1:11">
      <c r="A286" s="31">
        <v>271</v>
      </c>
      <c r="B286" s="33">
        <f t="shared" si="48"/>
        <v>732.602087786109</v>
      </c>
      <c r="C286" s="32">
        <f t="shared" si="49"/>
        <v>22.583333333333332</v>
      </c>
      <c r="D286" s="36">
        <f t="shared" si="50"/>
        <v>799.44996040715807</v>
      </c>
      <c r="E286" s="33">
        <f t="shared" si="51"/>
        <v>799.44996040715807</v>
      </c>
      <c r="F286" s="34">
        <f t="shared" si="52"/>
        <v>13587.92788667005</v>
      </c>
      <c r="G286" s="34" cm="1">
        <f t="array" ref="G286">_xll.DCE_EC312_SpecificHeat_Ca(B286)</f>
        <v>3074.7090498694315</v>
      </c>
      <c r="H286" s="33">
        <f t="shared" si="53"/>
        <v>0.3665121150164668</v>
      </c>
      <c r="I286" s="33">
        <f t="shared" si="54"/>
        <v>732.96859990112546</v>
      </c>
      <c r="J286" s="37">
        <f t="shared" si="46"/>
        <v>22.583333333333332</v>
      </c>
      <c r="K286" s="38">
        <f t="shared" si="47"/>
        <v>732.96859990112546</v>
      </c>
    </row>
    <row r="287" spans="1:11">
      <c r="A287" s="31">
        <v>272</v>
      </c>
      <c r="B287" s="33">
        <f t="shared" si="48"/>
        <v>732.96859990112546</v>
      </c>
      <c r="C287" s="32">
        <f t="shared" si="49"/>
        <v>22.666666666666668</v>
      </c>
      <c r="D287" s="36">
        <f t="shared" si="50"/>
        <v>799.99879470675</v>
      </c>
      <c r="E287" s="33">
        <f t="shared" si="51"/>
        <v>799.99879470675</v>
      </c>
      <c r="F287" s="34">
        <f t="shared" si="52"/>
        <v>13640.841732912297</v>
      </c>
      <c r="G287" s="34" cm="1">
        <f t="array" ref="G287">_xll.DCE_EC312_SpecificHeat_Ca(B287)</f>
        <v>3250.1713528026476</v>
      </c>
      <c r="H287" s="33">
        <f t="shared" si="53"/>
        <v>0.3480759679670426</v>
      </c>
      <c r="I287" s="33">
        <f t="shared" si="54"/>
        <v>733.31667586909248</v>
      </c>
      <c r="J287" s="37">
        <f t="shared" si="46"/>
        <v>22.666666666666668</v>
      </c>
      <c r="K287" s="38">
        <f t="shared" si="47"/>
        <v>733.31667586909248</v>
      </c>
    </row>
    <row r="288" spans="1:11">
      <c r="A288" s="31">
        <v>273</v>
      </c>
      <c r="B288" s="33">
        <f t="shared" si="48"/>
        <v>733.31667586909248</v>
      </c>
      <c r="C288" s="32">
        <f t="shared" si="49"/>
        <v>22.75</v>
      </c>
      <c r="D288" s="36">
        <f t="shared" si="50"/>
        <v>800.54562595699815</v>
      </c>
      <c r="E288" s="33">
        <f t="shared" si="51"/>
        <v>800.54562595699815</v>
      </c>
      <c r="F288" s="34">
        <f t="shared" si="52"/>
        <v>13696.856201641767</v>
      </c>
      <c r="G288" s="34" cm="1">
        <f t="array" ref="G288">_xll.DCE_EC312_SpecificHeat_Ca(B288)</f>
        <v>3442.2332131132052</v>
      </c>
      <c r="H288" s="33">
        <f t="shared" si="53"/>
        <v>0.33000440208373033</v>
      </c>
      <c r="I288" s="33">
        <f t="shared" si="54"/>
        <v>733.64668027117625</v>
      </c>
      <c r="J288" s="37">
        <f t="shared" si="46"/>
        <v>22.75</v>
      </c>
      <c r="K288" s="38">
        <f t="shared" si="47"/>
        <v>733.64668027117625</v>
      </c>
    </row>
    <row r="289" spans="1:11">
      <c r="A289" s="31">
        <v>274</v>
      </c>
      <c r="B289" s="33">
        <f t="shared" si="48"/>
        <v>733.64668027117625</v>
      </c>
      <c r="C289" s="32">
        <f t="shared" si="49"/>
        <v>22.833333333333332</v>
      </c>
      <c r="D289" s="36">
        <f t="shared" si="50"/>
        <v>801.09046872558235</v>
      </c>
      <c r="E289" s="33">
        <f t="shared" si="51"/>
        <v>801.09046872558235</v>
      </c>
      <c r="F289" s="34">
        <f t="shared" si="52"/>
        <v>13755.913971563774</v>
      </c>
      <c r="G289" s="34" cm="1">
        <f t="array" ref="G289">_xll.DCE_EC312_SpecificHeat_Ca(B289)</f>
        <v>3652.6862095867909</v>
      </c>
      <c r="H289" s="33">
        <f t="shared" si="53"/>
        <v>0.31233180690419793</v>
      </c>
      <c r="I289" s="33">
        <f t="shared" si="54"/>
        <v>733.95901207808049</v>
      </c>
      <c r="J289" s="37">
        <f t="shared" si="46"/>
        <v>22.833333333333332</v>
      </c>
      <c r="K289" s="38">
        <f t="shared" si="47"/>
        <v>733.95901207808049</v>
      </c>
    </row>
    <row r="290" spans="1:11">
      <c r="A290" s="31">
        <v>275</v>
      </c>
      <c r="B290" s="33">
        <f t="shared" si="48"/>
        <v>733.95901207808049</v>
      </c>
      <c r="C290" s="32">
        <f t="shared" si="49"/>
        <v>22.916666666666668</v>
      </c>
      <c r="D290" s="36">
        <f t="shared" si="50"/>
        <v>801.63333742183727</v>
      </c>
      <c r="E290" s="33">
        <f t="shared" si="51"/>
        <v>801.63333742183727</v>
      </c>
      <c r="F290" s="34">
        <f t="shared" si="52"/>
        <v>13817.950573332093</v>
      </c>
      <c r="G290" s="34" cm="1">
        <f t="array" ref="G290">_xll.DCE_EC312_SpecificHeat_Ca(B290)</f>
        <v>3883.5300325629091</v>
      </c>
      <c r="H290" s="33">
        <f t="shared" si="53"/>
        <v>0.29509108851994459</v>
      </c>
      <c r="I290" s="33">
        <f t="shared" si="54"/>
        <v>734.25410316660043</v>
      </c>
      <c r="J290" s="37">
        <f t="shared" si="46"/>
        <v>22.916666666666668</v>
      </c>
      <c r="K290" s="38">
        <f t="shared" si="47"/>
        <v>734.25410316660043</v>
      </c>
    </row>
    <row r="291" spans="1:11">
      <c r="A291" s="31">
        <v>276</v>
      </c>
      <c r="B291" s="33">
        <f t="shared" si="48"/>
        <v>734.25410316660043</v>
      </c>
      <c r="C291" s="32">
        <f t="shared" si="49"/>
        <v>23</v>
      </c>
      <c r="D291" s="36">
        <f t="shared" si="50"/>
        <v>802.17424629903974</v>
      </c>
      <c r="E291" s="33">
        <f t="shared" si="51"/>
        <v>802.17424629903974</v>
      </c>
      <c r="F291" s="34">
        <f t="shared" si="52"/>
        <v>13882.894672563387</v>
      </c>
      <c r="G291" s="34" cm="1">
        <f t="array" ref="G291">_xll.DCE_EC312_SpecificHeat_Ca(B291)</f>
        <v>4136.9978886952158</v>
      </c>
      <c r="H291" s="33">
        <f t="shared" si="53"/>
        <v>0.27831323348792192</v>
      </c>
      <c r="I291" s="33">
        <f t="shared" si="54"/>
        <v>734.53241640008832</v>
      </c>
      <c r="J291" s="37">
        <f t="shared" si="46"/>
        <v>23</v>
      </c>
      <c r="K291" s="38">
        <f t="shared" si="47"/>
        <v>734.53241640008832</v>
      </c>
    </row>
    <row r="292" spans="1:11">
      <c r="A292" s="31">
        <v>277</v>
      </c>
      <c r="B292" s="33">
        <f t="shared" si="48"/>
        <v>734.53241640008832</v>
      </c>
      <c r="C292" s="32">
        <f t="shared" si="49"/>
        <v>23.083333333333332</v>
      </c>
      <c r="D292" s="36">
        <f t="shared" si="50"/>
        <v>802.71320945665286</v>
      </c>
      <c r="E292" s="33">
        <f t="shared" si="51"/>
        <v>802.71320945665286</v>
      </c>
      <c r="F292" s="34">
        <f t="shared" si="52"/>
        <v>13950.668439479385</v>
      </c>
      <c r="G292" s="34" cm="1">
        <f t="array" ref="G292">_xll.DCE_EC312_SpecificHeat_Ca(B292)</f>
        <v>4415.5851578981901</v>
      </c>
      <c r="H292" s="33">
        <f t="shared" si="53"/>
        <v>0.26202690059614109</v>
      </c>
      <c r="I292" s="33">
        <f t="shared" si="54"/>
        <v>734.79444330068452</v>
      </c>
      <c r="J292" s="37">
        <f t="shared" si="46"/>
        <v>23.083333333333332</v>
      </c>
      <c r="K292" s="38">
        <f t="shared" si="47"/>
        <v>734.79444330068452</v>
      </c>
    </row>
    <row r="293" spans="1:11">
      <c r="A293" s="31">
        <v>278</v>
      </c>
      <c r="B293" s="33">
        <f t="shared" si="48"/>
        <v>734.79444330068452</v>
      </c>
      <c r="C293" s="32">
        <f t="shared" si="49"/>
        <v>23.166666666666668</v>
      </c>
      <c r="D293" s="36">
        <f t="shared" si="50"/>
        <v>803.25024084253255</v>
      </c>
      <c r="E293" s="33">
        <f t="shared" si="51"/>
        <v>803.25024084253255</v>
      </c>
      <c r="F293" s="34">
        <f t="shared" si="52"/>
        <v>14021.187999848697</v>
      </c>
      <c r="G293" s="34" cm="1">
        <f t="array" ref="G293">_xll.DCE_EC312_SpecificHeat_Ca(B293)</f>
        <v>4722.0817416757818</v>
      </c>
      <c r="H293" s="33">
        <f t="shared" si="53"/>
        <v>0.2462580518115069</v>
      </c>
      <c r="I293" s="33">
        <f t="shared" si="54"/>
        <v>735.04070135249606</v>
      </c>
      <c r="J293" s="37">
        <f t="shared" si="46"/>
        <v>23.166666666666668</v>
      </c>
      <c r="K293" s="38">
        <f t="shared" si="47"/>
        <v>735.04070135249606</v>
      </c>
    </row>
    <row r="294" spans="1:11">
      <c r="A294" s="31">
        <v>279</v>
      </c>
      <c r="B294" s="33">
        <f t="shared" si="48"/>
        <v>735.04070135249606</v>
      </c>
      <c r="C294" s="32">
        <f t="shared" si="49"/>
        <v>23.25</v>
      </c>
      <c r="D294" s="36">
        <f t="shared" si="50"/>
        <v>803.78535425509222</v>
      </c>
      <c r="E294" s="33">
        <f t="shared" si="51"/>
        <v>803.78535425509222</v>
      </c>
      <c r="F294" s="34">
        <f t="shared" si="52"/>
        <v>14094.363959652455</v>
      </c>
      <c r="G294" s="34" cm="1">
        <f t="array" ref="G294">_xll.DCE_EC312_SpecificHeat_Ca(B294)</f>
        <v>4955.1254820508011</v>
      </c>
      <c r="H294" s="33">
        <f t="shared" si="53"/>
        <v>0.23590109282339422</v>
      </c>
      <c r="I294" s="33">
        <f t="shared" si="54"/>
        <v>735.27660244531944</v>
      </c>
      <c r="J294" s="37">
        <f t="shared" si="46"/>
        <v>23.25</v>
      </c>
      <c r="K294" s="38">
        <f t="shared" si="47"/>
        <v>735.27660244531944</v>
      </c>
    </row>
    <row r="295" spans="1:11">
      <c r="A295" s="31">
        <v>280</v>
      </c>
      <c r="B295" s="33">
        <f t="shared" si="48"/>
        <v>735.27660244531944</v>
      </c>
      <c r="C295" s="32">
        <f t="shared" si="49"/>
        <v>23.333333333333332</v>
      </c>
      <c r="D295" s="36">
        <f t="shared" si="50"/>
        <v>804.3185633454309</v>
      </c>
      <c r="E295" s="33">
        <f t="shared" si="51"/>
        <v>804.3185633454309</v>
      </c>
      <c r="F295" s="34">
        <f t="shared" si="52"/>
        <v>14169.187457514216</v>
      </c>
      <c r="G295" s="34" cm="1">
        <f t="array" ref="G295">_xll.DCE_EC312_SpecificHeat_Ca(B295)</f>
        <v>4711.8591429402641</v>
      </c>
      <c r="H295" s="33">
        <f t="shared" si="53"/>
        <v>0.24939731551985869</v>
      </c>
      <c r="I295" s="33">
        <f t="shared" si="54"/>
        <v>735.52599976083934</v>
      </c>
      <c r="J295" s="37">
        <f t="shared" ref="J295:J358" si="55">C295</f>
        <v>23.333333333333332</v>
      </c>
      <c r="K295" s="38">
        <f t="shared" ref="K295:K358" si="56">I295</f>
        <v>735.52599976083934</v>
      </c>
    </row>
    <row r="296" spans="1:11">
      <c r="A296" s="31">
        <v>281</v>
      </c>
      <c r="B296" s="33">
        <f t="shared" si="48"/>
        <v>735.52599976083934</v>
      </c>
      <c r="C296" s="32">
        <f t="shared" si="49"/>
        <v>23.416666666666668</v>
      </c>
      <c r="D296" s="36">
        <f t="shared" si="50"/>
        <v>804.84988161942272</v>
      </c>
      <c r="E296" s="33">
        <f t="shared" si="51"/>
        <v>804.84988161942272</v>
      </c>
      <c r="F296" s="34">
        <f t="shared" si="52"/>
        <v>14241.182710891331</v>
      </c>
      <c r="G296" s="34" cm="1">
        <f t="array" ref="G296">_xll.DCE_EC312_SpecificHeat_Ca(B296)</f>
        <v>4482.2516441970165</v>
      </c>
      <c r="H296" s="33">
        <f t="shared" si="53"/>
        <v>0.26350505483185205</v>
      </c>
      <c r="I296" s="33">
        <f t="shared" si="54"/>
        <v>735.78950481567119</v>
      </c>
      <c r="J296" s="37">
        <f t="shared" si="55"/>
        <v>23.416666666666668</v>
      </c>
      <c r="K296" s="38">
        <f t="shared" si="56"/>
        <v>735.78950481567119</v>
      </c>
    </row>
    <row r="297" spans="1:11">
      <c r="A297" s="31">
        <v>282</v>
      </c>
      <c r="B297" s="33">
        <f t="shared" si="48"/>
        <v>735.78950481567119</v>
      </c>
      <c r="C297" s="32">
        <f t="shared" si="49"/>
        <v>23.5</v>
      </c>
      <c r="D297" s="36">
        <f t="shared" si="50"/>
        <v>805.37932243976923</v>
      </c>
      <c r="E297" s="33">
        <f t="shared" si="51"/>
        <v>805.37932243976923</v>
      </c>
      <c r="F297" s="34">
        <f t="shared" si="52"/>
        <v>14310.231341187813</v>
      </c>
      <c r="G297" s="34" cm="1">
        <f t="array" ref="G297">_xll.DCE_EC312_SpecificHeat_Ca(B297)</f>
        <v>4265.6351566227067</v>
      </c>
      <c r="H297" s="33">
        <f t="shared" si="53"/>
        <v>0.27822879517586319</v>
      </c>
      <c r="I297" s="33">
        <f t="shared" si="54"/>
        <v>736.06773361084709</v>
      </c>
      <c r="J297" s="37">
        <f t="shared" si="55"/>
        <v>23.5</v>
      </c>
      <c r="K297" s="38">
        <f t="shared" si="56"/>
        <v>736.06773361084709</v>
      </c>
    </row>
    <row r="298" spans="1:11">
      <c r="A298" s="31">
        <v>283</v>
      </c>
      <c r="B298" s="33">
        <f t="shared" si="48"/>
        <v>736.06773361084709</v>
      </c>
      <c r="C298" s="32">
        <f t="shared" si="49"/>
        <v>23.583333333333332</v>
      </c>
      <c r="D298" s="36">
        <f t="shared" si="50"/>
        <v>805.90689902801603</v>
      </c>
      <c r="E298" s="33">
        <f t="shared" si="51"/>
        <v>805.90689902801603</v>
      </c>
      <c r="F298" s="34">
        <f t="shared" si="52"/>
        <v>14376.213514202247</v>
      </c>
      <c r="G298" s="34" cm="1">
        <f t="array" ref="G298">_xll.DCE_EC312_SpecificHeat_Ca(B298)</f>
        <v>4061.3647832351903</v>
      </c>
      <c r="H298" s="33">
        <f t="shared" si="53"/>
        <v>0.29356997993330564</v>
      </c>
      <c r="I298" s="33">
        <f t="shared" si="54"/>
        <v>736.36130359078038</v>
      </c>
      <c r="J298" s="37">
        <f t="shared" si="55"/>
        <v>23.583333333333332</v>
      </c>
      <c r="K298" s="38">
        <f t="shared" si="56"/>
        <v>736.36130359078038</v>
      </c>
    </row>
    <row r="299" spans="1:11">
      <c r="A299" s="31">
        <v>284</v>
      </c>
      <c r="B299" s="33">
        <f t="shared" si="48"/>
        <v>736.36130359078038</v>
      </c>
      <c r="C299" s="32">
        <f t="shared" si="49"/>
        <v>23.666666666666668</v>
      </c>
      <c r="D299" s="36">
        <f t="shared" si="50"/>
        <v>806.43262446653398</v>
      </c>
      <c r="E299" s="33">
        <f t="shared" si="51"/>
        <v>806.43262446653398</v>
      </c>
      <c r="F299" s="34">
        <f t="shared" si="52"/>
        <v>14439.008465693119</v>
      </c>
      <c r="G299" s="34" cm="1">
        <f t="array" ref="G299">_xll.DCE_EC312_SpecificHeat_Ca(B299)</f>
        <v>3868.8184889668141</v>
      </c>
      <c r="H299" s="33">
        <f t="shared" si="53"/>
        <v>0.30952671880711158</v>
      </c>
      <c r="I299" s="33">
        <f t="shared" si="54"/>
        <v>736.67083030958747</v>
      </c>
      <c r="J299" s="37">
        <f t="shared" si="55"/>
        <v>23.666666666666668</v>
      </c>
      <c r="K299" s="38">
        <f t="shared" si="56"/>
        <v>736.67083030958747</v>
      </c>
    </row>
    <row r="300" spans="1:11">
      <c r="A300" s="31">
        <v>285</v>
      </c>
      <c r="B300" s="33">
        <f t="shared" si="48"/>
        <v>736.67083030958747</v>
      </c>
      <c r="C300" s="32">
        <f t="shared" si="49"/>
        <v>23.75</v>
      </c>
      <c r="D300" s="36">
        <f t="shared" si="50"/>
        <v>806.95651170046608</v>
      </c>
      <c r="E300" s="33">
        <f t="shared" si="51"/>
        <v>806.95651170046608</v>
      </c>
      <c r="F300" s="34">
        <f t="shared" si="52"/>
        <v>14498.495082294299</v>
      </c>
      <c r="G300" s="34" cm="1">
        <f t="array" ref="G300">_xll.DCE_EC312_SpecificHeat_Ca(B300)</f>
        <v>3687.3969731332563</v>
      </c>
      <c r="H300" s="33">
        <f t="shared" si="53"/>
        <v>0.32609351213970406</v>
      </c>
      <c r="I300" s="33">
        <f t="shared" si="54"/>
        <v>736.99692382172714</v>
      </c>
      <c r="J300" s="37">
        <f t="shared" si="55"/>
        <v>23.75</v>
      </c>
      <c r="K300" s="38">
        <f t="shared" si="56"/>
        <v>736.99692382172714</v>
      </c>
    </row>
    <row r="301" spans="1:11">
      <c r="A301" s="31">
        <v>286</v>
      </c>
      <c r="B301" s="33">
        <f t="shared" si="48"/>
        <v>736.99692382172714</v>
      </c>
      <c r="C301" s="32">
        <f t="shared" si="49"/>
        <v>23.833333333333332</v>
      </c>
      <c r="D301" s="36">
        <f t="shared" si="50"/>
        <v>807.478573539639</v>
      </c>
      <c r="E301" s="33">
        <f t="shared" si="51"/>
        <v>807.478573539639</v>
      </c>
      <c r="F301" s="34">
        <f t="shared" si="52"/>
        <v>14554.552535354076</v>
      </c>
      <c r="G301" s="34" cm="1">
        <f t="array" ref="G301">_xll.DCE_EC312_SpecificHeat_Ca(B301)</f>
        <v>3516.5234893325314</v>
      </c>
      <c r="H301" s="33">
        <f t="shared" si="53"/>
        <v>0.34326099963234707</v>
      </c>
      <c r="I301" s="33">
        <f t="shared" si="54"/>
        <v>737.34018482135946</v>
      </c>
      <c r="J301" s="37">
        <f t="shared" si="55"/>
        <v>23.833333333333332</v>
      </c>
      <c r="K301" s="38">
        <f t="shared" si="56"/>
        <v>737.34018482135946</v>
      </c>
    </row>
    <row r="302" spans="1:11">
      <c r="A302" s="31">
        <v>287</v>
      </c>
      <c r="B302" s="33">
        <f t="shared" si="48"/>
        <v>737.34018482135946</v>
      </c>
      <c r="C302" s="32">
        <f t="shared" si="49"/>
        <v>23.916666666666668</v>
      </c>
      <c r="D302" s="36">
        <f t="shared" si="50"/>
        <v>807.99882266044392</v>
      </c>
      <c r="E302" s="33">
        <f t="shared" si="51"/>
        <v>807.99882266044392</v>
      </c>
      <c r="F302" s="34">
        <f t="shared" si="52"/>
        <v>14607.060963969481</v>
      </c>
      <c r="G302" s="34" cm="1">
        <f t="array" ref="G302">_xll.DCE_EC312_SpecificHeat_Ca(B302)</f>
        <v>3355.6436171964856</v>
      </c>
      <c r="H302" s="33">
        <f t="shared" si="53"/>
        <v>0.36101574115870344</v>
      </c>
      <c r="I302" s="33">
        <f t="shared" si="54"/>
        <v>737.70120056251812</v>
      </c>
      <c r="J302" s="37">
        <f t="shared" si="55"/>
        <v>23.916666666666668</v>
      </c>
      <c r="K302" s="38">
        <f t="shared" si="56"/>
        <v>737.70120056251812</v>
      </c>
    </row>
    <row r="303" spans="1:11">
      <c r="A303" s="31">
        <v>288</v>
      </c>
      <c r="B303" s="33">
        <f t="shared" si="48"/>
        <v>737.70120056251812</v>
      </c>
      <c r="C303" s="32">
        <f t="shared" si="49"/>
        <v>24</v>
      </c>
      <c r="D303" s="36">
        <f t="shared" si="50"/>
        <v>808.51727160768201</v>
      </c>
      <c r="E303" s="33">
        <f t="shared" si="51"/>
        <v>808.51727160768201</v>
      </c>
      <c r="F303" s="34">
        <f t="shared" si="52"/>
        <v>14655.902202120436</v>
      </c>
      <c r="G303" s="34" cm="1">
        <f t="array" ref="G303">_xll.DCE_EC312_SpecificHeat_Ca(B303)</f>
        <v>3204.2249901715732</v>
      </c>
      <c r="H303" s="33">
        <f t="shared" si="53"/>
        <v>0.37934003737757799</v>
      </c>
      <c r="I303" s="33">
        <f t="shared" si="54"/>
        <v>738.0805405998957</v>
      </c>
      <c r="J303" s="37">
        <f t="shared" si="55"/>
        <v>24</v>
      </c>
      <c r="K303" s="38">
        <f t="shared" si="56"/>
        <v>738.0805405998957</v>
      </c>
    </row>
    <row r="304" spans="1:11">
      <c r="A304" s="31">
        <v>289</v>
      </c>
      <c r="B304" s="33">
        <f t="shared" si="48"/>
        <v>738.0805405998957</v>
      </c>
      <c r="C304" s="32">
        <f t="shared" si="49"/>
        <v>24.083333333333332</v>
      </c>
      <c r="D304" s="36">
        <f t="shared" si="50"/>
        <v>809.03393279638044</v>
      </c>
      <c r="E304" s="33">
        <f t="shared" si="51"/>
        <v>809.03393279638044</v>
      </c>
      <c r="F304" s="34">
        <f t="shared" si="52"/>
        <v>14700.960543430308</v>
      </c>
      <c r="G304" s="34" cm="1">
        <f t="array" ref="G304">_xll.DCE_EC312_SpecificHeat_Ca(B304)</f>
        <v>3061.7569832538638</v>
      </c>
      <c r="H304" s="33">
        <f t="shared" si="53"/>
        <v>0.39821179758694225</v>
      </c>
      <c r="I304" s="33">
        <f t="shared" si="54"/>
        <v>738.47875239748259</v>
      </c>
      <c r="J304" s="37">
        <f t="shared" si="55"/>
        <v>24.083333333333332</v>
      </c>
      <c r="K304" s="38">
        <f t="shared" si="56"/>
        <v>738.47875239748259</v>
      </c>
    </row>
    <row r="305" spans="1:11">
      <c r="A305" s="31">
        <v>290</v>
      </c>
      <c r="B305" s="33">
        <f t="shared" si="48"/>
        <v>738.47875239748259</v>
      </c>
      <c r="C305" s="32">
        <f t="shared" si="49"/>
        <v>24.166666666666668</v>
      </c>
      <c r="D305" s="36">
        <f t="shared" si="50"/>
        <v>809.54881851357629</v>
      </c>
      <c r="E305" s="33">
        <f t="shared" si="51"/>
        <v>809.54881851357629</v>
      </c>
      <c r="F305" s="34">
        <f t="shared" si="52"/>
        <v>14742.123535727373</v>
      </c>
      <c r="G305" s="34" cm="1">
        <f t="array" ref="G305">_xll.DCE_EC312_SpecificHeat_Ca(B305)</f>
        <v>2927.750364351994</v>
      </c>
      <c r="H305" s="33">
        <f t="shared" si="53"/>
        <v>0.4176044616983845</v>
      </c>
      <c r="I305" s="33">
        <f t="shared" si="54"/>
        <v>738.89635685918097</v>
      </c>
      <c r="J305" s="37">
        <f t="shared" si="55"/>
        <v>24.166666666666668</v>
      </c>
      <c r="K305" s="38">
        <f t="shared" si="56"/>
        <v>738.89635685918097</v>
      </c>
    </row>
    <row r="306" spans="1:11">
      <c r="A306" s="31">
        <v>291</v>
      </c>
      <c r="B306" s="33">
        <f t="shared" si="48"/>
        <v>738.89635685918097</v>
      </c>
      <c r="C306" s="32">
        <f t="shared" si="49"/>
        <v>24.25</v>
      </c>
      <c r="D306" s="36">
        <f t="shared" si="50"/>
        <v>810.06194092006865</v>
      </c>
      <c r="E306" s="33">
        <f t="shared" si="51"/>
        <v>810.06194092006865</v>
      </c>
      <c r="F306" s="34">
        <f t="shared" si="52"/>
        <v>14779.282796313066</v>
      </c>
      <c r="G306" s="34" cm="1">
        <f t="array" ref="G306">_xll.DCE_EC312_SpecificHeat_Ca(B306)</f>
        <v>2801.7369127043653</v>
      </c>
      <c r="H306" s="33">
        <f t="shared" si="53"/>
        <v>0.43748698233727762</v>
      </c>
      <c r="I306" s="33">
        <f t="shared" si="54"/>
        <v>739.33384384151827</v>
      </c>
      <c r="J306" s="37">
        <f t="shared" si="55"/>
        <v>24.25</v>
      </c>
      <c r="K306" s="38">
        <f t="shared" si="56"/>
        <v>739.33384384151827</v>
      </c>
    </row>
    <row r="307" spans="1:11">
      <c r="A307" s="31">
        <v>292</v>
      </c>
      <c r="B307" s="33">
        <f t="shared" si="48"/>
        <v>739.33384384151827</v>
      </c>
      <c r="C307" s="32">
        <f t="shared" si="49"/>
        <v>24.333333333333332</v>
      </c>
      <c r="D307" s="36">
        <f t="shared" si="50"/>
        <v>810.57331205214336</v>
      </c>
      <c r="E307" s="33">
        <f t="shared" si="51"/>
        <v>810.57331205214336</v>
      </c>
      <c r="F307" s="34">
        <f t="shared" si="52"/>
        <v>14812.334837711674</v>
      </c>
      <c r="G307" s="34" cm="1">
        <f t="array" ref="G307">_xll.DCE_EC312_SpecificHeat_Ca(B307)</f>
        <v>2683.2690075404057</v>
      </c>
      <c r="H307" s="33">
        <f t="shared" si="53"/>
        <v>0.45782387189403695</v>
      </c>
      <c r="I307" s="33">
        <f t="shared" si="54"/>
        <v>739.79166771341227</v>
      </c>
      <c r="J307" s="37">
        <f t="shared" si="55"/>
        <v>24.333333333333332</v>
      </c>
      <c r="K307" s="38">
        <f t="shared" si="56"/>
        <v>739.79166771341227</v>
      </c>
    </row>
    <row r="308" spans="1:11">
      <c r="A308" s="31">
        <v>293</v>
      </c>
      <c r="B308" s="33">
        <f t="shared" si="48"/>
        <v>739.79166771341227</v>
      </c>
      <c r="C308" s="32">
        <f t="shared" si="49"/>
        <v>24.416666666666668</v>
      </c>
      <c r="D308" s="36">
        <f t="shared" si="50"/>
        <v>811.08294382326653</v>
      </c>
      <c r="E308" s="33">
        <f t="shared" si="51"/>
        <v>811.08294382326653</v>
      </c>
      <c r="F308" s="34">
        <f t="shared" si="52"/>
        <v>14841.18189272951</v>
      </c>
      <c r="G308" s="34" cm="1">
        <f t="array" ref="G308">_xll.DCE_EC312_SpecificHeat_Ca(B308)</f>
        <v>2571.9191899523703</v>
      </c>
      <c r="H308" s="33">
        <f t="shared" si="53"/>
        <v>0.4785753178891492</v>
      </c>
      <c r="I308" s="33">
        <f t="shared" si="54"/>
        <v>740.27024303130145</v>
      </c>
      <c r="J308" s="37">
        <f t="shared" si="55"/>
        <v>24.416666666666668</v>
      </c>
      <c r="K308" s="38">
        <f t="shared" si="56"/>
        <v>740.27024303130145</v>
      </c>
    </row>
    <row r="309" spans="1:11">
      <c r="A309" s="31">
        <v>294</v>
      </c>
      <c r="B309" s="33">
        <f t="shared" si="48"/>
        <v>740.27024303130145</v>
      </c>
      <c r="C309" s="32">
        <f t="shared" si="49"/>
        <v>24.5</v>
      </c>
      <c r="D309" s="36">
        <f t="shared" si="50"/>
        <v>811.59084802574955</v>
      </c>
      <c r="E309" s="33">
        <f t="shared" si="51"/>
        <v>811.59084802574955</v>
      </c>
      <c r="F309" s="34">
        <f t="shared" si="52"/>
        <v>14865.732726953296</v>
      </c>
      <c r="G309" s="34" cm="1">
        <f t="array" ref="G309">_xll.DCE_EC312_SpecificHeat_Ca(B309)</f>
        <v>2467.2797007403005</v>
      </c>
      <c r="H309" s="33">
        <f t="shared" si="53"/>
        <v>0.49969736831111899</v>
      </c>
      <c r="I309" s="33">
        <f t="shared" si="54"/>
        <v>740.76994039961255</v>
      </c>
      <c r="J309" s="37">
        <f t="shared" si="55"/>
        <v>24.5</v>
      </c>
      <c r="K309" s="38">
        <f t="shared" si="56"/>
        <v>740.76994039961255</v>
      </c>
    </row>
    <row r="310" spans="1:11">
      <c r="A310" s="31">
        <v>295</v>
      </c>
      <c r="B310" s="33">
        <f t="shared" si="48"/>
        <v>740.76994039961255</v>
      </c>
      <c r="C310" s="32">
        <f t="shared" si="49"/>
        <v>24.583333333333332</v>
      </c>
      <c r="D310" s="36">
        <f t="shared" si="50"/>
        <v>812.09703633238701</v>
      </c>
      <c r="E310" s="33">
        <f t="shared" si="51"/>
        <v>812.09703633238701</v>
      </c>
      <c r="F310" s="34">
        <f t="shared" si="52"/>
        <v>14885.903426396877</v>
      </c>
      <c r="G310" s="34" cm="1">
        <f t="array" ref="G310">_xll.DCE_EC312_SpecificHeat_Ca(B310)</f>
        <v>2368.9619968108191</v>
      </c>
      <c r="H310" s="33">
        <f t="shared" si="53"/>
        <v>0.52114218670145362</v>
      </c>
      <c r="I310" s="33">
        <f t="shared" si="54"/>
        <v>741.29108258631402</v>
      </c>
      <c r="J310" s="37">
        <f t="shared" si="55"/>
        <v>24.583333333333332</v>
      </c>
      <c r="K310" s="38">
        <f t="shared" si="56"/>
        <v>741.29108258631402</v>
      </c>
    </row>
    <row r="311" spans="1:11">
      <c r="A311" s="31">
        <v>296</v>
      </c>
      <c r="B311" s="33">
        <f t="shared" si="48"/>
        <v>741.29108258631402</v>
      </c>
      <c r="C311" s="32">
        <f t="shared" si="49"/>
        <v>24.666666666666668</v>
      </c>
      <c r="D311" s="36">
        <f t="shared" si="50"/>
        <v>812.60152029806602</v>
      </c>
      <c r="E311" s="33">
        <f t="shared" si="51"/>
        <v>812.60152029806602</v>
      </c>
      <c r="F311" s="34">
        <f t="shared" si="52"/>
        <v>14901.618147907968</v>
      </c>
      <c r="G311" s="34" cm="1">
        <f t="array" ref="G311">_xll.DCE_EC312_SpecificHeat_Ca(B311)</f>
        <v>2276.5962485519835</v>
      </c>
      <c r="H311" s="33">
        <f t="shared" si="53"/>
        <v>0.54285837476985666</v>
      </c>
      <c r="I311" s="33">
        <f t="shared" si="54"/>
        <v>741.83394096108384</v>
      </c>
      <c r="J311" s="37">
        <f t="shared" si="55"/>
        <v>24.666666666666668</v>
      </c>
      <c r="K311" s="38">
        <f t="shared" si="56"/>
        <v>741.83394096108384</v>
      </c>
    </row>
    <row r="312" spans="1:11">
      <c r="A312" s="31">
        <v>297</v>
      </c>
      <c r="B312" s="33">
        <f t="shared" si="48"/>
        <v>741.83394096108384</v>
      </c>
      <c r="C312" s="32">
        <f t="shared" si="49"/>
        <v>24.75</v>
      </c>
      <c r="D312" s="36">
        <f t="shared" si="50"/>
        <v>813.10431136134889</v>
      </c>
      <c r="E312" s="33">
        <f t="shared" si="51"/>
        <v>813.10431136134889</v>
      </c>
      <c r="F312" s="34">
        <f t="shared" si="52"/>
        <v>14912.809820190036</v>
      </c>
      <c r="G312" s="34" cm="1">
        <f t="array" ref="G312">_xll.DCE_EC312_SpecificHeat_Ca(B312)</f>
        <v>2189.8308204752548</v>
      </c>
      <c r="H312" s="33">
        <f t="shared" si="53"/>
        <v>0.56479135831184879</v>
      </c>
      <c r="I312" s="33">
        <f t="shared" si="54"/>
        <v>742.39873231939566</v>
      </c>
      <c r="J312" s="37">
        <f t="shared" si="55"/>
        <v>24.75</v>
      </c>
      <c r="K312" s="38">
        <f t="shared" si="56"/>
        <v>742.39873231939566</v>
      </c>
    </row>
    <row r="313" spans="1:11">
      <c r="A313" s="31">
        <v>298</v>
      </c>
      <c r="B313" s="33">
        <f t="shared" si="48"/>
        <v>742.39873231939566</v>
      </c>
      <c r="C313" s="32">
        <f t="shared" si="49"/>
        <v>24.833333333333332</v>
      </c>
      <c r="D313" s="36">
        <f t="shared" si="50"/>
        <v>813.60542084602889</v>
      </c>
      <c r="E313" s="33">
        <f t="shared" si="51"/>
        <v>813.60542084602889</v>
      </c>
      <c r="F313" s="34">
        <f t="shared" si="52"/>
        <v>14919.420783885878</v>
      </c>
      <c r="G313" s="34" cm="1">
        <f t="array" ref="G313">_xll.DCE_EC312_SpecificHeat_Ca(B313)</f>
        <v>2108.3317373089062</v>
      </c>
      <c r="H313" s="33">
        <f t="shared" si="53"/>
        <v>0.58688383026334634</v>
      </c>
      <c r="I313" s="33">
        <f t="shared" si="54"/>
        <v>742.98561614965899</v>
      </c>
      <c r="J313" s="37">
        <f t="shared" si="55"/>
        <v>24.833333333333332</v>
      </c>
      <c r="K313" s="38">
        <f t="shared" si="56"/>
        <v>742.98561614965899</v>
      </c>
    </row>
    <row r="314" spans="1:11">
      <c r="A314" s="31">
        <v>299</v>
      </c>
      <c r="B314" s="33">
        <f t="shared" si="48"/>
        <v>742.98561614965899</v>
      </c>
      <c r="C314" s="32">
        <f t="shared" si="49"/>
        <v>24.916666666666668</v>
      </c>
      <c r="D314" s="36">
        <f t="shared" si="50"/>
        <v>814.10485996266152</v>
      </c>
      <c r="E314" s="33">
        <f t="shared" si="51"/>
        <v>814.10485996266152</v>
      </c>
      <c r="F314" s="34">
        <f t="shared" si="52"/>
        <v>14921.403360102004</v>
      </c>
      <c r="G314" s="34" cm="1">
        <f t="array" ref="G314">_xll.DCE_EC312_SpecificHeat_Ca(B314)</f>
        <v>2031.7821376464656</v>
      </c>
      <c r="H314" s="33">
        <f t="shared" si="53"/>
        <v>0.60907624295470042</v>
      </c>
      <c r="I314" s="33">
        <f t="shared" si="54"/>
        <v>743.59469239261375</v>
      </c>
      <c r="J314" s="37">
        <f t="shared" si="55"/>
        <v>24.916666666666668</v>
      </c>
      <c r="K314" s="38">
        <f t="shared" si="56"/>
        <v>743.59469239261375</v>
      </c>
    </row>
    <row r="315" spans="1:11">
      <c r="A315" s="31">
        <v>300</v>
      </c>
      <c r="B315" s="33">
        <f t="shared" si="48"/>
        <v>743.59469239261375</v>
      </c>
      <c r="C315" s="32">
        <f t="shared" si="49"/>
        <v>25</v>
      </c>
      <c r="D315" s="36">
        <f t="shared" si="50"/>
        <v>814.60263981006869</v>
      </c>
      <c r="E315" s="33">
        <f t="shared" si="51"/>
        <v>814.60263981006869</v>
      </c>
      <c r="F315" s="34">
        <f t="shared" si="52"/>
        <v>14918.720338002735</v>
      </c>
      <c r="G315" s="34" cm="1">
        <f t="array" ref="G315">_xll.DCE_EC312_SpecificHeat_Ca(B315)</f>
        <v>1959.8817171946707</v>
      </c>
      <c r="H315" s="33">
        <f t="shared" si="53"/>
        <v>0.6313073401073972</v>
      </c>
      <c r="I315" s="33">
        <f t="shared" si="54"/>
        <v>744.22599973272111</v>
      </c>
      <c r="J315" s="37">
        <f t="shared" si="55"/>
        <v>25</v>
      </c>
      <c r="K315" s="38">
        <f t="shared" si="56"/>
        <v>744.22599973272111</v>
      </c>
    </row>
    <row r="316" spans="1:11">
      <c r="A316" s="31">
        <v>301</v>
      </c>
      <c r="B316" s="33">
        <f t="shared" si="48"/>
        <v>744.22599973272111</v>
      </c>
      <c r="C316" s="32">
        <f t="shared" si="49"/>
        <v>25.083333333333332</v>
      </c>
      <c r="D316" s="36">
        <f t="shared" si="50"/>
        <v>815.09877137681826</v>
      </c>
      <c r="E316" s="33">
        <f t="shared" si="51"/>
        <v>815.09877137681826</v>
      </c>
      <c r="F316" s="34">
        <f t="shared" si="52"/>
        <v>14911.345373628443</v>
      </c>
      <c r="G316" s="34" cm="1">
        <f t="array" ref="G316">_xll.DCE_EC312_SpecificHeat_Ca(B316)</f>
        <v>1892.3461636259785</v>
      </c>
      <c r="H316" s="33">
        <f t="shared" si="53"/>
        <v>0.65351471792380322</v>
      </c>
      <c r="I316" s="33">
        <f t="shared" si="54"/>
        <v>744.87951445064493</v>
      </c>
      <c r="J316" s="37">
        <f t="shared" si="55"/>
        <v>25.083333333333332</v>
      </c>
      <c r="K316" s="38">
        <f t="shared" si="56"/>
        <v>744.87951445064493</v>
      </c>
    </row>
    <row r="317" spans="1:11">
      <c r="A317" s="31">
        <v>302</v>
      </c>
      <c r="B317" s="33">
        <f t="shared" si="48"/>
        <v>744.87951445064493</v>
      </c>
      <c r="C317" s="32">
        <f t="shared" si="49"/>
        <v>25.166666666666668</v>
      </c>
      <c r="D317" s="36">
        <f t="shared" si="50"/>
        <v>815.59326554268034</v>
      </c>
      <c r="E317" s="33">
        <f t="shared" si="51"/>
        <v>815.59326554268034</v>
      </c>
      <c r="F317" s="34">
        <f t="shared" si="52"/>
        <v>14899.263293844673</v>
      </c>
      <c r="G317" s="34" cm="1">
        <f t="array" ref="G317">_xll.DCE_EC312_SpecificHeat_Ca(B317)</f>
        <v>1828.9065850154409</v>
      </c>
      <c r="H317" s="33">
        <f t="shared" si="53"/>
        <v>0.67563540381093123</v>
      </c>
      <c r="I317" s="33">
        <f t="shared" si="54"/>
        <v>745.55514985445586</v>
      </c>
      <c r="J317" s="37">
        <f t="shared" si="55"/>
        <v>25.166666666666668</v>
      </c>
      <c r="K317" s="38">
        <f t="shared" si="56"/>
        <v>745.55514985445586</v>
      </c>
    </row>
    <row r="318" spans="1:11">
      <c r="A318" s="31">
        <v>303</v>
      </c>
      <c r="B318" s="33">
        <f t="shared" si="48"/>
        <v>745.55514985445586</v>
      </c>
      <c r="C318" s="32">
        <f t="shared" si="49"/>
        <v>25.25</v>
      </c>
      <c r="D318" s="36">
        <f t="shared" si="50"/>
        <v>816.08613308005852</v>
      </c>
      <c r="E318" s="33">
        <f t="shared" si="51"/>
        <v>816.08613308005852</v>
      </c>
      <c r="F318" s="34">
        <f t="shared" si="52"/>
        <v>14882.470301239329</v>
      </c>
      <c r="G318" s="34" cm="1">
        <f t="array" ref="G318">_xll.DCE_EC312_SpecificHeat_Ca(B318)</f>
        <v>1769.3089338269265</v>
      </c>
      <c r="H318" s="33">
        <f t="shared" si="53"/>
        <v>0.69760644088749724</v>
      </c>
      <c r="I318" s="33">
        <f t="shared" si="54"/>
        <v>746.25275629534337</v>
      </c>
      <c r="J318" s="37">
        <f t="shared" si="55"/>
        <v>25.25</v>
      </c>
      <c r="K318" s="38">
        <f t="shared" si="56"/>
        <v>746.25275629534337</v>
      </c>
    </row>
    <row r="319" spans="1:11">
      <c r="A319" s="31">
        <v>304</v>
      </c>
      <c r="B319" s="33">
        <f t="shared" si="48"/>
        <v>746.25275629534337</v>
      </c>
      <c r="C319" s="32">
        <f t="shared" si="49"/>
        <v>25.333333333333332</v>
      </c>
      <c r="D319" s="36">
        <f t="shared" si="50"/>
        <v>816.57738465539774</v>
      </c>
      <c r="E319" s="33">
        <f t="shared" si="51"/>
        <v>816.57738465539774</v>
      </c>
      <c r="F319" s="34">
        <f t="shared" si="52"/>
        <v>14860.974077792434</v>
      </c>
      <c r="G319" s="34" cm="1">
        <f t="array" ref="G319">_xll.DCE_EC312_SpecificHeat_Ca(B319)</f>
        <v>1713.3134284024716</v>
      </c>
      <c r="H319" s="33">
        <f t="shared" si="53"/>
        <v>0.71936546646140853</v>
      </c>
      <c r="I319" s="33">
        <f t="shared" si="54"/>
        <v>746.97212176180483</v>
      </c>
      <c r="J319" s="37">
        <f t="shared" si="55"/>
        <v>25.333333333333332</v>
      </c>
      <c r="K319" s="38">
        <f t="shared" si="56"/>
        <v>746.97212176180483</v>
      </c>
    </row>
    <row r="320" spans="1:11">
      <c r="A320" s="31">
        <v>305</v>
      </c>
      <c r="B320" s="33">
        <f t="shared" si="48"/>
        <v>746.97212176180483</v>
      </c>
      <c r="C320" s="32">
        <f t="shared" si="49"/>
        <v>25.416666666666668</v>
      </c>
      <c r="D320" s="36">
        <f t="shared" si="50"/>
        <v>817.06703083056959</v>
      </c>
      <c r="E320" s="33">
        <f t="shared" si="51"/>
        <v>817.06703083056959</v>
      </c>
      <c r="F320" s="34">
        <f t="shared" si="52"/>
        <v>14834.793787163489</v>
      </c>
      <c r="G320" s="34" cm="1">
        <f t="array" ref="G320">_xll.DCE_EC312_SpecificHeat_Ca(B320)</f>
        <v>1660.6939738973267</v>
      </c>
      <c r="H320" s="33">
        <f t="shared" si="53"/>
        <v>0.74085127311835353</v>
      </c>
      <c r="I320" s="33">
        <f t="shared" si="54"/>
        <v>747.71297303492315</v>
      </c>
      <c r="J320" s="37">
        <f t="shared" si="55"/>
        <v>25.416666666666668</v>
      </c>
      <c r="K320" s="38">
        <f t="shared" si="56"/>
        <v>747.71297303492315</v>
      </c>
    </row>
    <row r="321" spans="1:11">
      <c r="A321" s="31">
        <v>306</v>
      </c>
      <c r="B321" s="33">
        <f t="shared" si="48"/>
        <v>747.71297303492315</v>
      </c>
      <c r="C321" s="32">
        <f t="shared" si="49"/>
        <v>25.5</v>
      </c>
      <c r="D321" s="36">
        <f t="shared" si="50"/>
        <v>817.55508206423519</v>
      </c>
      <c r="E321" s="33">
        <f t="shared" si="51"/>
        <v>817.55508206423519</v>
      </c>
      <c r="F321" s="34">
        <f t="shared" si="52"/>
        <v>14803.959977416082</v>
      </c>
      <c r="G321" s="34" cm="1">
        <f t="array" ref="G321">_xll.DCE_EC312_SpecificHeat_Ca(B321)</f>
        <v>1611.2375845855565</v>
      </c>
      <c r="H321" s="33">
        <f t="shared" si="53"/>
        <v>0.76200434189709776</v>
      </c>
      <c r="I321" s="33">
        <f t="shared" si="54"/>
        <v>748.47497737682022</v>
      </c>
      <c r="J321" s="37">
        <f t="shared" si="55"/>
        <v>25.5</v>
      </c>
      <c r="K321" s="38">
        <f t="shared" si="56"/>
        <v>748.47497737682022</v>
      </c>
    </row>
    <row r="322" spans="1:11">
      <c r="A322" s="31">
        <v>307</v>
      </c>
      <c r="B322" s="33">
        <f t="shared" si="48"/>
        <v>748.47497737682022</v>
      </c>
      <c r="C322" s="32">
        <f t="shared" si="49"/>
        <v>25.583333333333332</v>
      </c>
      <c r="D322" s="36">
        <f t="shared" si="50"/>
        <v>818.04154871318485</v>
      </c>
      <c r="E322" s="33">
        <f t="shared" si="51"/>
        <v>818.04154871318485</v>
      </c>
      <c r="F322" s="34">
        <f t="shared" si="52"/>
        <v>14768.514387850404</v>
      </c>
      <c r="G322" s="34" cm="1">
        <f t="array" ref="G322">_xll.DCE_EC312_SpecificHeat_Ca(B322)</f>
        <v>1564.7438094333352</v>
      </c>
      <c r="H322" s="33">
        <f t="shared" si="53"/>
        <v>0.78276733818840283</v>
      </c>
      <c r="I322" s="33">
        <f t="shared" si="54"/>
        <v>749.25774471500858</v>
      </c>
      <c r="J322" s="37">
        <f t="shared" si="55"/>
        <v>25.583333333333332</v>
      </c>
      <c r="K322" s="38">
        <f t="shared" si="56"/>
        <v>749.25774471500858</v>
      </c>
    </row>
    <row r="323" spans="1:11">
      <c r="A323" s="31">
        <v>308</v>
      </c>
      <c r="B323" s="33">
        <f t="shared" si="48"/>
        <v>749.25774471500858</v>
      </c>
      <c r="C323" s="32">
        <f t="shared" si="49"/>
        <v>25.666666666666668</v>
      </c>
      <c r="D323" s="36">
        <f t="shared" si="50"/>
        <v>818.52644103365719</v>
      </c>
      <c r="E323" s="33">
        <f t="shared" si="51"/>
        <v>818.52644103365719</v>
      </c>
      <c r="F323" s="34">
        <f t="shared" si="52"/>
        <v>14728.509665293159</v>
      </c>
      <c r="G323" s="34" cm="1">
        <f t="array" ref="G323">_xll.DCE_EC312_SpecificHeat_Ca(B323)</f>
        <v>1521.0241627954879</v>
      </c>
      <c r="H323" s="33">
        <f t="shared" si="53"/>
        <v>0.80308556241408091</v>
      </c>
      <c r="I323" s="33">
        <f t="shared" si="54"/>
        <v>750.06083027742261</v>
      </c>
      <c r="J323" s="37">
        <f t="shared" si="55"/>
        <v>25.666666666666668</v>
      </c>
      <c r="K323" s="38">
        <f t="shared" si="56"/>
        <v>750.06083027742261</v>
      </c>
    </row>
    <row r="324" spans="1:11">
      <c r="A324" s="31">
        <v>309</v>
      </c>
      <c r="B324" s="33">
        <f t="shared" si="48"/>
        <v>750.06083027742261</v>
      </c>
      <c r="C324" s="32">
        <f t="shared" si="49"/>
        <v>25.75</v>
      </c>
      <c r="D324" s="36">
        <f t="shared" si="50"/>
        <v>819.00976918263666</v>
      </c>
      <c r="E324" s="33">
        <f t="shared" si="51"/>
        <v>819.00976918263666</v>
      </c>
      <c r="F324" s="34">
        <f t="shared" si="52"/>
        <v>14684.008996647935</v>
      </c>
      <c r="G324" s="34" cm="1">
        <f t="array" ref="G324">_xll.DCE_EC312_SpecificHeat_Ca(B324)</f>
        <v>1479.9015620325645</v>
      </c>
      <c r="H324" s="33">
        <f t="shared" si="53"/>
        <v>0.82290734914285313</v>
      </c>
      <c r="I324" s="33">
        <f t="shared" si="54"/>
        <v>750.88373762656545</v>
      </c>
      <c r="J324" s="37">
        <f t="shared" si="55"/>
        <v>25.75</v>
      </c>
      <c r="K324" s="38">
        <f t="shared" si="56"/>
        <v>750.88373762656545</v>
      </c>
    </row>
    <row r="325" spans="1:11">
      <c r="A325" s="31">
        <v>310</v>
      </c>
      <c r="B325" s="33">
        <f t="shared" si="48"/>
        <v>750.88373762656545</v>
      </c>
      <c r="C325" s="32">
        <f t="shared" si="49"/>
        <v>25.833333333333332</v>
      </c>
      <c r="D325" s="36">
        <f t="shared" si="50"/>
        <v>819.49154321912999</v>
      </c>
      <c r="E325" s="33">
        <f t="shared" si="51"/>
        <v>819.49154321912999</v>
      </c>
      <c r="F325" s="34">
        <f t="shared" si="52"/>
        <v>14635.085665705108</v>
      </c>
      <c r="G325" s="34" cm="1">
        <f t="array" ref="G325">_xll.DCE_EC312_SpecificHeat_Ca(B325)</f>
        <v>1441.2097737696854</v>
      </c>
      <c r="H325" s="33">
        <f t="shared" si="53"/>
        <v>0.84218440999944444</v>
      </c>
      <c r="I325" s="33">
        <f t="shared" si="54"/>
        <v>751.72592203656484</v>
      </c>
      <c r="J325" s="37">
        <f t="shared" si="55"/>
        <v>25.833333333333332</v>
      </c>
      <c r="K325" s="38">
        <f t="shared" si="56"/>
        <v>751.72592203656484</v>
      </c>
    </row>
    <row r="326" spans="1:11">
      <c r="A326" s="31">
        <v>311</v>
      </c>
      <c r="B326" s="33">
        <f t="shared" si="48"/>
        <v>751.72592203656484</v>
      </c>
      <c r="C326" s="32">
        <f t="shared" si="49"/>
        <v>25.916666666666668</v>
      </c>
      <c r="D326" s="36">
        <f t="shared" si="50"/>
        <v>819.97177310542247</v>
      </c>
      <c r="E326" s="33">
        <f t="shared" si="51"/>
        <v>819.97177310542247</v>
      </c>
      <c r="F326" s="34">
        <f t="shared" si="52"/>
        <v>14581.822543131562</v>
      </c>
      <c r="G326" s="34" cm="1">
        <f t="array" ref="G326">_xll.DCE_EC312_SpecificHeat_Ca(B326)</f>
        <v>1404.7928704238977</v>
      </c>
      <c r="H326" s="33">
        <f t="shared" si="53"/>
        <v>0.86087211744411818</v>
      </c>
      <c r="I326" s="33">
        <f t="shared" si="54"/>
        <v>752.586794154009</v>
      </c>
      <c r="J326" s="37">
        <f t="shared" si="55"/>
        <v>25.916666666666668</v>
      </c>
      <c r="K326" s="38">
        <f t="shared" si="56"/>
        <v>752.586794154009</v>
      </c>
    </row>
    <row r="327" spans="1:11">
      <c r="A327" s="31">
        <v>312</v>
      </c>
      <c r="B327" s="33">
        <f t="shared" si="48"/>
        <v>752.586794154009</v>
      </c>
      <c r="C327" s="32">
        <f t="shared" si="49"/>
        <v>26</v>
      </c>
      <c r="D327" s="36">
        <f t="shared" si="50"/>
        <v>820.45046870831368</v>
      </c>
      <c r="E327" s="33">
        <f t="shared" si="51"/>
        <v>820.45046870831368</v>
      </c>
      <c r="F327" s="34">
        <f t="shared" si="52"/>
        <v>14524.311519191686</v>
      </c>
      <c r="G327" s="34" cm="1">
        <f t="array" ref="G327">_xll.DCE_EC312_SpecificHeat_Ca(B327)</f>
        <v>1370.5046985145107</v>
      </c>
      <c r="H327" s="33">
        <f t="shared" si="53"/>
        <v>0.87892972816907455</v>
      </c>
      <c r="I327" s="33">
        <f t="shared" si="54"/>
        <v>753.46572388217805</v>
      </c>
      <c r="J327" s="37">
        <f t="shared" si="55"/>
        <v>26</v>
      </c>
      <c r="K327" s="38">
        <f t="shared" si="56"/>
        <v>753.46572388217805</v>
      </c>
    </row>
    <row r="328" spans="1:11">
      <c r="A328" s="31">
        <v>313</v>
      </c>
      <c r="B328" s="33">
        <f t="shared" si="48"/>
        <v>753.46572388217805</v>
      </c>
      <c r="C328" s="32">
        <f t="shared" si="49"/>
        <v>26.083333333333332</v>
      </c>
      <c r="D328" s="36">
        <f t="shared" si="50"/>
        <v>820.92763980033419</v>
      </c>
      <c r="E328" s="33">
        <f t="shared" si="51"/>
        <v>820.92763980033419</v>
      </c>
      <c r="F328" s="34">
        <f t="shared" si="52"/>
        <v>14462.652889105622</v>
      </c>
      <c r="G328" s="34" cm="1">
        <f t="array" ref="G328">_xll.DCE_EC312_SpecificHeat_Ca(B328)</f>
        <v>1338.2083601426489</v>
      </c>
      <c r="H328" s="33">
        <f t="shared" si="53"/>
        <v>0.89632054641408498</v>
      </c>
      <c r="I328" s="33">
        <f t="shared" si="54"/>
        <v>754.36204442859218</v>
      </c>
      <c r="J328" s="37">
        <f t="shared" si="55"/>
        <v>26.083333333333332</v>
      </c>
      <c r="K328" s="38">
        <f t="shared" si="56"/>
        <v>754.36204442859218</v>
      </c>
    </row>
    <row r="329" spans="1:11">
      <c r="A329" s="31">
        <v>314</v>
      </c>
      <c r="B329" s="33">
        <f t="shared" si="48"/>
        <v>754.36204442859218</v>
      </c>
      <c r="C329" s="32">
        <f t="shared" si="49"/>
        <v>26.166666666666668</v>
      </c>
      <c r="D329" s="36">
        <f t="shared" si="50"/>
        <v>821.40329606094269</v>
      </c>
      <c r="E329" s="33">
        <f t="shared" si="51"/>
        <v>821.40329606094269</v>
      </c>
      <c r="F329" s="34">
        <f t="shared" si="52"/>
        <v>14396.954701037434</v>
      </c>
      <c r="G329" s="34" cm="1">
        <f t="array" ref="G329">_xll.DCE_EC312_SpecificHeat_Ca(B329)</f>
        <v>1307.7757088840467</v>
      </c>
      <c r="H329" s="33">
        <f t="shared" si="53"/>
        <v>0.9130120288970961</v>
      </c>
      <c r="I329" s="33">
        <f t="shared" si="54"/>
        <v>755.27505645748931</v>
      </c>
      <c r="J329" s="37">
        <f t="shared" si="55"/>
        <v>26.166666666666668</v>
      </c>
      <c r="K329" s="38">
        <f t="shared" si="56"/>
        <v>755.27505645748931</v>
      </c>
    </row>
    <row r="330" spans="1:11">
      <c r="A330" s="31">
        <v>315</v>
      </c>
      <c r="B330" s="33">
        <f t="shared" si="48"/>
        <v>755.27505645748931</v>
      </c>
      <c r="C330" s="32">
        <f t="shared" si="49"/>
        <v>26.25</v>
      </c>
      <c r="D330" s="36">
        <f t="shared" si="50"/>
        <v>821.87744707770401</v>
      </c>
      <c r="E330" s="33">
        <f t="shared" si="51"/>
        <v>821.87744707770401</v>
      </c>
      <c r="F330" s="34">
        <f t="shared" si="52"/>
        <v>14327.332076554521</v>
      </c>
      <c r="G330" s="34" cm="1">
        <f t="array" ref="G330">_xll.DCE_EC312_SpecificHeat_Ca(B330)</f>
        <v>1279.0868611863596</v>
      </c>
      <c r="H330" s="33">
        <f t="shared" si="53"/>
        <v>0.9289758342508635</v>
      </c>
      <c r="I330" s="33">
        <f t="shared" si="54"/>
        <v>756.20403229174019</v>
      </c>
      <c r="J330" s="37">
        <f t="shared" si="55"/>
        <v>26.25</v>
      </c>
      <c r="K330" s="38">
        <f t="shared" si="56"/>
        <v>756.20403229174019</v>
      </c>
    </row>
    <row r="331" spans="1:11">
      <c r="A331" s="31">
        <v>316</v>
      </c>
      <c r="B331" s="33">
        <f t="shared" si="48"/>
        <v>756.20403229174019</v>
      </c>
      <c r="C331" s="32">
        <f t="shared" si="49"/>
        <v>26.333333333333332</v>
      </c>
      <c r="D331" s="36">
        <f t="shared" si="50"/>
        <v>822.35010234744811</v>
      </c>
      <c r="E331" s="33">
        <f t="shared" si="51"/>
        <v>822.35010234744811</v>
      </c>
      <c r="F331" s="34">
        <f t="shared" si="52"/>
        <v>14253.906513034826</v>
      </c>
      <c r="G331" s="34" cm="1">
        <f t="array" ref="G331">_xll.DCE_EC312_SpecificHeat_Ca(B331)</f>
        <v>1252.0297242017077</v>
      </c>
      <c r="H331" s="33">
        <f t="shared" si="53"/>
        <v>0.94418782083265906</v>
      </c>
      <c r="I331" s="33">
        <f t="shared" si="54"/>
        <v>757.14822011257286</v>
      </c>
      <c r="J331" s="37">
        <f t="shared" si="55"/>
        <v>26.333333333333332</v>
      </c>
      <c r="K331" s="38">
        <f t="shared" si="56"/>
        <v>757.14822011257286</v>
      </c>
    </row>
    <row r="332" spans="1:11">
      <c r="A332" s="31">
        <v>317</v>
      </c>
      <c r="B332" s="33">
        <f t="shared" si="48"/>
        <v>757.14822011257286</v>
      </c>
      <c r="C332" s="32">
        <f t="shared" si="49"/>
        <v>26.416666666666668</v>
      </c>
      <c r="D332" s="36">
        <f t="shared" si="50"/>
        <v>822.82127127741239</v>
      </c>
      <c r="E332" s="33">
        <f t="shared" si="51"/>
        <v>822.82127127741239</v>
      </c>
      <c r="F332" s="34">
        <f t="shared" si="52"/>
        <v>14176.805176960352</v>
      </c>
      <c r="G332" s="34" cm="1">
        <f t="array" ref="G332">_xll.DCE_EC312_SpecificHeat_Ca(B332)</f>
        <v>1226.4995408208149</v>
      </c>
      <c r="H332" s="33">
        <f t="shared" si="53"/>
        <v>0.95862799752241723</v>
      </c>
      <c r="I332" s="33">
        <f t="shared" si="54"/>
        <v>758.10684811009526</v>
      </c>
      <c r="J332" s="37">
        <f t="shared" si="55"/>
        <v>26.416666666666668</v>
      </c>
      <c r="K332" s="38">
        <f t="shared" si="56"/>
        <v>758.10684811009526</v>
      </c>
    </row>
    <row r="333" spans="1:11">
      <c r="A333" s="31">
        <v>318</v>
      </c>
      <c r="B333" s="33">
        <f t="shared" si="48"/>
        <v>758.10684811009526</v>
      </c>
      <c r="C333" s="32">
        <f t="shared" si="49"/>
        <v>26.5</v>
      </c>
      <c r="D333" s="36">
        <f t="shared" si="50"/>
        <v>823.29096318636448</v>
      </c>
      <c r="E333" s="33">
        <f t="shared" si="51"/>
        <v>823.29096318636448</v>
      </c>
      <c r="F333" s="34">
        <f t="shared" si="52"/>
        <v>14096.160196361641</v>
      </c>
      <c r="G333" s="34" cm="1">
        <f t="array" ref="G333">_xll.DCE_EC312_SpecificHeat_Ca(B333)</f>
        <v>1202.3984525099911</v>
      </c>
      <c r="H333" s="33">
        <f t="shared" si="53"/>
        <v>0.97228043264898145</v>
      </c>
      <c r="I333" s="33">
        <f t="shared" si="54"/>
        <v>759.07912854274423</v>
      </c>
      <c r="J333" s="37">
        <f t="shared" si="55"/>
        <v>26.5</v>
      </c>
      <c r="K333" s="38">
        <f t="shared" si="56"/>
        <v>759.07912854274423</v>
      </c>
    </row>
    <row r="334" spans="1:11">
      <c r="A334" s="31">
        <v>319</v>
      </c>
      <c r="B334" s="33">
        <f t="shared" si="48"/>
        <v>759.07912854274423</v>
      </c>
      <c r="C334" s="32">
        <f t="shared" si="49"/>
        <v>26.583333333333332</v>
      </c>
      <c r="D334" s="36">
        <f t="shared" si="50"/>
        <v>823.75918730570845</v>
      </c>
      <c r="E334" s="33">
        <f t="shared" si="51"/>
        <v>823.75918730570845</v>
      </c>
      <c r="F334" s="34">
        <f t="shared" si="52"/>
        <v>14012.107959894729</v>
      </c>
      <c r="G334" s="34" cm="1">
        <f t="array" ref="G334">_xll.DCE_EC312_SpecificHeat_Ca(B334)</f>
        <v>1179.6350803897994</v>
      </c>
      <c r="H334" s="33">
        <f t="shared" si="53"/>
        <v>0.9851331264963602</v>
      </c>
      <c r="I334" s="33">
        <f t="shared" si="54"/>
        <v>760.06426166924064</v>
      </c>
      <c r="J334" s="37">
        <f t="shared" si="55"/>
        <v>26.583333333333332</v>
      </c>
      <c r="K334" s="38">
        <f t="shared" si="56"/>
        <v>760.06426166924064</v>
      </c>
    </row>
    <row r="335" spans="1:11">
      <c r="A335" s="31">
        <v>320</v>
      </c>
      <c r="B335" s="33">
        <f t="shared" si="48"/>
        <v>760.06426166924064</v>
      </c>
      <c r="C335" s="32">
        <f t="shared" si="49"/>
        <v>26.666666666666668</v>
      </c>
      <c r="D335" s="36">
        <f t="shared" si="50"/>
        <v>824.22595278057315</v>
      </c>
      <c r="E335" s="33">
        <f t="shared" si="51"/>
        <v>824.22595278057315</v>
      </c>
      <c r="F335" s="34">
        <f t="shared" si="52"/>
        <v>13924.788429191292</v>
      </c>
      <c r="G335" s="34" cm="1">
        <f t="array" ref="G335">_xll.DCE_EC312_SpecificHeat_Ca(B335)</f>
        <v>1158.1241248374565</v>
      </c>
      <c r="H335" s="33">
        <f t="shared" si="53"/>
        <v>0.99717785296315131</v>
      </c>
      <c r="I335" s="33">
        <f t="shared" si="54"/>
        <v>761.06143952220384</v>
      </c>
      <c r="J335" s="37">
        <f t="shared" si="55"/>
        <v>26.666666666666668</v>
      </c>
      <c r="K335" s="38">
        <f t="shared" si="56"/>
        <v>761.06143952220384</v>
      </c>
    </row>
    <row r="336" spans="1:11">
      <c r="A336" s="31">
        <v>321</v>
      </c>
      <c r="B336" s="33">
        <f t="shared" si="48"/>
        <v>761.06143952220384</v>
      </c>
      <c r="C336" s="32">
        <f t="shared" si="49"/>
        <v>26.75</v>
      </c>
      <c r="D336" s="36">
        <f t="shared" si="50"/>
        <v>824.69126867088391</v>
      </c>
      <c r="E336" s="33">
        <f t="shared" si="51"/>
        <v>824.69126867088391</v>
      </c>
      <c r="F336" s="34">
        <f t="shared" si="52"/>
        <v>13834.344470241946</v>
      </c>
      <c r="G336" s="34" cm="1">
        <f t="array" ref="G336">_xll.DCE_EC312_SpecificHeat_Ca(B336)</f>
        <v>1137.7859837463166</v>
      </c>
      <c r="H336" s="33">
        <f t="shared" si="53"/>
        <v>1.00840997590253</v>
      </c>
      <c r="I336" s="33">
        <f t="shared" si="54"/>
        <v>762.06984949810635</v>
      </c>
      <c r="J336" s="37">
        <f t="shared" si="55"/>
        <v>26.75</v>
      </c>
      <c r="K336" s="38">
        <f t="shared" si="56"/>
        <v>762.06984949810635</v>
      </c>
    </row>
    <row r="337" spans="1:11">
      <c r="A337" s="31">
        <v>322</v>
      </c>
      <c r="B337" s="33">
        <f t="shared" ref="B337:B400" si="57">IF(A337=1,20,I336)</f>
        <v>762.06984949810635</v>
      </c>
      <c r="C337" s="32">
        <f t="shared" ref="C337:C400" si="58">A337*5/60</f>
        <v>26.833333333333332</v>
      </c>
      <c r="D337" s="36">
        <f t="shared" ref="D337:D400" si="59">20 + 345 *LOG10(8 * C337 + 1)</f>
        <v>825.15514395241814</v>
      </c>
      <c r="E337" s="33">
        <f t="shared" ref="E337:E400" si="60">D337</f>
        <v>825.15514395241814</v>
      </c>
      <c r="F337" s="34">
        <f t="shared" ref="F337:F400" si="61">25 * (D337 - B337)+1 * 0.7 * 1 * 0.0000000567 * ((E337 + 273) ^ 4 - (B337 + 273) ^ 4)</f>
        <v>13740.921208686708</v>
      </c>
      <c r="G337" s="34" cm="1">
        <f t="array" ref="G337">_xll.DCE_EC312_SpecificHeat_Ca(B337)</f>
        <v>1118.5463894373256</v>
      </c>
      <c r="H337" s="33">
        <f t="shared" ref="H337:H400" si="62">$G$10 * $G$9 / (G337 * 7850) * F337 * 5</f>
        <v>1.0188282454853694</v>
      </c>
      <c r="I337" s="33">
        <f t="shared" ref="I337:I400" si="63">B337+H337</f>
        <v>763.08867774359169</v>
      </c>
      <c r="J337" s="37">
        <f t="shared" si="55"/>
        <v>26.833333333333332</v>
      </c>
      <c r="K337" s="38">
        <f t="shared" si="56"/>
        <v>763.08867774359169</v>
      </c>
    </row>
    <row r="338" spans="1:11">
      <c r="A338" s="31">
        <v>323</v>
      </c>
      <c r="B338" s="33">
        <f t="shared" si="57"/>
        <v>763.08867774359169</v>
      </c>
      <c r="C338" s="32">
        <f t="shared" si="58"/>
        <v>26.916666666666668</v>
      </c>
      <c r="D338" s="36">
        <f t="shared" si="59"/>
        <v>825.61758751784396</v>
      </c>
      <c r="E338" s="33">
        <f t="shared" si="60"/>
        <v>825.61758751784396</v>
      </c>
      <c r="F338" s="34">
        <f t="shared" si="61"/>
        <v>13644.665413020866</v>
      </c>
      <c r="G338" s="34" cm="1">
        <f t="array" ref="G338">_xll.DCE_EC312_SpecificHeat_Ca(B338)</f>
        <v>1100.3360640906672</v>
      </c>
      <c r="H338" s="33">
        <f t="shared" si="62"/>
        <v>1.0284345796337433</v>
      </c>
      <c r="I338" s="33">
        <f t="shared" si="63"/>
        <v>764.11711232322546</v>
      </c>
      <c r="J338" s="37">
        <f t="shared" si="55"/>
        <v>26.916666666666668</v>
      </c>
      <c r="K338" s="38">
        <f t="shared" si="56"/>
        <v>764.11711232322546</v>
      </c>
    </row>
    <row r="339" spans="1:11">
      <c r="A339" s="31">
        <v>324</v>
      </c>
      <c r="B339" s="33">
        <f t="shared" si="57"/>
        <v>764.11711232322546</v>
      </c>
      <c r="C339" s="32">
        <f t="shared" si="58"/>
        <v>27</v>
      </c>
      <c r="D339" s="36">
        <f t="shared" si="59"/>
        <v>826.07860817774269</v>
      </c>
      <c r="E339" s="33">
        <f t="shared" si="60"/>
        <v>826.07860817774269</v>
      </c>
      <c r="F339" s="34">
        <f t="shared" si="61"/>
        <v>13545.724908894128</v>
      </c>
      <c r="G339" s="34" cm="1">
        <f t="array" ref="G339">_xll.DCE_EC312_SpecificHeat_Ca(B339)</f>
        <v>1083.0903934520466</v>
      </c>
      <c r="H339" s="33">
        <f t="shared" si="62"/>
        <v>1.0372338351937129</v>
      </c>
      <c r="I339" s="33">
        <f t="shared" si="63"/>
        <v>765.15434615841912</v>
      </c>
      <c r="J339" s="37">
        <f t="shared" si="55"/>
        <v>27</v>
      </c>
      <c r="K339" s="38">
        <f t="shared" si="56"/>
        <v>765.15434615841912</v>
      </c>
    </row>
    <row r="340" spans="1:11">
      <c r="A340" s="31">
        <v>325</v>
      </c>
      <c r="B340" s="33">
        <f t="shared" si="57"/>
        <v>765.15434615841912</v>
      </c>
      <c r="C340" s="32">
        <f t="shared" si="58"/>
        <v>27.083333333333332</v>
      </c>
      <c r="D340" s="36">
        <f t="shared" si="59"/>
        <v>826.53821466161708</v>
      </c>
      <c r="E340" s="33">
        <f t="shared" si="60"/>
        <v>826.53821466161708</v>
      </c>
      <c r="F340" s="34">
        <f t="shared" si="61"/>
        <v>13444.248026903557</v>
      </c>
      <c r="G340" s="34" cm="1">
        <f t="array" ref="G340">_xll.DCE_EC312_SpecificHeat_Ca(B340)</f>
        <v>1066.7491184678215</v>
      </c>
      <c r="H340" s="33">
        <f t="shared" si="62"/>
        <v>1.0452335730809854</v>
      </c>
      <c r="I340" s="33">
        <f t="shared" si="63"/>
        <v>766.19957973150008</v>
      </c>
      <c r="J340" s="37">
        <f t="shared" si="55"/>
        <v>27.083333333333332</v>
      </c>
      <c r="K340" s="38">
        <f t="shared" si="56"/>
        <v>766.19957973150008</v>
      </c>
    </row>
    <row r="341" spans="1:11">
      <c r="A341" s="31">
        <v>326</v>
      </c>
      <c r="B341" s="33">
        <f t="shared" si="57"/>
        <v>766.19957973150008</v>
      </c>
      <c r="C341" s="32">
        <f t="shared" si="58"/>
        <v>27.166666666666668</v>
      </c>
      <c r="D341" s="36">
        <f t="shared" si="59"/>
        <v>826.99641561888166</v>
      </c>
      <c r="E341" s="33">
        <f t="shared" si="60"/>
        <v>826.99641561888166</v>
      </c>
      <c r="F341" s="34">
        <f t="shared" si="61"/>
        <v>13340.383085568379</v>
      </c>
      <c r="G341" s="34" cm="1">
        <f t="array" ref="G341">_xll.DCE_EC312_SpecificHeat_Ca(B341)</f>
        <v>1051.2560444167148</v>
      </c>
      <c r="H341" s="33">
        <f t="shared" si="62"/>
        <v>1.0524438211639957</v>
      </c>
      <c r="I341" s="33">
        <f t="shared" si="63"/>
        <v>767.25202355266413</v>
      </c>
      <c r="J341" s="37">
        <f t="shared" si="55"/>
        <v>27.166666666666668</v>
      </c>
      <c r="K341" s="38">
        <f t="shared" si="56"/>
        <v>767.25202355266413</v>
      </c>
    </row>
    <row r="342" spans="1:11">
      <c r="A342" s="31">
        <v>327</v>
      </c>
      <c r="B342" s="33">
        <f t="shared" si="57"/>
        <v>767.25202355266413</v>
      </c>
      <c r="C342" s="32">
        <f t="shared" si="58"/>
        <v>27.25</v>
      </c>
      <c r="D342" s="36">
        <f t="shared" si="59"/>
        <v>827.45321961984087</v>
      </c>
      <c r="E342" s="33">
        <f t="shared" si="60"/>
        <v>827.45321961984087</v>
      </c>
      <c r="F342" s="34">
        <f t="shared" si="61"/>
        <v>13234.277910529923</v>
      </c>
      <c r="G342" s="34" cm="1">
        <f t="array" ref="G342">_xll.DCE_EC312_SpecificHeat_Ca(B342)</f>
        <v>1036.5587670330315</v>
      </c>
      <c r="H342" s="33">
        <f t="shared" si="62"/>
        <v>1.0588768381658962</v>
      </c>
      <c r="I342" s="33">
        <f t="shared" si="63"/>
        <v>768.31090039083006</v>
      </c>
      <c r="J342" s="37">
        <f t="shared" si="55"/>
        <v>27.25</v>
      </c>
      <c r="K342" s="38">
        <f t="shared" si="56"/>
        <v>768.31090039083006</v>
      </c>
    </row>
    <row r="343" spans="1:11">
      <c r="A343" s="31">
        <v>328</v>
      </c>
      <c r="B343" s="33">
        <f t="shared" si="57"/>
        <v>768.31090039083006</v>
      </c>
      <c r="C343" s="32">
        <f t="shared" si="58"/>
        <v>27.333333333333332</v>
      </c>
      <c r="D343" s="36">
        <f t="shared" si="59"/>
        <v>827.90863515664989</v>
      </c>
      <c r="E343" s="33">
        <f t="shared" si="60"/>
        <v>827.90863515664989</v>
      </c>
      <c r="F343" s="34">
        <f t="shared" si="61"/>
        <v>13126.079390451898</v>
      </c>
      <c r="G343" s="34" cm="1">
        <f t="array" ref="G343">_xll.DCE_EC312_SpecificHeat_Ca(B343)</f>
        <v>1022.6084150566262</v>
      </c>
      <c r="H343" s="33">
        <f t="shared" si="62"/>
        <v>1.0645468813868761</v>
      </c>
      <c r="I343" s="33">
        <f t="shared" si="63"/>
        <v>769.37544727221689</v>
      </c>
      <c r="J343" s="37">
        <f t="shared" si="55"/>
        <v>27.333333333333332</v>
      </c>
      <c r="K343" s="38">
        <f t="shared" si="56"/>
        <v>769.37544727221689</v>
      </c>
    </row>
    <row r="344" spans="1:11">
      <c r="A344" s="31">
        <v>329</v>
      </c>
      <c r="B344" s="33">
        <f t="shared" si="57"/>
        <v>769.37544727221689</v>
      </c>
      <c r="C344" s="32">
        <f t="shared" si="58"/>
        <v>27.416666666666668</v>
      </c>
      <c r="D344" s="36">
        <f t="shared" si="59"/>
        <v>828.36267064426238</v>
      </c>
      <c r="E344" s="33">
        <f t="shared" si="60"/>
        <v>828.36267064426238</v>
      </c>
      <c r="F344" s="34">
        <f t="shared" si="61"/>
        <v>13015.933069600298</v>
      </c>
      <c r="G344" s="34" cm="1">
        <f t="array" ref="G344">_xll.DCE_EC312_SpecificHeat_Ca(B344)</f>
        <v>1009.3594085977298</v>
      </c>
      <c r="H344" s="33">
        <f t="shared" si="62"/>
        <v>1.0694699805839136</v>
      </c>
      <c r="I344" s="33">
        <f t="shared" si="63"/>
        <v>770.44491725280079</v>
      </c>
      <c r="J344" s="37">
        <f t="shared" si="55"/>
        <v>27.416666666666668</v>
      </c>
      <c r="K344" s="38">
        <f t="shared" si="56"/>
        <v>770.44491725280079</v>
      </c>
    </row>
    <row r="345" spans="1:11">
      <c r="A345" s="31">
        <v>330</v>
      </c>
      <c r="B345" s="33">
        <f t="shared" si="57"/>
        <v>770.44491725280079</v>
      </c>
      <c r="C345" s="32">
        <f t="shared" si="58"/>
        <v>27.5</v>
      </c>
      <c r="D345" s="36">
        <f t="shared" si="59"/>
        <v>828.8153344213631</v>
      </c>
      <c r="E345" s="33">
        <f t="shared" si="60"/>
        <v>828.8153344213631</v>
      </c>
      <c r="F345" s="34">
        <f t="shared" si="61"/>
        <v>12903.982776660148</v>
      </c>
      <c r="G345" s="34" cm="1">
        <f t="array" ref="G345">_xll.DCE_EC312_SpecificHeat_Ca(B345)</f>
        <v>996.76923266925314</v>
      </c>
      <c r="H345" s="33">
        <f t="shared" si="62"/>
        <v>1.0736637199067607</v>
      </c>
      <c r="I345" s="33">
        <f t="shared" si="63"/>
        <v>771.51858097270758</v>
      </c>
      <c r="J345" s="37">
        <f t="shared" si="55"/>
        <v>27.5</v>
      </c>
      <c r="K345" s="38">
        <f t="shared" si="56"/>
        <v>771.51858097270758</v>
      </c>
    </row>
    <row r="346" spans="1:11">
      <c r="A346" s="31">
        <v>331</v>
      </c>
      <c r="B346" s="33">
        <f t="shared" si="57"/>
        <v>771.51858097270758</v>
      </c>
      <c r="C346" s="32">
        <f t="shared" si="58"/>
        <v>27.583333333333332</v>
      </c>
      <c r="D346" s="36">
        <f t="shared" si="59"/>
        <v>829.26663475128748</v>
      </c>
      <c r="E346" s="33">
        <f t="shared" si="60"/>
        <v>829.26663475128748</v>
      </c>
      <c r="F346" s="34">
        <f t="shared" si="61"/>
        <v>12790.37028899665</v>
      </c>
      <c r="G346" s="34" cm="1">
        <f t="array" ref="G346">_xll.DCE_EC312_SpecificHeat_Ca(B346)</f>
        <v>984.79822521433209</v>
      </c>
      <c r="H346" s="33">
        <f t="shared" si="62"/>
        <v>1.077147029383871</v>
      </c>
      <c r="I346" s="33">
        <f t="shared" si="63"/>
        <v>772.59572800209151</v>
      </c>
      <c r="J346" s="37">
        <f t="shared" si="55"/>
        <v>27.583333333333332</v>
      </c>
      <c r="K346" s="38">
        <f t="shared" si="56"/>
        <v>772.59572800209151</v>
      </c>
    </row>
    <row r="347" spans="1:11">
      <c r="A347" s="31">
        <v>332</v>
      </c>
      <c r="B347" s="33">
        <f t="shared" si="57"/>
        <v>772.59572800209151</v>
      </c>
      <c r="C347" s="32">
        <f t="shared" si="58"/>
        <v>27.666666666666668</v>
      </c>
      <c r="D347" s="36">
        <f t="shared" si="59"/>
        <v>829.71657982292584</v>
      </c>
      <c r="E347" s="33">
        <f t="shared" si="60"/>
        <v>829.71657982292584</v>
      </c>
      <c r="F347" s="34">
        <f t="shared" si="61"/>
        <v>12675.2350312782</v>
      </c>
      <c r="G347" s="34" cm="1">
        <f t="array" ref="G347">_xll.DCE_EC312_SpecificHeat_Ca(B347)</f>
        <v>973.40937894160618</v>
      </c>
      <c r="H347" s="33">
        <f t="shared" si="62"/>
        <v>1.0799399870840238</v>
      </c>
      <c r="I347" s="33">
        <f t="shared" si="63"/>
        <v>773.67566798917551</v>
      </c>
      <c r="J347" s="37">
        <f t="shared" si="55"/>
        <v>27.666666666666668</v>
      </c>
      <c r="K347" s="38">
        <f t="shared" si="56"/>
        <v>773.67566798917551</v>
      </c>
    </row>
    <row r="348" spans="1:11">
      <c r="A348" s="31">
        <v>333</v>
      </c>
      <c r="B348" s="33">
        <f t="shared" si="57"/>
        <v>773.67566798917551</v>
      </c>
      <c r="C348" s="32">
        <f t="shared" si="58"/>
        <v>27.75</v>
      </c>
      <c r="D348" s="36">
        <f t="shared" si="59"/>
        <v>830.16517775161537</v>
      </c>
      <c r="E348" s="33">
        <f t="shared" si="60"/>
        <v>830.16517775161537</v>
      </c>
      <c r="F348" s="34">
        <f t="shared" si="61"/>
        <v>12558.7138071544</v>
      </c>
      <c r="G348" s="34" cm="1">
        <f t="array" ref="G348">_xll.DCE_EC312_SpecificHeat_Ca(B348)</f>
        <v>962.5681562739677</v>
      </c>
      <c r="H348" s="33">
        <f t="shared" si="62"/>
        <v>1.0820636327517645</v>
      </c>
      <c r="I348" s="33">
        <f t="shared" si="63"/>
        <v>774.75773162192729</v>
      </c>
      <c r="J348" s="37">
        <f t="shared" si="55"/>
        <v>27.75</v>
      </c>
      <c r="K348" s="38">
        <f t="shared" si="56"/>
        <v>774.75773162192729</v>
      </c>
    </row>
    <row r="349" spans="1:11">
      <c r="A349" s="31">
        <v>334</v>
      </c>
      <c r="B349" s="33">
        <f t="shared" si="57"/>
        <v>774.75773162192729</v>
      </c>
      <c r="C349" s="32">
        <f t="shared" si="58"/>
        <v>27.833333333333332</v>
      </c>
      <c r="D349" s="36">
        <f t="shared" si="59"/>
        <v>830.61243658001865</v>
      </c>
      <c r="E349" s="33">
        <f t="shared" si="60"/>
        <v>830.61243658001865</v>
      </c>
      <c r="F349" s="34">
        <f t="shared" si="61"/>
        <v>12440.940562508755</v>
      </c>
      <c r="G349" s="34" cm="1">
        <f t="array" ref="G349">_xll.DCE_EC312_SpecificHeat_Ca(B349)</f>
        <v>952.24231671712801</v>
      </c>
      <c r="H349" s="33">
        <f t="shared" si="62"/>
        <v>1.0835397934275155</v>
      </c>
      <c r="I349" s="33">
        <f t="shared" si="63"/>
        <v>775.84127141535475</v>
      </c>
      <c r="J349" s="37">
        <f t="shared" si="55"/>
        <v>27.833333333333332</v>
      </c>
      <c r="K349" s="38">
        <f t="shared" si="56"/>
        <v>775.84127141535475</v>
      </c>
    </row>
    <row r="350" spans="1:11">
      <c r="A350" s="31">
        <v>335</v>
      </c>
      <c r="B350" s="33">
        <f t="shared" si="57"/>
        <v>775.84127141535475</v>
      </c>
      <c r="C350" s="32">
        <f t="shared" si="58"/>
        <v>27.916666666666668</v>
      </c>
      <c r="D350" s="36">
        <f t="shared" si="59"/>
        <v>831.05836427898851</v>
      </c>
      <c r="E350" s="33">
        <f t="shared" si="60"/>
        <v>831.05836427898851</v>
      </c>
      <c r="F350" s="34">
        <f t="shared" si="61"/>
        <v>12322.046178679906</v>
      </c>
      <c r="G350" s="34" cm="1">
        <f t="array" ref="G350">_xll.DCE_EC312_SpecificHeat_Ca(B350)</f>
        <v>942.40175596131724</v>
      </c>
      <c r="H350" s="33">
        <f t="shared" si="62"/>
        <v>1.0843909213156253</v>
      </c>
      <c r="I350" s="33">
        <f t="shared" si="63"/>
        <v>776.92566233667037</v>
      </c>
      <c r="J350" s="37">
        <f t="shared" si="55"/>
        <v>27.916666666666668</v>
      </c>
      <c r="K350" s="38">
        <f t="shared" si="56"/>
        <v>776.92566233667037</v>
      </c>
    </row>
    <row r="351" spans="1:11">
      <c r="A351" s="31">
        <v>336</v>
      </c>
      <c r="B351" s="33">
        <f t="shared" si="57"/>
        <v>776.92566233667037</v>
      </c>
      <c r="C351" s="32">
        <f t="shared" si="58"/>
        <v>28</v>
      </c>
      <c r="D351" s="36">
        <f t="shared" si="59"/>
        <v>831.50296874842013</v>
      </c>
      <c r="E351" s="33">
        <f t="shared" si="60"/>
        <v>831.50296874842013</v>
      </c>
      <c r="F351" s="34">
        <f t="shared" si="61"/>
        <v>12202.158293962972</v>
      </c>
      <c r="G351" s="34" cm="1">
        <f t="array" ref="G351">_xll.DCE_EC312_SpecificHeat_Ca(B351)</f>
        <v>933.01835604167695</v>
      </c>
      <c r="H351" s="33">
        <f t="shared" si="62"/>
        <v>1.08463994395429</v>
      </c>
      <c r="I351" s="33">
        <f t="shared" si="63"/>
        <v>778.01030228062461</v>
      </c>
      <c r="J351" s="37">
        <f t="shared" si="55"/>
        <v>28</v>
      </c>
      <c r="K351" s="38">
        <f t="shared" si="56"/>
        <v>778.01030228062461</v>
      </c>
    </row>
    <row r="352" spans="1:11">
      <c r="A352" s="31">
        <v>337</v>
      </c>
      <c r="B352" s="33">
        <f t="shared" si="57"/>
        <v>778.01030228062461</v>
      </c>
      <c r="C352" s="32">
        <f t="shared" si="58"/>
        <v>28.083333333333332</v>
      </c>
      <c r="D352" s="36">
        <f t="shared" si="59"/>
        <v>831.94625781809111</v>
      </c>
      <c r="E352" s="33">
        <f t="shared" si="60"/>
        <v>831.94625781809111</v>
      </c>
      <c r="F352" s="34">
        <f t="shared" si="61"/>
        <v>12081.401151653175</v>
      </c>
      <c r="G352" s="34" cm="1">
        <f t="array" ref="G352">_xll.DCE_EC312_SpecificHeat_Ca(B352)</f>
        <v>924.06584589958163</v>
      </c>
      <c r="H352" s="33">
        <f t="shared" si="62"/>
        <v>1.0843101265670649</v>
      </c>
      <c r="I352" s="33">
        <f t="shared" si="63"/>
        <v>779.09461240719168</v>
      </c>
      <c r="J352" s="37">
        <f t="shared" si="55"/>
        <v>28.083333333333332</v>
      </c>
      <c r="K352" s="38">
        <f t="shared" si="56"/>
        <v>779.09461240719168</v>
      </c>
    </row>
    <row r="353" spans="1:11">
      <c r="A353" s="31">
        <v>338</v>
      </c>
      <c r="B353" s="33">
        <f t="shared" si="57"/>
        <v>779.09461240719168</v>
      </c>
      <c r="C353" s="32">
        <f t="shared" si="58"/>
        <v>28.166666666666668</v>
      </c>
      <c r="D353" s="36">
        <f t="shared" si="59"/>
        <v>832.38823924848953</v>
      </c>
      <c r="E353" s="33">
        <f t="shared" si="60"/>
        <v>832.38823924848953</v>
      </c>
      <c r="F353" s="34">
        <f t="shared" si="61"/>
        <v>11959.895472879751</v>
      </c>
      <c r="G353" s="34" cm="1">
        <f t="array" ref="G353">_xll.DCE_EC312_SpecificHeat_Ca(B353)</f>
        <v>915.51967170724811</v>
      </c>
      <c r="H353" s="33">
        <f t="shared" si="62"/>
        <v>1.0834249463345078</v>
      </c>
      <c r="I353" s="33">
        <f t="shared" si="63"/>
        <v>780.17803735352618</v>
      </c>
      <c r="J353" s="37">
        <f t="shared" si="55"/>
        <v>28.166666666666668</v>
      </c>
      <c r="K353" s="38">
        <f t="shared" si="56"/>
        <v>780.17803735352618</v>
      </c>
    </row>
    <row r="354" spans="1:11">
      <c r="A354" s="31">
        <v>339</v>
      </c>
      <c r="B354" s="33">
        <f t="shared" si="57"/>
        <v>780.17803735352618</v>
      </c>
      <c r="C354" s="32">
        <f t="shared" si="58"/>
        <v>28.25</v>
      </c>
      <c r="D354" s="36">
        <f t="shared" si="59"/>
        <v>832.82892073162725</v>
      </c>
      <c r="E354" s="33">
        <f t="shared" si="60"/>
        <v>832.82892073162725</v>
      </c>
      <c r="F354" s="34">
        <f t="shared" si="61"/>
        <v>11837.758352480809</v>
      </c>
      <c r="G354" s="34" cm="1">
        <f t="array" ref="G354">_xll.DCE_EC312_SpecificHeat_Ca(B354)</f>
        <v>907.35687634090311</v>
      </c>
      <c r="H354" s="33">
        <f t="shared" si="62"/>
        <v>1.082007978211762</v>
      </c>
      <c r="I354" s="33">
        <f t="shared" si="63"/>
        <v>781.26004533173796</v>
      </c>
      <c r="J354" s="37">
        <f t="shared" si="55"/>
        <v>28.25</v>
      </c>
      <c r="K354" s="38">
        <f t="shared" si="56"/>
        <v>781.26004533173796</v>
      </c>
    </row>
    <row r="355" spans="1:11">
      <c r="A355" s="31">
        <v>340</v>
      </c>
      <c r="B355" s="33">
        <f t="shared" si="57"/>
        <v>781.26004533173796</v>
      </c>
      <c r="C355" s="32">
        <f t="shared" si="58"/>
        <v>28.333333333333332</v>
      </c>
      <c r="D355" s="36">
        <f t="shared" si="59"/>
        <v>833.26830989184521</v>
      </c>
      <c r="E355" s="33">
        <f t="shared" si="60"/>
        <v>833.26830989184521</v>
      </c>
      <c r="F355" s="34">
        <f t="shared" si="61"/>
        <v>11715.103176204882</v>
      </c>
      <c r="G355" s="34" cm="1">
        <f t="array" ref="G355">_xll.DCE_EC312_SpecificHeat_Ca(B355)</f>
        <v>899.55598741267181</v>
      </c>
      <c r="H355" s="33">
        <f t="shared" si="62"/>
        <v>1.0800827918322129</v>
      </c>
      <c r="I355" s="33">
        <f t="shared" si="63"/>
        <v>782.34012812357014</v>
      </c>
      <c r="J355" s="37">
        <f t="shared" si="55"/>
        <v>28.333333333333332</v>
      </c>
      <c r="K355" s="38">
        <f t="shared" si="56"/>
        <v>782.34012812357014</v>
      </c>
    </row>
    <row r="356" spans="1:11">
      <c r="A356" s="31">
        <v>341</v>
      </c>
      <c r="B356" s="33">
        <f t="shared" si="57"/>
        <v>782.34012812357014</v>
      </c>
      <c r="C356" s="32">
        <f t="shared" si="58"/>
        <v>28.416666666666668</v>
      </c>
      <c r="D356" s="36">
        <f t="shared" si="59"/>
        <v>833.70641428660338</v>
      </c>
      <c r="E356" s="33">
        <f t="shared" si="60"/>
        <v>833.70641428660338</v>
      </c>
      <c r="F356" s="34">
        <f t="shared" si="61"/>
        <v>11592.039557561837</v>
      </c>
      <c r="G356" s="34" cm="1">
        <f t="array" ref="G356">_xll.DCE_EC312_SpecificHeat_Ca(B356)</f>
        <v>892.09691329770715</v>
      </c>
      <c r="H356" s="33">
        <f t="shared" si="62"/>
        <v>1.0776728589729909</v>
      </c>
      <c r="I356" s="33">
        <f t="shared" si="63"/>
        <v>783.4178009825431</v>
      </c>
      <c r="J356" s="37">
        <f t="shared" si="55"/>
        <v>28.416666666666668</v>
      </c>
      <c r="K356" s="38">
        <f t="shared" si="56"/>
        <v>783.4178009825431</v>
      </c>
    </row>
    <row r="357" spans="1:11">
      <c r="A357" s="31">
        <v>342</v>
      </c>
      <c r="B357" s="33">
        <f t="shared" si="57"/>
        <v>783.4178009825431</v>
      </c>
      <c r="C357" s="32">
        <f t="shared" si="58"/>
        <v>28.5</v>
      </c>
      <c r="D357" s="36">
        <f t="shared" si="59"/>
        <v>834.14324140726137</v>
      </c>
      <c r="E357" s="33">
        <f t="shared" si="60"/>
        <v>834.14324140726137</v>
      </c>
      <c r="F357" s="34">
        <f t="shared" si="61"/>
        <v>11468.673292708567</v>
      </c>
      <c r="G357" s="34" cm="1">
        <f t="array" ref="G357">_xll.DCE_EC312_SpecificHeat_Ca(B357)</f>
        <v>884.96084662030489</v>
      </c>
      <c r="H357" s="33">
        <f t="shared" si="62"/>
        <v>1.0748014710143852</v>
      </c>
      <c r="I357" s="33">
        <f t="shared" si="63"/>
        <v>784.49260245355754</v>
      </c>
      <c r="J357" s="37">
        <f t="shared" si="55"/>
        <v>28.5</v>
      </c>
      <c r="K357" s="38">
        <f t="shared" si="56"/>
        <v>784.49260245355754</v>
      </c>
    </row>
    <row r="358" spans="1:11">
      <c r="A358" s="31">
        <v>343</v>
      </c>
      <c r="B358" s="33">
        <f t="shared" si="57"/>
        <v>784.49260245355754</v>
      </c>
      <c r="C358" s="32">
        <f t="shared" si="58"/>
        <v>28.583333333333332</v>
      </c>
      <c r="D358" s="36">
        <f t="shared" si="59"/>
        <v>834.57879867984741</v>
      </c>
      <c r="E358" s="33">
        <f t="shared" si="60"/>
        <v>834.57879867984741</v>
      </c>
      <c r="F358" s="34">
        <f t="shared" si="61"/>
        <v>11345.106331819206</v>
      </c>
      <c r="G358" s="34" cm="1">
        <f t="array" ref="G358">_xll.DCE_EC312_SpecificHeat_Ca(B358)</f>
        <v>878.13017469044223</v>
      </c>
      <c r="H358" s="33">
        <f t="shared" si="62"/>
        <v>1.0714916657973768</v>
      </c>
      <c r="I358" s="33">
        <f t="shared" si="63"/>
        <v>785.56409411935488</v>
      </c>
      <c r="J358" s="37">
        <f t="shared" si="55"/>
        <v>28.583333333333332</v>
      </c>
      <c r="K358" s="38">
        <f t="shared" si="56"/>
        <v>785.56409411935488</v>
      </c>
    </row>
    <row r="359" spans="1:11">
      <c r="A359" s="31">
        <v>344</v>
      </c>
      <c r="B359" s="33">
        <f t="shared" si="57"/>
        <v>785.56409411935488</v>
      </c>
      <c r="C359" s="32">
        <f t="shared" si="58"/>
        <v>28.666666666666668</v>
      </c>
      <c r="D359" s="36">
        <f t="shared" si="59"/>
        <v>835.0130934658149</v>
      </c>
      <c r="E359" s="33">
        <f t="shared" si="60"/>
        <v>835.0130934658149</v>
      </c>
      <c r="F359" s="34">
        <f t="shared" si="61"/>
        <v>11221.43676546174</v>
      </c>
      <c r="G359" s="34" cm="1">
        <f t="array" ref="G359">_xll.DCE_EC312_SpecificHeat_Ca(B359)</f>
        <v>871.58839640991891</v>
      </c>
      <c r="H359" s="33">
        <f t="shared" si="62"/>
        <v>1.0677661632694797</v>
      </c>
      <c r="I359" s="33">
        <f t="shared" si="63"/>
        <v>786.6318602826243</v>
      </c>
      <c r="J359" s="37">
        <f t="shared" ref="J359:J422" si="64">C359</f>
        <v>28.666666666666668</v>
      </c>
      <c r="K359" s="38">
        <f t="shared" ref="K359:K422" si="65">I359</f>
        <v>786.6318602826243</v>
      </c>
    </row>
    <row r="360" spans="1:11">
      <c r="A360" s="31">
        <v>345</v>
      </c>
      <c r="B360" s="33">
        <f t="shared" si="57"/>
        <v>786.6318602826243</v>
      </c>
      <c r="C360" s="32">
        <f t="shared" si="58"/>
        <v>28.75</v>
      </c>
      <c r="D360" s="36">
        <f t="shared" si="59"/>
        <v>835.44613306278984</v>
      </c>
      <c r="E360" s="33">
        <f t="shared" si="60"/>
        <v>835.44613306278984</v>
      </c>
      <c r="F360" s="34">
        <f t="shared" si="61"/>
        <v>11097.75882458163</v>
      </c>
      <c r="G360" s="34" cm="1">
        <f t="array" ref="G360">_xll.DCE_EC312_SpecificHeat_Ca(B360)</f>
        <v>865.32004519478176</v>
      </c>
      <c r="H360" s="33">
        <f t="shared" si="62"/>
        <v>1.0636473093066652</v>
      </c>
      <c r="I360" s="33">
        <f t="shared" si="63"/>
        <v>787.695507591931</v>
      </c>
      <c r="J360" s="37">
        <f t="shared" si="64"/>
        <v>28.75</v>
      </c>
      <c r="K360" s="38">
        <f t="shared" si="65"/>
        <v>787.695507591931</v>
      </c>
    </row>
    <row r="361" spans="1:11">
      <c r="A361" s="31">
        <v>346</v>
      </c>
      <c r="B361" s="33">
        <f t="shared" si="57"/>
        <v>787.695507591931</v>
      </c>
      <c r="C361" s="32">
        <f t="shared" si="58"/>
        <v>28.833333333333332</v>
      </c>
      <c r="D361" s="36">
        <f t="shared" si="59"/>
        <v>835.87792470530576</v>
      </c>
      <c r="E361" s="33">
        <f t="shared" si="60"/>
        <v>835.87792470530576</v>
      </c>
      <c r="F361" s="34">
        <f t="shared" si="61"/>
        <v>10974.162892774104</v>
      </c>
      <c r="G361" s="34" cm="1">
        <f t="array" ref="G361">_xll.DCE_EC312_SpecificHeat_Ca(B361)</f>
        <v>859.310617487728</v>
      </c>
      <c r="H361" s="33">
        <f t="shared" si="62"/>
        <v>1.0591570271057913</v>
      </c>
      <c r="I361" s="33">
        <f t="shared" si="63"/>
        <v>788.75466461903682</v>
      </c>
      <c r="J361" s="37">
        <f t="shared" si="64"/>
        <v>28.833333333333332</v>
      </c>
      <c r="K361" s="38">
        <f t="shared" si="65"/>
        <v>788.75466461903682</v>
      </c>
    </row>
    <row r="362" spans="1:11">
      <c r="A362" s="31">
        <v>347</v>
      </c>
      <c r="B362" s="33">
        <f t="shared" si="57"/>
        <v>788.75466461903682</v>
      </c>
      <c r="C362" s="32">
        <f t="shared" si="58"/>
        <v>28.916666666666668</v>
      </c>
      <c r="D362" s="36">
        <f t="shared" si="59"/>
        <v>836.30847556552965</v>
      </c>
      <c r="E362" s="33">
        <f t="shared" si="60"/>
        <v>836.30847556552965</v>
      </c>
      <c r="F362" s="34">
        <f t="shared" si="61"/>
        <v>10850.73552960382</v>
      </c>
      <c r="G362" s="34" cm="1">
        <f t="array" ref="G362">_xll.DCE_EC312_SpecificHeat_Ca(B362)</f>
        <v>853.54650646047139</v>
      </c>
      <c r="H362" s="33">
        <f t="shared" si="62"/>
        <v>1.0543167755554503</v>
      </c>
      <c r="I362" s="33">
        <f t="shared" si="63"/>
        <v>789.80898139459225</v>
      </c>
      <c r="J362" s="37">
        <f t="shared" si="64"/>
        <v>28.916666666666668</v>
      </c>
      <c r="K362" s="38">
        <f t="shared" si="65"/>
        <v>789.80898139459225</v>
      </c>
    </row>
    <row r="363" spans="1:11">
      <c r="A363" s="31">
        <v>348</v>
      </c>
      <c r="B363" s="33">
        <f t="shared" si="57"/>
        <v>789.80898139459225</v>
      </c>
      <c r="C363" s="32">
        <f t="shared" si="58"/>
        <v>29</v>
      </c>
      <c r="D363" s="36">
        <f t="shared" si="59"/>
        <v>836.73779275397646</v>
      </c>
      <c r="E363" s="33">
        <f t="shared" si="60"/>
        <v>836.73779275397646</v>
      </c>
      <c r="F363" s="34">
        <f t="shared" si="61"/>
        <v>10727.559503815753</v>
      </c>
      <c r="G363" s="34" cm="1">
        <f t="array" ref="G363">_xll.DCE_EC312_SpecificHeat_Ca(B363)</f>
        <v>848.01494053149213</v>
      </c>
      <c r="H363" s="33">
        <f t="shared" si="62"/>
        <v>1.0491475140129616</v>
      </c>
      <c r="I363" s="33">
        <f t="shared" si="63"/>
        <v>790.85812890860518</v>
      </c>
      <c r="J363" s="37">
        <f t="shared" si="64"/>
        <v>29</v>
      </c>
      <c r="K363" s="38">
        <f t="shared" si="65"/>
        <v>790.85812890860518</v>
      </c>
    </row>
    <row r="364" spans="1:11">
      <c r="A364" s="31">
        <v>349</v>
      </c>
      <c r="B364" s="33">
        <f t="shared" si="57"/>
        <v>790.85812890860518</v>
      </c>
      <c r="C364" s="32">
        <f t="shared" si="58"/>
        <v>29.083333333333332</v>
      </c>
      <c r="D364" s="36">
        <f t="shared" si="59"/>
        <v>837.16588332021377</v>
      </c>
      <c r="E364" s="33">
        <f t="shared" si="60"/>
        <v>837.16588332021377</v>
      </c>
      <c r="F364" s="34">
        <f t="shared" si="61"/>
        <v>10604.713835355713</v>
      </c>
      <c r="G364" s="34" cm="1">
        <f t="array" ref="G364">_xll.DCE_EC312_SpecificHeat_Ca(B364)</f>
        <v>842.70392634906102</v>
      </c>
      <c r="H364" s="33">
        <f t="shared" si="62"/>
        <v>1.0436696729383235</v>
      </c>
      <c r="I364" s="33">
        <f t="shared" si="63"/>
        <v>791.90179858154352</v>
      </c>
      <c r="J364" s="37">
        <f t="shared" si="64"/>
        <v>29.083333333333332</v>
      </c>
      <c r="K364" s="38">
        <f t="shared" si="65"/>
        <v>791.90179858154352</v>
      </c>
    </row>
    <row r="365" spans="1:11">
      <c r="A365" s="31">
        <v>350</v>
      </c>
      <c r="B365" s="33">
        <f t="shared" si="57"/>
        <v>791.90179858154352</v>
      </c>
      <c r="C365" s="32">
        <f t="shared" si="58"/>
        <v>29.166666666666668</v>
      </c>
      <c r="D365" s="36">
        <f t="shared" si="59"/>
        <v>837.59275425355577</v>
      </c>
      <c r="E365" s="33">
        <f t="shared" si="60"/>
        <v>837.59275425355577</v>
      </c>
      <c r="F365" s="34">
        <f t="shared" si="61"/>
        <v>10482.273845199275</v>
      </c>
      <c r="G365" s="34" cm="1">
        <f t="array" ref="G365">_xll.DCE_EC312_SpecificHeat_Ca(B365)</f>
        <v>837.60219591282157</v>
      </c>
      <c r="H365" s="33">
        <f t="shared" si="62"/>
        <v>1.0379031298627468</v>
      </c>
      <c r="I365" s="33">
        <f t="shared" si="63"/>
        <v>792.93970171140631</v>
      </c>
      <c r="J365" s="37">
        <f t="shared" si="64"/>
        <v>29.166666666666668</v>
      </c>
      <c r="K365" s="38">
        <f t="shared" si="65"/>
        <v>792.93970171140631</v>
      </c>
    </row>
    <row r="366" spans="1:11">
      <c r="A366" s="31">
        <v>351</v>
      </c>
      <c r="B366" s="33">
        <f t="shared" si="57"/>
        <v>792.93970171140631</v>
      </c>
      <c r="C366" s="32">
        <f t="shared" si="58"/>
        <v>29.25</v>
      </c>
      <c r="D366" s="36">
        <f t="shared" si="59"/>
        <v>838.01841248374899</v>
      </c>
      <c r="E366" s="33">
        <f t="shared" si="60"/>
        <v>838.01841248374899</v>
      </c>
      <c r="F366" s="34">
        <f t="shared" si="61"/>
        <v>10360.311212060045</v>
      </c>
      <c r="G366" s="34" cm="1">
        <f t="array" ref="G366">_xll.DCE_EC312_SpecificHeat_Ca(B366)</f>
        <v>832.69915752949794</v>
      </c>
      <c r="H366" s="33">
        <f t="shared" si="62"/>
        <v>1.0318671901975891</v>
      </c>
      <c r="I366" s="33">
        <f t="shared" si="63"/>
        <v>793.97156890160386</v>
      </c>
      <c r="J366" s="37">
        <f t="shared" si="64"/>
        <v>29.25</v>
      </c>
      <c r="K366" s="38">
        <f t="shared" si="65"/>
        <v>793.97156890160386</v>
      </c>
    </row>
    <row r="367" spans="1:11">
      <c r="A367" s="31">
        <v>352</v>
      </c>
      <c r="B367" s="33">
        <f t="shared" si="57"/>
        <v>793.97156890160386</v>
      </c>
      <c r="C367" s="32">
        <f t="shared" si="58"/>
        <v>29.333333333333332</v>
      </c>
      <c r="D367" s="36">
        <f t="shared" si="59"/>
        <v>838.44286488164676</v>
      </c>
      <c r="E367" s="33">
        <f t="shared" si="60"/>
        <v>838.44286488164676</v>
      </c>
      <c r="F367" s="34">
        <f t="shared" si="61"/>
        <v>10238.894035118987</v>
      </c>
      <c r="G367" s="34" cm="1">
        <f t="array" ref="G367">_xll.DCE_EC312_SpecificHeat_Ca(B367)</f>
        <v>827.98485031942937</v>
      </c>
      <c r="H367" s="33">
        <f t="shared" si="62"/>
        <v>1.0255805724190155</v>
      </c>
      <c r="I367" s="33">
        <f t="shared" si="63"/>
        <v>794.99714947402288</v>
      </c>
      <c r="J367" s="37">
        <f t="shared" si="64"/>
        <v>29.333333333333332</v>
      </c>
      <c r="K367" s="38">
        <f t="shared" si="65"/>
        <v>794.99714947402288</v>
      </c>
    </row>
    <row r="368" spans="1:11">
      <c r="A368" s="31">
        <v>353</v>
      </c>
      <c r="B368" s="33">
        <f t="shared" si="57"/>
        <v>794.99714947402288</v>
      </c>
      <c r="C368" s="32">
        <f t="shared" si="58"/>
        <v>29.416666666666668</v>
      </c>
      <c r="D368" s="36">
        <f t="shared" si="59"/>
        <v>838.86611825987438</v>
      </c>
      <c r="E368" s="33">
        <f t="shared" si="60"/>
        <v>838.86611825987438</v>
      </c>
      <c r="F368" s="34">
        <f t="shared" si="61"/>
        <v>10118.086901985036</v>
      </c>
      <c r="G368" s="34" cm="1">
        <f t="array" ref="G368">_xll.DCE_EC312_SpecificHeat_Ca(B368)</f>
        <v>823.44990201060955</v>
      </c>
      <c r="H368" s="33">
        <f t="shared" si="62"/>
        <v>1.0190613971937341</v>
      </c>
      <c r="I368" s="33">
        <f t="shared" si="63"/>
        <v>796.01621087121657</v>
      </c>
      <c r="J368" s="37">
        <f t="shared" si="64"/>
        <v>29.416666666666668</v>
      </c>
      <c r="K368" s="38">
        <f t="shared" si="65"/>
        <v>796.01621087121657</v>
      </c>
    </row>
    <row r="369" spans="1:11">
      <c r="A369" s="31">
        <v>354</v>
      </c>
      <c r="B369" s="33">
        <f t="shared" si="57"/>
        <v>796.01621087121657</v>
      </c>
      <c r="C369" s="32">
        <f t="shared" si="58"/>
        <v>29.5</v>
      </c>
      <c r="D369" s="36">
        <f t="shared" si="59"/>
        <v>839.28817937348583</v>
      </c>
      <c r="E369" s="33">
        <f t="shared" si="60"/>
        <v>839.28817937348583</v>
      </c>
      <c r="F369" s="34">
        <f t="shared" si="61"/>
        <v>9997.9509611606336</v>
      </c>
      <c r="G369" s="34" cm="1">
        <f t="array" ref="G369">_xll.DCE_EC312_SpecificHeat_Ca(B369)</f>
        <v>819.08548977573719</v>
      </c>
      <c r="H369" s="33">
        <f t="shared" si="62"/>
        <v>1.0123271800409701</v>
      </c>
      <c r="I369" s="33">
        <f t="shared" si="63"/>
        <v>797.02853805125756</v>
      </c>
      <c r="J369" s="37">
        <f t="shared" si="64"/>
        <v>29.5</v>
      </c>
      <c r="K369" s="38">
        <f t="shared" si="65"/>
        <v>797.02853805125756</v>
      </c>
    </row>
    <row r="370" spans="1:11">
      <c r="A370" s="31">
        <v>355</v>
      </c>
      <c r="B370" s="33">
        <f t="shared" si="57"/>
        <v>797.02853805125756</v>
      </c>
      <c r="C370" s="32">
        <f t="shared" si="58"/>
        <v>29.583333333333332</v>
      </c>
      <c r="D370" s="36">
        <f t="shared" si="59"/>
        <v>839.70905492061001</v>
      </c>
      <c r="E370" s="33">
        <f t="shared" si="60"/>
        <v>839.70905492061001</v>
      </c>
      <c r="F370" s="34">
        <f t="shared" si="61"/>
        <v>9878.5439983446213</v>
      </c>
      <c r="G370" s="34" cm="1">
        <f t="array" ref="G370">_xll.DCE_EC312_SpecificHeat_Ca(B370)</f>
        <v>814.88330388545694</v>
      </c>
      <c r="H370" s="33">
        <f t="shared" si="62"/>
        <v>1.0053948271550275</v>
      </c>
      <c r="I370" s="33">
        <f t="shared" si="63"/>
        <v>798.03393287841254</v>
      </c>
      <c r="J370" s="37">
        <f t="shared" si="64"/>
        <v>29.583333333333332</v>
      </c>
      <c r="K370" s="38">
        <f t="shared" si="65"/>
        <v>798.03393287841254</v>
      </c>
    </row>
    <row r="371" spans="1:11">
      <c r="A371" s="31">
        <v>356</v>
      </c>
      <c r="B371" s="33">
        <f t="shared" si="57"/>
        <v>798.03393287841254</v>
      </c>
      <c r="C371" s="32">
        <f t="shared" si="58"/>
        <v>29.666666666666668</v>
      </c>
      <c r="D371" s="36">
        <f t="shared" si="59"/>
        <v>840.12875154308927</v>
      </c>
      <c r="E371" s="33">
        <f t="shared" si="60"/>
        <v>840.12875154308927</v>
      </c>
      <c r="F371" s="34">
        <f t="shared" si="61"/>
        <v>9759.9205159646772</v>
      </c>
      <c r="G371" s="34" cm="1">
        <f t="array" ref="G371">_xll.DCE_EC312_SpecificHeat_Ca(B371)</f>
        <v>810.83551396756422</v>
      </c>
      <c r="H371" s="33">
        <f t="shared" si="62"/>
        <v>0.99828063404159828</v>
      </c>
      <c r="I371" s="33">
        <f t="shared" si="63"/>
        <v>799.03221351245418</v>
      </c>
      <c r="J371" s="37">
        <f t="shared" si="64"/>
        <v>29.666666666666668</v>
      </c>
      <c r="K371" s="38">
        <f t="shared" si="65"/>
        <v>799.03221351245418</v>
      </c>
    </row>
    <row r="372" spans="1:11">
      <c r="A372" s="31">
        <v>357</v>
      </c>
      <c r="B372" s="33">
        <f t="shared" si="57"/>
        <v>799.03221351245418</v>
      </c>
      <c r="C372" s="32">
        <f t="shared" si="58"/>
        <v>29.75</v>
      </c>
      <c r="D372" s="36">
        <f t="shared" si="59"/>
        <v>840.54727582710746</v>
      </c>
      <c r="E372" s="33">
        <f t="shared" si="60"/>
        <v>840.54727582710746</v>
      </c>
      <c r="F372" s="34">
        <f t="shared" si="61"/>
        <v>9642.1318153790635</v>
      </c>
      <c r="G372" s="34" cm="1">
        <f t="array" ref="G372">_xll.DCE_EC312_SpecificHeat_Ca(B372)</f>
        <v>806.93473767743603</v>
      </c>
      <c r="H372" s="33">
        <f t="shared" si="62"/>
        <v>0.99100028664787665</v>
      </c>
      <c r="I372" s="33">
        <f t="shared" si="63"/>
        <v>800.02321379910211</v>
      </c>
      <c r="J372" s="37">
        <f t="shared" si="64"/>
        <v>29.75</v>
      </c>
      <c r="K372" s="38">
        <f t="shared" si="65"/>
        <v>800.02321379910211</v>
      </c>
    </row>
    <row r="373" spans="1:11">
      <c r="A373" s="31">
        <v>358</v>
      </c>
      <c r="B373" s="33">
        <f t="shared" si="57"/>
        <v>800.02321379910211</v>
      </c>
      <c r="C373" s="32">
        <f t="shared" si="58"/>
        <v>29.833333333333332</v>
      </c>
      <c r="D373" s="36">
        <f t="shared" si="59"/>
        <v>840.96463430381095</v>
      </c>
      <c r="E373" s="33">
        <f t="shared" si="60"/>
        <v>840.96463430381095</v>
      </c>
      <c r="F373" s="34">
        <f t="shared" si="61"/>
        <v>9525.2260812423356</v>
      </c>
      <c r="G373" s="34" cm="1">
        <f t="array" ref="G373">_xll.DCE_EC312_SpecificHeat_Ca(B373)</f>
        <v>803.17401159943984</v>
      </c>
      <c r="H373" s="33">
        <f t="shared" si="62"/>
        <v>0.98356886469323945</v>
      </c>
      <c r="I373" s="33">
        <f t="shared" si="63"/>
        <v>801.00678266379532</v>
      </c>
      <c r="J373" s="37">
        <f t="shared" si="64"/>
        <v>29.833333333333332</v>
      </c>
      <c r="K373" s="38">
        <f t="shared" si="65"/>
        <v>801.00678266379532</v>
      </c>
    </row>
    <row r="374" spans="1:11">
      <c r="A374" s="31">
        <v>359</v>
      </c>
      <c r="B374" s="33">
        <f t="shared" si="57"/>
        <v>801.00678266379532</v>
      </c>
      <c r="C374" s="32">
        <f t="shared" si="58"/>
        <v>29.916666666666668</v>
      </c>
      <c r="D374" s="36">
        <f t="shared" si="59"/>
        <v>841.38083344991958</v>
      </c>
      <c r="E374" s="33">
        <f t="shared" si="60"/>
        <v>841.38083344991958</v>
      </c>
      <c r="F374" s="34">
        <f t="shared" si="61"/>
        <v>9409.2484675705582</v>
      </c>
      <c r="G374" s="34" cm="1">
        <f t="array" ref="G374">_xll.DCE_EC312_SpecificHeat_Ca(B374)</f>
        <v>799.5467642125451</v>
      </c>
      <c r="H374" s="33">
        <f t="shared" si="62"/>
        <v>0.97600084693158862</v>
      </c>
      <c r="I374" s="33">
        <f t="shared" si="63"/>
        <v>801.9827835107269</v>
      </c>
      <c r="J374" s="37">
        <f t="shared" si="64"/>
        <v>29.916666666666668</v>
      </c>
      <c r="K374" s="38">
        <f t="shared" si="65"/>
        <v>801.9827835107269</v>
      </c>
    </row>
    <row r="375" spans="1:11">
      <c r="A375" s="31">
        <v>360</v>
      </c>
      <c r="B375" s="33">
        <f t="shared" si="57"/>
        <v>801.9827835107269</v>
      </c>
      <c r="C375" s="32">
        <f t="shared" si="58"/>
        <v>30</v>
      </c>
      <c r="D375" s="36">
        <f t="shared" si="59"/>
        <v>841.79587968832959</v>
      </c>
      <c r="E375" s="33">
        <f t="shared" si="60"/>
        <v>841.79587968832959</v>
      </c>
      <c r="F375" s="34">
        <f t="shared" si="61"/>
        <v>9294.2411850872832</v>
      </c>
      <c r="G375" s="34" cm="1">
        <f t="array" ref="G375">_xll.DCE_EC312_SpecificHeat_Ca(B375)</f>
        <v>796.04679076591924</v>
      </c>
      <c r="H375" s="33">
        <f t="shared" si="62"/>
        <v>0.96831011810012213</v>
      </c>
      <c r="I375" s="33">
        <f t="shared" si="63"/>
        <v>802.95109362882704</v>
      </c>
      <c r="J375" s="37">
        <f t="shared" si="64"/>
        <v>30</v>
      </c>
      <c r="K375" s="38">
        <f t="shared" si="65"/>
        <v>802.95109362882704</v>
      </c>
    </row>
    <row r="376" spans="1:11">
      <c r="A376" s="31">
        <v>361</v>
      </c>
      <c r="B376" s="33">
        <f t="shared" si="57"/>
        <v>802.95109362882704</v>
      </c>
      <c r="C376" s="32">
        <f t="shared" si="58"/>
        <v>30.083333333333332</v>
      </c>
      <c r="D376" s="36">
        <f t="shared" si="59"/>
        <v>842.20977938870931</v>
      </c>
      <c r="E376" s="33">
        <f t="shared" si="60"/>
        <v>842.20977938870931</v>
      </c>
      <c r="F376" s="34">
        <f t="shared" si="61"/>
        <v>9180.2435894688933</v>
      </c>
      <c r="G376" s="34" cm="1">
        <f t="array" ref="G376">_xll.DCE_EC312_SpecificHeat_Ca(B376)</f>
        <v>792.66822992194875</v>
      </c>
      <c r="H376" s="33">
        <f t="shared" si="62"/>
        <v>0.96050997733102095</v>
      </c>
      <c r="I376" s="33">
        <f t="shared" si="63"/>
        <v>803.91160360615811</v>
      </c>
      <c r="J376" s="37">
        <f t="shared" si="64"/>
        <v>30.083333333333332</v>
      </c>
      <c r="K376" s="38">
        <f t="shared" si="65"/>
        <v>803.91160360615811</v>
      </c>
    </row>
    <row r="377" spans="1:11">
      <c r="A377" s="31">
        <v>362</v>
      </c>
      <c r="B377" s="33">
        <f t="shared" si="57"/>
        <v>803.91160360615811</v>
      </c>
      <c r="C377" s="32">
        <f t="shared" si="58"/>
        <v>30.166666666666668</v>
      </c>
      <c r="D377" s="36">
        <f t="shared" si="59"/>
        <v>842.62253886808458</v>
      </c>
      <c r="E377" s="33">
        <f t="shared" si="60"/>
        <v>842.62253886808458</v>
      </c>
      <c r="F377" s="34">
        <f t="shared" si="61"/>
        <v>9067.2922701448606</v>
      </c>
      <c r="G377" s="34" cm="1">
        <f t="array" ref="G377">_xll.DCE_EC312_SpecificHeat_Ca(B377)</f>
        <v>789.40554203494332</v>
      </c>
      <c r="H377" s="33">
        <f t="shared" si="62"/>
        <v>0.95261314782304607</v>
      </c>
      <c r="I377" s="33">
        <f t="shared" si="63"/>
        <v>804.86421675398117</v>
      </c>
      <c r="J377" s="37">
        <f t="shared" si="64"/>
        <v>30.166666666666668</v>
      </c>
      <c r="K377" s="38">
        <f t="shared" si="65"/>
        <v>804.86421675398117</v>
      </c>
    </row>
    <row r="378" spans="1:11">
      <c r="A378" s="31">
        <v>363</v>
      </c>
      <c r="B378" s="33">
        <f t="shared" si="57"/>
        <v>804.86421675398117</v>
      </c>
      <c r="C378" s="32">
        <f t="shared" si="58"/>
        <v>30.25</v>
      </c>
      <c r="D378" s="36">
        <f t="shared" si="59"/>
        <v>843.03416439141768</v>
      </c>
      <c r="E378" s="33">
        <f t="shared" si="60"/>
        <v>843.03416439141768</v>
      </c>
      <c r="F378" s="34">
        <f t="shared" si="61"/>
        <v>8955.4211393425085</v>
      </c>
      <c r="G378" s="34" cm="1">
        <f t="array" ref="G378">_xll.DCE_EC312_SpecificHeat_Ca(B378)</f>
        <v>786.25348894381295</v>
      </c>
      <c r="H378" s="33">
        <f t="shared" si="62"/>
        <v>0.94463178758910515</v>
      </c>
      <c r="I378" s="33">
        <f t="shared" si="63"/>
        <v>805.80884854157023</v>
      </c>
      <c r="J378" s="37">
        <f t="shared" si="64"/>
        <v>30.25</v>
      </c>
      <c r="K378" s="38">
        <f t="shared" si="65"/>
        <v>805.80884854157023</v>
      </c>
    </row>
    <row r="379" spans="1:11">
      <c r="A379" s="31">
        <v>364</v>
      </c>
      <c r="B379" s="33">
        <f t="shared" si="57"/>
        <v>805.80884854157023</v>
      </c>
      <c r="C379" s="32">
        <f t="shared" si="58"/>
        <v>30.333333333333332</v>
      </c>
      <c r="D379" s="36">
        <f t="shared" si="59"/>
        <v>843.44466217217837</v>
      </c>
      <c r="E379" s="33">
        <f t="shared" si="60"/>
        <v>843.44466217217837</v>
      </c>
      <c r="F379" s="34">
        <f t="shared" si="61"/>
        <v>8844.6615210957862</v>
      </c>
      <c r="G379" s="34" cm="1">
        <f t="array" ref="G379">_xll.DCE_EC312_SpecificHeat_Ca(B379)</f>
        <v>783.20711516629854</v>
      </c>
      <c r="H379" s="33">
        <f t="shared" si="62"/>
        <v>0.93657750111335802</v>
      </c>
      <c r="I379" s="33">
        <f t="shared" si="63"/>
        <v>806.74542604268356</v>
      </c>
      <c r="J379" s="37">
        <f t="shared" si="64"/>
        <v>30.333333333333332</v>
      </c>
      <c r="K379" s="38">
        <f t="shared" si="65"/>
        <v>806.74542604268356</v>
      </c>
    </row>
    <row r="380" spans="1:11">
      <c r="A380" s="31">
        <v>365</v>
      </c>
      <c r="B380" s="33">
        <f t="shared" si="57"/>
        <v>806.74542604268356</v>
      </c>
      <c r="C380" s="32">
        <f t="shared" si="58"/>
        <v>30.416666666666668</v>
      </c>
      <c r="D380" s="36">
        <f t="shared" si="59"/>
        <v>843.85403837290562</v>
      </c>
      <c r="E380" s="33">
        <f t="shared" si="60"/>
        <v>843.85403837290562</v>
      </c>
      <c r="F380" s="34">
        <f t="shared" si="61"/>
        <v>8735.0422399662093</v>
      </c>
      <c r="G380" s="34" cm="1">
        <f t="array" ref="G380">_xll.DCE_EC312_SpecificHeat_Ca(B380)</f>
        <v>780.26173039093067</v>
      </c>
      <c r="H380" s="33">
        <f t="shared" si="62"/>
        <v>0.92846135176771516</v>
      </c>
      <c r="I380" s="33">
        <f t="shared" si="63"/>
        <v>807.6738873944513</v>
      </c>
      <c r="J380" s="37">
        <f t="shared" si="64"/>
        <v>30.416666666666668</v>
      </c>
      <c r="K380" s="38">
        <f t="shared" si="65"/>
        <v>807.6738873944513</v>
      </c>
    </row>
    <row r="381" spans="1:11">
      <c r="A381" s="31">
        <v>366</v>
      </c>
      <c r="B381" s="33">
        <f t="shared" si="57"/>
        <v>807.6738873944513</v>
      </c>
      <c r="C381" s="32">
        <f t="shared" si="58"/>
        <v>30.5</v>
      </c>
      <c r="D381" s="36">
        <f t="shared" si="59"/>
        <v>844.26229910576376</v>
      </c>
      <c r="E381" s="33">
        <f t="shared" si="60"/>
        <v>844.26229910576376</v>
      </c>
      <c r="F381" s="34">
        <f t="shared" si="61"/>
        <v>8626.5897092517534</v>
      </c>
      <c r="G381" s="34" cm="1">
        <f t="array" ref="G381">_xll.DCE_EC312_SpecificHeat_Ca(B381)</f>
        <v>777.41289317084488</v>
      </c>
      <c r="H381" s="33">
        <f t="shared" si="62"/>
        <v>0.92029387485271841</v>
      </c>
      <c r="I381" s="33">
        <f t="shared" si="63"/>
        <v>808.59418126930404</v>
      </c>
      <c r="J381" s="37">
        <f t="shared" si="64"/>
        <v>30.5</v>
      </c>
      <c r="K381" s="38">
        <f t="shared" si="65"/>
        <v>808.59418126930404</v>
      </c>
    </row>
    <row r="382" spans="1:11">
      <c r="A382" s="31">
        <v>367</v>
      </c>
      <c r="B382" s="33">
        <f t="shared" si="57"/>
        <v>808.59418126930404</v>
      </c>
      <c r="C382" s="32">
        <f t="shared" si="58"/>
        <v>30.583333333333332</v>
      </c>
      <c r="D382" s="36">
        <f t="shared" si="59"/>
        <v>844.66945043308931</v>
      </c>
      <c r="E382" s="33">
        <f t="shared" si="60"/>
        <v>844.66945043308931</v>
      </c>
      <c r="F382" s="34">
        <f t="shared" si="61"/>
        <v>8519.3280184807136</v>
      </c>
      <c r="G382" s="34" cm="1">
        <f t="array" ref="G382">_xll.DCE_EC312_SpecificHeat_Ca(B382)</f>
        <v>774.6563957309196</v>
      </c>
      <c r="H382" s="33">
        <f t="shared" si="62"/>
        <v>0.91208509114126912</v>
      </c>
      <c r="I382" s="33">
        <f t="shared" si="63"/>
        <v>809.50626636044535</v>
      </c>
      <c r="J382" s="37">
        <f t="shared" si="64"/>
        <v>30.583333333333332</v>
      </c>
      <c r="K382" s="38">
        <f t="shared" si="65"/>
        <v>809.50626636044535</v>
      </c>
    </row>
    <row r="383" spans="1:11">
      <c r="A383" s="31">
        <v>368</v>
      </c>
      <c r="B383" s="33">
        <f t="shared" si="57"/>
        <v>809.50626636044535</v>
      </c>
      <c r="C383" s="32">
        <f t="shared" si="58"/>
        <v>30.666666666666668</v>
      </c>
      <c r="D383" s="36">
        <f t="shared" si="59"/>
        <v>845.07549836793135</v>
      </c>
      <c r="E383" s="33">
        <f t="shared" si="60"/>
        <v>845.07549836793135</v>
      </c>
      <c r="F383" s="34">
        <f t="shared" si="61"/>
        <v>8413.2790200118707</v>
      </c>
      <c r="G383" s="34" cm="1">
        <f t="array" ref="G383">_xll.DCE_EC312_SpecificHeat_Ca(B383)</f>
        <v>771.98824980649488</v>
      </c>
      <c r="H383" s="33">
        <f t="shared" si="62"/>
        <v>0.90384452081650246</v>
      </c>
      <c r="I383" s="33">
        <f t="shared" si="63"/>
        <v>810.41011088126186</v>
      </c>
      <c r="J383" s="37">
        <f t="shared" si="64"/>
        <v>30.666666666666668</v>
      </c>
      <c r="K383" s="38">
        <f t="shared" si="65"/>
        <v>810.41011088126186</v>
      </c>
    </row>
    <row r="384" spans="1:11">
      <c r="A384" s="31">
        <v>369</v>
      </c>
      <c r="B384" s="33">
        <f t="shared" si="57"/>
        <v>810.41011088126186</v>
      </c>
      <c r="C384" s="32">
        <f t="shared" si="58"/>
        <v>30.75</v>
      </c>
      <c r="D384" s="36">
        <f t="shared" si="59"/>
        <v>845.48044887458468</v>
      </c>
      <c r="E384" s="33">
        <f t="shared" si="60"/>
        <v>845.48044887458468</v>
      </c>
      <c r="F384" s="34">
        <f t="shared" si="61"/>
        <v>8308.4624145833768</v>
      </c>
      <c r="G384" s="34" cm="1">
        <f t="array" ref="G384">_xll.DCE_EC312_SpecificHeat_Ca(B384)</f>
        <v>769.40467343818966</v>
      </c>
      <c r="H384" s="33">
        <f t="shared" si="62"/>
        <v>0.89558119770675015</v>
      </c>
      <c r="I384" s="33">
        <f t="shared" si="63"/>
        <v>811.3056920789686</v>
      </c>
      <c r="J384" s="37">
        <f t="shared" si="64"/>
        <v>30.75</v>
      </c>
      <c r="K384" s="38">
        <f t="shared" si="65"/>
        <v>811.3056920789686</v>
      </c>
    </row>
    <row r="385" spans="1:11">
      <c r="A385" s="31">
        <v>370</v>
      </c>
      <c r="B385" s="33">
        <f t="shared" si="57"/>
        <v>811.3056920789686</v>
      </c>
      <c r="C385" s="32">
        <f t="shared" si="58"/>
        <v>30.833333333333332</v>
      </c>
      <c r="D385" s="36">
        <f t="shared" si="59"/>
        <v>845.88430786911499</v>
      </c>
      <c r="E385" s="33">
        <f t="shared" si="60"/>
        <v>845.88430786911499</v>
      </c>
      <c r="F385" s="34">
        <f t="shared" si="61"/>
        <v>8204.8958356669718</v>
      </c>
      <c r="G385" s="34" cm="1">
        <f t="array" ref="G385">_xll.DCE_EC312_SpecificHeat_Ca(B385)</f>
        <v>766.90207865311345</v>
      </c>
      <c r="H385" s="33">
        <f t="shared" si="62"/>
        <v>0.88730368373059254</v>
      </c>
      <c r="I385" s="33">
        <f t="shared" si="63"/>
        <v>812.19299576269918</v>
      </c>
      <c r="J385" s="37">
        <f t="shared" si="64"/>
        <v>30.833333333333332</v>
      </c>
      <c r="K385" s="38">
        <f t="shared" si="65"/>
        <v>812.19299576269918</v>
      </c>
    </row>
    <row r="386" spans="1:11">
      <c r="A386" s="31">
        <v>371</v>
      </c>
      <c r="B386" s="33">
        <f t="shared" si="57"/>
        <v>812.19299576269918</v>
      </c>
      <c r="C386" s="32">
        <f t="shared" si="58"/>
        <v>30.916666666666668</v>
      </c>
      <c r="D386" s="36">
        <f t="shared" si="59"/>
        <v>846.28708121987756</v>
      </c>
      <c r="E386" s="33">
        <f t="shared" si="60"/>
        <v>846.28708121987756</v>
      </c>
      <c r="F386" s="34">
        <f t="shared" si="61"/>
        <v>8102.5949325068159</v>
      </c>
      <c r="G386" s="34" cm="1">
        <f t="array" ref="G386">_xll.DCE_EC312_SpecificHeat_Ca(B386)</f>
        <v>764.47705996810464</v>
      </c>
      <c r="H386" s="33">
        <f t="shared" si="62"/>
        <v>0.87902008347520311</v>
      </c>
      <c r="I386" s="33">
        <f t="shared" si="63"/>
        <v>813.07201584617439</v>
      </c>
      <c r="J386" s="37">
        <f t="shared" si="64"/>
        <v>30.916666666666668</v>
      </c>
      <c r="K386" s="38">
        <f t="shared" si="65"/>
        <v>813.07201584617439</v>
      </c>
    </row>
    <row r="387" spans="1:11">
      <c r="A387" s="31">
        <v>372</v>
      </c>
      <c r="B387" s="33">
        <f t="shared" si="57"/>
        <v>813.07201584617439</v>
      </c>
      <c r="C387" s="32">
        <f t="shared" si="58"/>
        <v>31</v>
      </c>
      <c r="D387" s="36">
        <f t="shared" si="59"/>
        <v>846.688774748029</v>
      </c>
      <c r="E387" s="33">
        <f t="shared" si="60"/>
        <v>846.688774748029</v>
      </c>
      <c r="F387" s="34">
        <f t="shared" si="61"/>
        <v>8001.5734517341607</v>
      </c>
      <c r="G387" s="34" cm="1">
        <f t="array" ref="G387">_xll.DCE_EC312_SpecificHeat_Ca(B387)</f>
        <v>762.12638365553971</v>
      </c>
      <c r="H387" s="33">
        <f t="shared" si="62"/>
        <v>0.87073805883953437</v>
      </c>
      <c r="I387" s="33">
        <f t="shared" si="63"/>
        <v>813.94275390501389</v>
      </c>
      <c r="J387" s="37">
        <f t="shared" si="64"/>
        <v>31</v>
      </c>
      <c r="K387" s="38">
        <f t="shared" si="65"/>
        <v>813.94275390501389</v>
      </c>
    </row>
    <row r="388" spans="1:11">
      <c r="A388" s="31">
        <v>373</v>
      </c>
      <c r="B388" s="33">
        <f t="shared" si="57"/>
        <v>813.94275390501389</v>
      </c>
      <c r="C388" s="32">
        <f t="shared" si="58"/>
        <v>31.083333333333332</v>
      </c>
      <c r="D388" s="36">
        <f t="shared" si="59"/>
        <v>847.08939422803235</v>
      </c>
      <c r="E388" s="33">
        <f t="shared" si="60"/>
        <v>847.08939422803235</v>
      </c>
      <c r="F388" s="34">
        <f t="shared" si="61"/>
        <v>7901.8433174642096</v>
      </c>
      <c r="G388" s="34" cm="1">
        <f t="array" ref="G388">_xll.DCE_EC312_SpecificHeat_Ca(B388)</f>
        <v>759.84697771679339</v>
      </c>
      <c r="H388" s="33">
        <f t="shared" si="62"/>
        <v>0.86246484368192255</v>
      </c>
      <c r="I388" s="33">
        <f t="shared" si="63"/>
        <v>814.80521874869578</v>
      </c>
      <c r="J388" s="37">
        <f t="shared" si="64"/>
        <v>31.083333333333332</v>
      </c>
      <c r="K388" s="38">
        <f t="shared" si="65"/>
        <v>814.80521874869578</v>
      </c>
    </row>
    <row r="389" spans="1:11">
      <c r="A389" s="31">
        <v>374</v>
      </c>
      <c r="B389" s="33">
        <f t="shared" si="57"/>
        <v>814.80521874869578</v>
      </c>
      <c r="C389" s="32">
        <f t="shared" si="58"/>
        <v>31.166666666666668</v>
      </c>
      <c r="D389" s="36">
        <f t="shared" si="59"/>
        <v>847.48894538815455</v>
      </c>
      <c r="E389" s="33">
        <f t="shared" si="60"/>
        <v>847.48894538815455</v>
      </c>
      <c r="F389" s="34">
        <f t="shared" si="61"/>
        <v>7803.4147097949644</v>
      </c>
      <c r="G389" s="34" cm="1">
        <f t="array" ref="G389">_xll.DCE_EC312_SpecificHeat_Ca(B389)</f>
        <v>757.63592251260991</v>
      </c>
      <c r="H389" s="33">
        <f t="shared" si="62"/>
        <v>0.85420725841891765</v>
      </c>
      <c r="I389" s="33">
        <f t="shared" si="63"/>
        <v>815.65942600711469</v>
      </c>
      <c r="J389" s="37">
        <f t="shared" si="64"/>
        <v>31.166666666666668</v>
      </c>
      <c r="K389" s="38">
        <f t="shared" si="65"/>
        <v>815.65942600711469</v>
      </c>
    </row>
    <row r="390" spans="1:11">
      <c r="A390" s="31">
        <v>375</v>
      </c>
      <c r="B390" s="33">
        <f t="shared" si="57"/>
        <v>815.65942600711469</v>
      </c>
      <c r="C390" s="32">
        <f t="shared" si="58"/>
        <v>31.25</v>
      </c>
      <c r="D390" s="36">
        <f t="shared" si="59"/>
        <v>847.88743391095807</v>
      </c>
      <c r="E390" s="33">
        <f t="shared" si="60"/>
        <v>847.88743391095807</v>
      </c>
      <c r="F390" s="34">
        <f t="shared" si="61"/>
        <v>7706.2961416396629</v>
      </c>
      <c r="G390" s="34" cm="1">
        <f t="array" ref="G390">_xll.DCE_EC312_SpecificHeat_Ca(B390)</f>
        <v>755.49044200349795</v>
      </c>
      <c r="H390" s="33">
        <f t="shared" si="62"/>
        <v>0.84597172452866509</v>
      </c>
      <c r="I390" s="33">
        <f t="shared" si="63"/>
        <v>816.50539773164337</v>
      </c>
      <c r="J390" s="37">
        <f t="shared" si="64"/>
        <v>31.25</v>
      </c>
      <c r="K390" s="38">
        <f t="shared" si="65"/>
        <v>816.50539773164337</v>
      </c>
    </row>
    <row r="391" spans="1:11">
      <c r="A391" s="31">
        <v>376</v>
      </c>
      <c r="B391" s="33">
        <f t="shared" si="57"/>
        <v>816.50539773164337</v>
      </c>
      <c r="C391" s="32">
        <f t="shared" si="58"/>
        <v>31.333333333333332</v>
      </c>
      <c r="D391" s="36">
        <f t="shared" si="59"/>
        <v>848.28486543378642</v>
      </c>
      <c r="E391" s="33">
        <f t="shared" si="60"/>
        <v>848.28486543378642</v>
      </c>
      <c r="F391" s="34">
        <f t="shared" si="61"/>
        <v>7610.4945338359994</v>
      </c>
      <c r="G391" s="34" cm="1">
        <f t="array" ref="G391">_xll.DCE_EC312_SpecificHeat_Ca(B391)</f>
        <v>753.40789555681204</v>
      </c>
      <c r="H391" s="33">
        <f t="shared" si="62"/>
        <v>0.83776427891812544</v>
      </c>
      <c r="I391" s="33">
        <f t="shared" si="63"/>
        <v>817.34316201056151</v>
      </c>
      <c r="J391" s="37">
        <f t="shared" si="64"/>
        <v>31.333333333333332</v>
      </c>
      <c r="K391" s="38">
        <f t="shared" si="65"/>
        <v>817.34316201056151</v>
      </c>
    </row>
    <row r="392" spans="1:11">
      <c r="A392" s="31">
        <v>377</v>
      </c>
      <c r="B392" s="33">
        <f t="shared" si="57"/>
        <v>817.34316201056151</v>
      </c>
      <c r="C392" s="32">
        <f t="shared" si="58"/>
        <v>31.416666666666668</v>
      </c>
      <c r="D392" s="36">
        <f t="shared" si="59"/>
        <v>848.68124554924145</v>
      </c>
      <c r="E392" s="33">
        <f t="shared" si="60"/>
        <v>848.68124554924145</v>
      </c>
      <c r="F392" s="34">
        <f t="shared" si="61"/>
        <v>7516.0152884828749</v>
      </c>
      <c r="G392" s="34" cm="1">
        <f t="array" ref="G392">_xll.DCE_EC312_SpecificHeat_Ca(B392)</f>
        <v>751.38577028045665</v>
      </c>
      <c r="H392" s="33">
        <f t="shared" si="62"/>
        <v>0.82959058811849529</v>
      </c>
      <c r="I392" s="33">
        <f t="shared" si="63"/>
        <v>818.17275259868006</v>
      </c>
      <c r="J392" s="37">
        <f t="shared" si="64"/>
        <v>31.416666666666668</v>
      </c>
      <c r="K392" s="38">
        <f t="shared" si="65"/>
        <v>818.17275259868006</v>
      </c>
    </row>
    <row r="393" spans="1:11">
      <c r="A393" s="31">
        <v>378</v>
      </c>
      <c r="B393" s="33">
        <f t="shared" si="57"/>
        <v>818.17275259868006</v>
      </c>
      <c r="C393" s="32">
        <f t="shared" si="58"/>
        <v>31.5</v>
      </c>
      <c r="D393" s="36">
        <f t="shared" si="59"/>
        <v>849.07657980565716</v>
      </c>
      <c r="E393" s="33">
        <f t="shared" si="60"/>
        <v>849.07657980565716</v>
      </c>
      <c r="F393" s="34">
        <f t="shared" si="61"/>
        <v>7422.8623604690074</v>
      </c>
      <c r="G393" s="34" cm="1">
        <f t="array" ref="G393">_xll.DCE_EC312_SpecificHeat_Ca(B393)</f>
        <v>749.42167384616721</v>
      </c>
      <c r="H393" s="33">
        <f t="shared" si="62"/>
        <v>0.82145596227848616</v>
      </c>
      <c r="I393" s="33">
        <f t="shared" si="63"/>
        <v>818.99420856095855</v>
      </c>
      <c r="J393" s="37">
        <f t="shared" si="64"/>
        <v>31.5</v>
      </c>
      <c r="K393" s="38">
        <f t="shared" si="65"/>
        <v>818.99420856095855</v>
      </c>
    </row>
    <row r="394" spans="1:11">
      <c r="A394" s="31">
        <v>379</v>
      </c>
      <c r="B394" s="33">
        <f t="shared" si="57"/>
        <v>818.99420856095855</v>
      </c>
      <c r="C394" s="32">
        <f t="shared" si="58"/>
        <v>31.583333333333332</v>
      </c>
      <c r="D394" s="36">
        <f t="shared" si="59"/>
        <v>849.47087370756401</v>
      </c>
      <c r="E394" s="33">
        <f t="shared" si="60"/>
        <v>849.47087370756401</v>
      </c>
      <c r="F394" s="34">
        <f t="shared" si="61"/>
        <v>7331.0383271600022</v>
      </c>
      <c r="G394" s="34" cm="1">
        <f t="array" ref="G394">_xll.DCE_EC312_SpecificHeat_Ca(B394)</f>
        <v>747.51332776810057</v>
      </c>
      <c r="H394" s="33">
        <f t="shared" si="62"/>
        <v>0.81336536892879718</v>
      </c>
      <c r="I394" s="33">
        <f t="shared" si="63"/>
        <v>819.80757392988733</v>
      </c>
      <c r="J394" s="37">
        <f t="shared" si="64"/>
        <v>31.583333333333332</v>
      </c>
      <c r="K394" s="38">
        <f t="shared" si="65"/>
        <v>819.80757392988733</v>
      </c>
    </row>
    <row r="395" spans="1:11">
      <c r="A395" s="31">
        <v>380</v>
      </c>
      <c r="B395" s="33">
        <f t="shared" si="57"/>
        <v>819.80757392988733</v>
      </c>
      <c r="C395" s="32">
        <f t="shared" si="58"/>
        <v>31.666666666666668</v>
      </c>
      <c r="D395" s="36">
        <f t="shared" si="59"/>
        <v>849.86413271615027</v>
      </c>
      <c r="E395" s="33">
        <f t="shared" si="60"/>
        <v>849.86413271615027</v>
      </c>
      <c r="F395" s="34">
        <f t="shared" si="61"/>
        <v>7240.544456225527</v>
      </c>
      <c r="G395" s="34" cm="1">
        <f t="array" ref="G395">_xll.DCE_EC312_SpecificHeat_Ca(B395)</f>
        <v>745.65856110503262</v>
      </c>
      <c r="H395" s="33">
        <f t="shared" si="62"/>
        <v>0.8053234464958442</v>
      </c>
      <c r="I395" s="33">
        <f t="shared" si="63"/>
        <v>820.61289737638322</v>
      </c>
      <c r="J395" s="37">
        <f t="shared" si="64"/>
        <v>31.666666666666668</v>
      </c>
      <c r="K395" s="38">
        <f t="shared" si="65"/>
        <v>820.61289737638322</v>
      </c>
    </row>
    <row r="396" spans="1:11">
      <c r="A396" s="31">
        <v>381</v>
      </c>
      <c r="B396" s="33">
        <f t="shared" si="57"/>
        <v>820.61289737638322</v>
      </c>
      <c r="C396" s="32">
        <f t="shared" si="58"/>
        <v>31.75</v>
      </c>
      <c r="D396" s="36">
        <f t="shared" si="59"/>
        <v>850.25636224971447</v>
      </c>
      <c r="E396" s="33">
        <f t="shared" si="60"/>
        <v>850.25636224971447</v>
      </c>
      <c r="F396" s="34">
        <f t="shared" si="61"/>
        <v>7151.3807715865169</v>
      </c>
      <c r="G396" s="34" cm="1">
        <f t="array" ref="G396">_xll.DCE_EC312_SpecificHeat_Ca(B396)</f>
        <v>743.85530455682283</v>
      </c>
      <c r="H396" s="33">
        <f t="shared" si="62"/>
        <v>0.79733451754536389</v>
      </c>
      <c r="I396" s="33">
        <f t="shared" si="63"/>
        <v>821.41023189392854</v>
      </c>
      <c r="J396" s="37">
        <f t="shared" si="64"/>
        <v>31.75</v>
      </c>
      <c r="K396" s="38">
        <f t="shared" si="65"/>
        <v>821.41023189392854</v>
      </c>
    </row>
    <row r="397" spans="1:11">
      <c r="A397" s="31">
        <v>382</v>
      </c>
      <c r="B397" s="33">
        <f t="shared" si="57"/>
        <v>821.41023189392854</v>
      </c>
      <c r="C397" s="32">
        <f t="shared" si="58"/>
        <v>31.833333333333332</v>
      </c>
      <c r="D397" s="36">
        <f t="shared" si="59"/>
        <v>850.64756768411496</v>
      </c>
      <c r="E397" s="33">
        <f t="shared" si="60"/>
        <v>850.64756768411496</v>
      </c>
      <c r="F397" s="34">
        <f t="shared" si="61"/>
        <v>7063.5461174775464</v>
      </c>
      <c r="G397" s="34" cm="1">
        <f t="array" ref="G397">_xll.DCE_EC312_SpecificHeat_Ca(B397)</f>
        <v>742.1015849279853</v>
      </c>
      <c r="H397" s="33">
        <f t="shared" si="62"/>
        <v>0.78940260174065902</v>
      </c>
      <c r="I397" s="33">
        <f t="shared" si="63"/>
        <v>822.19963449566922</v>
      </c>
      <c r="J397" s="37">
        <f t="shared" si="64"/>
        <v>31.833333333333332</v>
      </c>
      <c r="K397" s="38">
        <f t="shared" si="65"/>
        <v>822.19963449566922</v>
      </c>
    </row>
    <row r="398" spans="1:11">
      <c r="A398" s="31">
        <v>383</v>
      </c>
      <c r="B398" s="33">
        <f t="shared" si="57"/>
        <v>822.19963449566922</v>
      </c>
      <c r="C398" s="32">
        <f t="shared" si="58"/>
        <v>31.916666666666668</v>
      </c>
      <c r="D398" s="36">
        <f t="shared" si="59"/>
        <v>851.03775435321029</v>
      </c>
      <c r="E398" s="33">
        <f t="shared" si="60"/>
        <v>851.03775435321029</v>
      </c>
      <c r="F398" s="34">
        <f t="shared" si="61"/>
        <v>6977.0382206171989</v>
      </c>
      <c r="G398" s="34" cm="1">
        <f t="array" ref="G398">_xll.DCE_EC312_SpecificHeat_Ca(B398)</f>
        <v>740.39551993320993</v>
      </c>
      <c r="H398" s="33">
        <f t="shared" si="62"/>
        <v>0.78153142850218515</v>
      </c>
      <c r="I398" s="33">
        <f t="shared" si="63"/>
        <v>822.98116592417136</v>
      </c>
      <c r="J398" s="37">
        <f t="shared" si="64"/>
        <v>31.916666666666668</v>
      </c>
      <c r="K398" s="38">
        <f t="shared" si="65"/>
        <v>822.98116592417136</v>
      </c>
    </row>
    <row r="399" spans="1:11">
      <c r="A399" s="31">
        <v>384</v>
      </c>
      <c r="B399" s="33">
        <f t="shared" si="57"/>
        <v>822.98116592417136</v>
      </c>
      <c r="C399" s="32">
        <f t="shared" si="58"/>
        <v>32</v>
      </c>
      <c r="D399" s="36">
        <f t="shared" si="59"/>
        <v>851.42692754929669</v>
      </c>
      <c r="E399" s="33">
        <f t="shared" si="60"/>
        <v>851.42692754929669</v>
      </c>
      <c r="F399" s="34">
        <f t="shared" si="61"/>
        <v>6891.853750490387</v>
      </c>
      <c r="G399" s="34" cm="1">
        <f t="array" ref="G399">_xll.DCE_EC312_SpecificHeat_Ca(B399)</f>
        <v>738.73531332154107</v>
      </c>
      <c r="H399" s="33">
        <f t="shared" si="62"/>
        <v>0.7737244493583757</v>
      </c>
      <c r="I399" s="33">
        <f t="shared" si="63"/>
        <v>823.75489037352975</v>
      </c>
      <c r="J399" s="37">
        <f t="shared" si="64"/>
        <v>32</v>
      </c>
      <c r="K399" s="38">
        <f t="shared" si="65"/>
        <v>823.75489037352975</v>
      </c>
    </row>
    <row r="400" spans="1:11">
      <c r="A400" s="31">
        <v>385</v>
      </c>
      <c r="B400" s="33">
        <f t="shared" si="57"/>
        <v>823.75489037352975</v>
      </c>
      <c r="C400" s="32">
        <f t="shared" si="58"/>
        <v>32.083333333333336</v>
      </c>
      <c r="D400" s="36">
        <f t="shared" si="59"/>
        <v>851.81509252353851</v>
      </c>
      <c r="E400" s="33">
        <f t="shared" si="60"/>
        <v>851.81509252353851</v>
      </c>
      <c r="F400" s="34">
        <f t="shared" si="61"/>
        <v>6807.9883777479708</v>
      </c>
      <c r="G400" s="34" cm="1">
        <f t="array" ref="G400">_xll.DCE_EC312_SpecificHeat_Ca(B400)</f>
        <v>737.11925029761505</v>
      </c>
      <c r="H400" s="33">
        <f t="shared" si="62"/>
        <v>0.76598484997950078</v>
      </c>
      <c r="I400" s="33">
        <f t="shared" si="63"/>
        <v>824.52087522350928</v>
      </c>
      <c r="J400" s="37">
        <f t="shared" si="64"/>
        <v>32.083333333333336</v>
      </c>
      <c r="K400" s="38">
        <f t="shared" si="65"/>
        <v>824.52087522350928</v>
      </c>
    </row>
    <row r="401" spans="1:11">
      <c r="A401" s="31">
        <v>386</v>
      </c>
      <c r="B401" s="33">
        <f t="shared" ref="B401:B464" si="66">IF(A401=1,20,I400)</f>
        <v>824.52087522350928</v>
      </c>
      <c r="C401" s="32">
        <f t="shared" ref="C401:C464" si="67">A401*5/60</f>
        <v>32.166666666666664</v>
      </c>
      <c r="D401" s="36">
        <f t="shared" ref="D401:D464" si="68">20 + 345 *LOG10(8 * C401 + 1)</f>
        <v>852.2022544863936</v>
      </c>
      <c r="E401" s="33">
        <f t="shared" ref="E401:E464" si="69">D401</f>
        <v>852.2022544863936</v>
      </c>
      <c r="F401" s="34">
        <f t="shared" ref="F401:F464" si="70">25 * (D401 - B401)+1 * 0.7 * 1 * 0.0000000567 * ((E401 + 273) ^ 4 - (B401 + 273) ^ 4)</f>
        <v>6725.4368307336172</v>
      </c>
      <c r="G401" s="34" cm="1">
        <f t="array" ref="G401">_xll.DCE_EC312_SpecificHeat_Ca(B401)</f>
        <v>735.54569321994973</v>
      </c>
      <c r="H401" s="33">
        <f t="shared" ref="H401:H464" si="71">$G$10 * $G$9 / (G401 * 7850) * F401 * 5</f>
        <v>0.75831556188841176</v>
      </c>
      <c r="I401" s="33">
        <f t="shared" ref="I401:I464" si="72">B401+H401</f>
        <v>825.27919078539765</v>
      </c>
      <c r="J401" s="37">
        <f t="shared" si="64"/>
        <v>32.166666666666664</v>
      </c>
      <c r="K401" s="38">
        <f t="shared" si="65"/>
        <v>825.27919078539765</v>
      </c>
    </row>
    <row r="402" spans="1:11">
      <c r="A402" s="31">
        <v>387</v>
      </c>
      <c r="B402" s="33">
        <f t="shared" si="66"/>
        <v>825.27919078539765</v>
      </c>
      <c r="C402" s="32">
        <f t="shared" si="67"/>
        <v>32.25</v>
      </c>
      <c r="D402" s="36">
        <f t="shared" si="68"/>
        <v>852.58841860803193</v>
      </c>
      <c r="E402" s="33">
        <f t="shared" si="69"/>
        <v>852.58841860803193</v>
      </c>
      <c r="F402" s="34">
        <f t="shared" si="70"/>
        <v>6644.1929501540226</v>
      </c>
      <c r="G402" s="34" cm="1">
        <f t="array" ref="G402">_xll.DCE_EC312_SpecificHeat_Ca(B402)</f>
        <v>734.01307755772586</v>
      </c>
      <c r="H402" s="33">
        <f t="shared" si="71"/>
        <v>0.75071927384409132</v>
      </c>
      <c r="I402" s="33">
        <f t="shared" si="72"/>
        <v>826.02991005924173</v>
      </c>
      <c r="J402" s="37">
        <f t="shared" si="64"/>
        <v>32.25</v>
      </c>
      <c r="K402" s="38">
        <f t="shared" si="65"/>
        <v>826.02991005924173</v>
      </c>
    </row>
    <row r="403" spans="1:11">
      <c r="A403" s="31">
        <v>388</v>
      </c>
      <c r="B403" s="33">
        <f t="shared" si="66"/>
        <v>826.02991005924173</v>
      </c>
      <c r="C403" s="32">
        <f t="shared" si="67"/>
        <v>32.333333333333336</v>
      </c>
      <c r="D403" s="36">
        <f t="shared" si="68"/>
        <v>852.97359001875122</v>
      </c>
      <c r="E403" s="33">
        <f t="shared" si="69"/>
        <v>852.97359001875122</v>
      </c>
      <c r="F403" s="34">
        <f t="shared" si="70"/>
        <v>6564.2497419072452</v>
      </c>
      <c r="G403" s="34" cm="1">
        <f t="array" ref="G403">_xll.DCE_EC312_SpecificHeat_Ca(B403)</f>
        <v>732.51990808884273</v>
      </c>
      <c r="H403" s="33">
        <f t="shared" si="71"/>
        <v>0.74319844289499626</v>
      </c>
      <c r="I403" s="33">
        <f t="shared" si="72"/>
        <v>826.77310850213678</v>
      </c>
      <c r="J403" s="37">
        <f t="shared" si="64"/>
        <v>32.333333333333336</v>
      </c>
      <c r="K403" s="38">
        <f t="shared" si="65"/>
        <v>826.77310850213678</v>
      </c>
    </row>
    <row r="404" spans="1:11">
      <c r="A404" s="31">
        <v>389</v>
      </c>
      <c r="B404" s="33">
        <f t="shared" si="66"/>
        <v>826.77310850213678</v>
      </c>
      <c r="C404" s="32">
        <f t="shared" si="67"/>
        <v>32.416666666666664</v>
      </c>
      <c r="D404" s="36">
        <f t="shared" si="68"/>
        <v>853.35777380938498</v>
      </c>
      <c r="E404" s="33">
        <f t="shared" si="69"/>
        <v>853.35777380938498</v>
      </c>
      <c r="F404" s="34">
        <f t="shared" si="70"/>
        <v>6485.5994280938412</v>
      </c>
      <c r="G404" s="34" cm="1">
        <f t="array" ref="G404">_xll.DCE_EC312_SpecificHeat_Ca(B404)</f>
        <v>731.06475532327977</v>
      </c>
      <c r="H404" s="33">
        <f t="shared" si="71"/>
        <v>0.73575530510136111</v>
      </c>
      <c r="I404" s="33">
        <f t="shared" si="72"/>
        <v>827.50886380723819</v>
      </c>
      <c r="J404" s="37">
        <f t="shared" si="64"/>
        <v>32.416666666666664</v>
      </c>
      <c r="K404" s="38">
        <f t="shared" si="65"/>
        <v>827.50886380723819</v>
      </c>
    </row>
    <row r="405" spans="1:11">
      <c r="A405" s="31">
        <v>390</v>
      </c>
      <c r="B405" s="33">
        <f t="shared" si="66"/>
        <v>827.50886380723819</v>
      </c>
      <c r="C405" s="32">
        <f t="shared" si="67"/>
        <v>32.5</v>
      </c>
      <c r="D405" s="36">
        <f t="shared" si="68"/>
        <v>853.74097503170685</v>
      </c>
      <c r="E405" s="33">
        <f t="shared" si="69"/>
        <v>853.74097503170685</v>
      </c>
      <c r="F405" s="34">
        <f t="shared" si="70"/>
        <v>6408.2334962302293</v>
      </c>
      <c r="G405" s="34" cm="1">
        <f t="array" ref="G405">_xll.DCE_EC312_SpecificHeat_Ca(B405)</f>
        <v>729.64625213693057</v>
      </c>
      <c r="H405" s="33">
        <f t="shared" si="71"/>
        <v>0.72839188592599358</v>
      </c>
      <c r="I405" s="33">
        <f t="shared" si="72"/>
        <v>828.23725569316423</v>
      </c>
      <c r="J405" s="37">
        <f t="shared" si="64"/>
        <v>32.5</v>
      </c>
      <c r="K405" s="38">
        <f t="shared" si="65"/>
        <v>828.23725569316423</v>
      </c>
    </row>
    <row r="406" spans="1:11">
      <c r="A406" s="31">
        <v>391</v>
      </c>
      <c r="B406" s="33">
        <f t="shared" si="66"/>
        <v>828.23725569316423</v>
      </c>
      <c r="C406" s="32">
        <f t="shared" si="67"/>
        <v>32.583333333333336</v>
      </c>
      <c r="D406" s="36">
        <f t="shared" si="68"/>
        <v>854.12319869882856</v>
      </c>
      <c r="E406" s="33">
        <f t="shared" si="69"/>
        <v>854.12319869882856</v>
      </c>
      <c r="F406" s="34">
        <f t="shared" si="70"/>
        <v>6332.1427466926798</v>
      </c>
      <c r="G406" s="34" cm="1">
        <f t="array" ref="G406">_xll.DCE_EC312_SpecificHeat_Ca(B406)</f>
        <v>728.26309060214192</v>
      </c>
      <c r="H406" s="33">
        <f t="shared" si="71"/>
        <v>0.7211100102949386</v>
      </c>
      <c r="I406" s="33">
        <f t="shared" si="72"/>
        <v>828.95836570345921</v>
      </c>
      <c r="J406" s="37">
        <f t="shared" si="64"/>
        <v>32.583333333333336</v>
      </c>
      <c r="K406" s="38">
        <f t="shared" si="65"/>
        <v>828.95836570345921</v>
      </c>
    </row>
    <row r="407" spans="1:11">
      <c r="A407" s="31">
        <v>392</v>
      </c>
      <c r="B407" s="33">
        <f t="shared" si="66"/>
        <v>828.95836570345921</v>
      </c>
      <c r="C407" s="32">
        <f t="shared" si="67"/>
        <v>32.666666666666664</v>
      </c>
      <c r="D407" s="36">
        <f t="shared" si="68"/>
        <v>854.50444978559381</v>
      </c>
      <c r="E407" s="33">
        <f t="shared" si="69"/>
        <v>854.50444978559381</v>
      </c>
      <c r="F407" s="34">
        <f t="shared" si="70"/>
        <v>6257.3173384196216</v>
      </c>
      <c r="G407" s="34" cm="1">
        <f t="array" ref="G407">_xll.DCE_EC312_SpecificHeat_Ca(B407)</f>
        <v>726.91401900216397</v>
      </c>
      <c r="H407" s="33">
        <f t="shared" si="71"/>
        <v>0.71391131233003535</v>
      </c>
      <c r="I407" s="33">
        <f t="shared" si="72"/>
        <v>829.67227701578929</v>
      </c>
      <c r="J407" s="37">
        <f t="shared" si="64"/>
        <v>32.666666666666664</v>
      </c>
      <c r="K407" s="38">
        <f t="shared" si="65"/>
        <v>829.67227701578929</v>
      </c>
    </row>
    <row r="408" spans="1:11">
      <c r="A408" s="31">
        <v>393</v>
      </c>
      <c r="B408" s="33">
        <f t="shared" si="66"/>
        <v>829.67227701578929</v>
      </c>
      <c r="C408" s="32">
        <f t="shared" si="67"/>
        <v>32.75</v>
      </c>
      <c r="D408" s="36">
        <f t="shared" si="68"/>
        <v>854.88473322896652</v>
      </c>
      <c r="E408" s="33">
        <f t="shared" si="69"/>
        <v>854.88473322896652</v>
      </c>
      <c r="F408" s="34">
        <f t="shared" si="70"/>
        <v>6183.7468329015437</v>
      </c>
      <c r="G408" s="34" cm="1">
        <f t="array" ref="G408">_xll.DCE_EC312_SpecificHeat_Ca(B408)</f>
        <v>725.59783901762489</v>
      </c>
      <c r="H408" s="33">
        <f t="shared" si="71"/>
        <v>0.70679724475621186</v>
      </c>
      <c r="I408" s="33">
        <f t="shared" si="72"/>
        <v>830.37907426054551</v>
      </c>
      <c r="J408" s="37">
        <f t="shared" si="64"/>
        <v>32.75</v>
      </c>
      <c r="K408" s="38">
        <f t="shared" si="65"/>
        <v>830.37907426054551</v>
      </c>
    </row>
    <row r="409" spans="1:11">
      <c r="A409" s="31">
        <v>394</v>
      </c>
      <c r="B409" s="33">
        <f t="shared" si="66"/>
        <v>830.37907426054551</v>
      </c>
      <c r="C409" s="32">
        <f t="shared" si="67"/>
        <v>32.833333333333336</v>
      </c>
      <c r="D409" s="36">
        <f t="shared" si="68"/>
        <v>855.26405392841491</v>
      </c>
      <c r="E409" s="33">
        <f t="shared" si="69"/>
        <v>855.26405392841491</v>
      </c>
      <c r="F409" s="34">
        <f t="shared" si="70"/>
        <v>6111.4202364904604</v>
      </c>
      <c r="G409" s="34" cm="1">
        <f t="array" ref="G409">_xll.DCE_EC312_SpecificHeat_Ca(B409)</f>
        <v>724.31340307397818</v>
      </c>
      <c r="H409" s="33">
        <f t="shared" si="71"/>
        <v>0.69976908798723103</v>
      </c>
      <c r="I409" s="33">
        <f t="shared" si="72"/>
        <v>831.0788433485327</v>
      </c>
      <c r="J409" s="37">
        <f t="shared" si="64"/>
        <v>32.833333333333336</v>
      </c>
      <c r="K409" s="38">
        <f t="shared" si="65"/>
        <v>831.0788433485327</v>
      </c>
    </row>
    <row r="410" spans="1:11">
      <c r="A410" s="31">
        <v>395</v>
      </c>
      <c r="B410" s="33">
        <f t="shared" si="66"/>
        <v>831.0788433485327</v>
      </c>
      <c r="C410" s="32">
        <f t="shared" si="67"/>
        <v>32.916666666666664</v>
      </c>
      <c r="D410" s="36">
        <f t="shared" si="68"/>
        <v>855.64241674628977</v>
      </c>
      <c r="E410" s="33">
        <f t="shared" si="69"/>
        <v>855.64241674628977</v>
      </c>
      <c r="F410" s="34">
        <f t="shared" si="70"/>
        <v>6040.3260410617349</v>
      </c>
      <c r="G410" s="34" cm="1">
        <f t="array" ref="G410">_xll.DCE_EC312_SpecificHeat_Ca(B410)</f>
        <v>723.05961183964132</v>
      </c>
      <c r="H410" s="33">
        <f t="shared" si="71"/>
        <v>0.69282795889416882</v>
      </c>
      <c r="I410" s="33">
        <f t="shared" si="72"/>
        <v>831.77167130742691</v>
      </c>
      <c r="J410" s="37">
        <f t="shared" si="64"/>
        <v>32.916666666666664</v>
      </c>
      <c r="K410" s="38">
        <f t="shared" si="65"/>
        <v>831.77167130742691</v>
      </c>
    </row>
    <row r="411" spans="1:11">
      <c r="A411" s="31">
        <v>396</v>
      </c>
      <c r="B411" s="33">
        <f t="shared" si="66"/>
        <v>831.77167130742691</v>
      </c>
      <c r="C411" s="32">
        <f t="shared" si="67"/>
        <v>33</v>
      </c>
      <c r="D411" s="36">
        <f t="shared" si="68"/>
        <v>856.01982650819878</v>
      </c>
      <c r="E411" s="33">
        <f t="shared" si="69"/>
        <v>856.01982650819878</v>
      </c>
      <c r="F411" s="34">
        <f t="shared" si="70"/>
        <v>5970.4522630625215</v>
      </c>
      <c r="G411" s="34" cm="1">
        <f t="array" ref="G411">_xll.DCE_EC312_SpecificHeat_Ca(B411)</f>
        <v>721.83541186526554</v>
      </c>
      <c r="H411" s="33">
        <f t="shared" si="71"/>
        <v>0.68597481926150206</v>
      </c>
      <c r="I411" s="33">
        <f t="shared" si="72"/>
        <v>832.45764612668836</v>
      </c>
      <c r="J411" s="37">
        <f t="shared" si="64"/>
        <v>33</v>
      </c>
      <c r="K411" s="38">
        <f t="shared" si="65"/>
        <v>832.45764612668836</v>
      </c>
    </row>
    <row r="412" spans="1:11">
      <c r="A412" s="31">
        <v>397</v>
      </c>
      <c r="B412" s="33">
        <f t="shared" si="66"/>
        <v>832.45764612668836</v>
      </c>
      <c r="C412" s="32">
        <f t="shared" si="67"/>
        <v>33.083333333333336</v>
      </c>
      <c r="D412" s="36">
        <f t="shared" si="68"/>
        <v>856.39628800337528</v>
      </c>
      <c r="E412" s="33">
        <f t="shared" si="69"/>
        <v>856.39628800337528</v>
      </c>
      <c r="F412" s="34">
        <f t="shared" si="70"/>
        <v>5901.7864809820676</v>
      </c>
      <c r="G412" s="34" cm="1">
        <f t="array" ref="G412">_xll.DCE_EC312_SpecificHeat_Ca(B412)</f>
        <v>720.63979335523402</v>
      </c>
      <c r="H412" s="33">
        <f t="shared" si="71"/>
        <v>0.67921048393614791</v>
      </c>
      <c r="I412" s="33">
        <f t="shared" si="72"/>
        <v>833.13685661062448</v>
      </c>
      <c r="J412" s="37">
        <f t="shared" si="64"/>
        <v>33.083333333333336</v>
      </c>
      <c r="K412" s="38">
        <f t="shared" si="65"/>
        <v>833.13685661062448</v>
      </c>
    </row>
    <row r="413" spans="1:11">
      <c r="A413" s="31">
        <v>398</v>
      </c>
      <c r="B413" s="33">
        <f t="shared" si="66"/>
        <v>833.13685661062448</v>
      </c>
      <c r="C413" s="32">
        <f t="shared" si="67"/>
        <v>33.166666666666664</v>
      </c>
      <c r="D413" s="36">
        <f t="shared" si="68"/>
        <v>856.77180598504356</v>
      </c>
      <c r="E413" s="33">
        <f t="shared" si="69"/>
        <v>856.77180598504356</v>
      </c>
      <c r="F413" s="34">
        <f t="shared" si="70"/>
        <v>5834.3158712798904</v>
      </c>
      <c r="G413" s="34" cm="1">
        <f t="array" ref="G413">_xll.DCE_EC312_SpecificHeat_Ca(B413)</f>
        <v>719.47178806309898</v>
      </c>
      <c r="H413" s="33">
        <f t="shared" si="71"/>
        <v>0.67253562867520256</v>
      </c>
      <c r="I413" s="33">
        <f t="shared" si="72"/>
        <v>833.80939223929965</v>
      </c>
      <c r="J413" s="37">
        <f t="shared" si="64"/>
        <v>33.166666666666664</v>
      </c>
      <c r="K413" s="38">
        <f t="shared" si="65"/>
        <v>833.80939223929965</v>
      </c>
    </row>
    <row r="414" spans="1:11">
      <c r="A414" s="31">
        <v>399</v>
      </c>
      <c r="B414" s="33">
        <f t="shared" si="66"/>
        <v>833.80939223929965</v>
      </c>
      <c r="C414" s="32">
        <f t="shared" si="67"/>
        <v>33.25</v>
      </c>
      <c r="D414" s="36">
        <f t="shared" si="68"/>
        <v>857.14638517077856</v>
      </c>
      <c r="E414" s="33">
        <f t="shared" si="69"/>
        <v>857.14638517077856</v>
      </c>
      <c r="F414" s="34">
        <f t="shared" si="70"/>
        <v>5768.0272428084163</v>
      </c>
      <c r="G414" s="34" cm="1">
        <f t="array" ref="G414">_xll.DCE_EC312_SpecificHeat_Ca(B414)</f>
        <v>718.33046730324099</v>
      </c>
      <c r="H414" s="33">
        <f t="shared" si="71"/>
        <v>0.66595079769843801</v>
      </c>
      <c r="I414" s="33">
        <f t="shared" si="72"/>
        <v>834.47534303699808</v>
      </c>
      <c r="J414" s="37">
        <f t="shared" si="64"/>
        <v>33.25</v>
      </c>
      <c r="K414" s="38">
        <f t="shared" si="65"/>
        <v>834.47534303699808</v>
      </c>
    </row>
    <row r="415" spans="1:11">
      <c r="A415" s="31">
        <v>400</v>
      </c>
      <c r="B415" s="33">
        <f t="shared" si="66"/>
        <v>834.47534303699808</v>
      </c>
      <c r="C415" s="32">
        <f t="shared" si="67"/>
        <v>33.333333333333336</v>
      </c>
      <c r="D415" s="36">
        <f t="shared" si="68"/>
        <v>857.52003024286148</v>
      </c>
      <c r="E415" s="33">
        <f t="shared" si="69"/>
        <v>857.52003024286148</v>
      </c>
      <c r="F415" s="34">
        <f t="shared" si="70"/>
        <v>5702.9070697676098</v>
      </c>
      <c r="G415" s="34" cm="1">
        <f t="array" ref="G415">_xll.DCE_EC312_SpecificHeat_Ca(B415)</f>
        <v>717.21494007155286</v>
      </c>
      <c r="H415" s="33">
        <f t="shared" si="71"/>
        <v>0.65945641095196628</v>
      </c>
      <c r="I415" s="33">
        <f t="shared" si="72"/>
        <v>835.13479944795006</v>
      </c>
      <c r="J415" s="37">
        <f t="shared" si="64"/>
        <v>33.333333333333336</v>
      </c>
      <c r="K415" s="38">
        <f t="shared" si="65"/>
        <v>835.13479944795006</v>
      </c>
    </row>
    <row r="416" spans="1:11">
      <c r="A416" s="31">
        <v>401</v>
      </c>
      <c r="B416" s="33">
        <f t="shared" si="66"/>
        <v>835.13479944795006</v>
      </c>
      <c r="C416" s="32">
        <f t="shared" si="67"/>
        <v>33.416666666666664</v>
      </c>
      <c r="D416" s="36">
        <f t="shared" si="68"/>
        <v>857.89274584863108</v>
      </c>
      <c r="E416" s="33">
        <f t="shared" si="69"/>
        <v>857.89274584863108</v>
      </c>
      <c r="F416" s="34">
        <f t="shared" si="70"/>
        <v>5638.941523228571</v>
      </c>
      <c r="G416" s="34" cm="1">
        <f t="array" ref="G416">_xll.DCE_EC312_SpecificHeat_Ca(B416)</f>
        <v>716.12435126844423</v>
      </c>
      <c r="H416" s="33">
        <f t="shared" si="71"/>
        <v>0.65305277108958082</v>
      </c>
      <c r="I416" s="33">
        <f t="shared" si="72"/>
        <v>835.78785221903968</v>
      </c>
      <c r="J416" s="37">
        <f t="shared" si="64"/>
        <v>33.416666666666664</v>
      </c>
      <c r="K416" s="38">
        <f t="shared" si="65"/>
        <v>835.78785221903968</v>
      </c>
    </row>
    <row r="417" spans="1:11">
      <c r="A417" s="31">
        <v>402</v>
      </c>
      <c r="B417" s="33">
        <f t="shared" si="66"/>
        <v>835.78785221903968</v>
      </c>
      <c r="C417" s="32">
        <f t="shared" si="67"/>
        <v>33.5</v>
      </c>
      <c r="D417" s="36">
        <f t="shared" si="68"/>
        <v>858.26453660083075</v>
      </c>
      <c r="E417" s="33">
        <f t="shared" si="69"/>
        <v>858.26453660083075</v>
      </c>
      <c r="F417" s="34">
        <f t="shared" si="70"/>
        <v>5576.1165012658694</v>
      </c>
      <c r="G417" s="34" cm="1">
        <f t="array" ref="G417">_xll.DCE_EC312_SpecificHeat_Ca(B417)</f>
        <v>715.05788001791063</v>
      </c>
      <c r="H417" s="33">
        <f t="shared" si="71"/>
        <v>0.64674007017877078</v>
      </c>
      <c r="I417" s="33">
        <f t="shared" si="72"/>
        <v>836.43459228921847</v>
      </c>
      <c r="J417" s="37">
        <f t="shared" si="64"/>
        <v>33.5</v>
      </c>
      <c r="K417" s="38">
        <f t="shared" si="65"/>
        <v>836.43459228921847</v>
      </c>
    </row>
    <row r="418" spans="1:11">
      <c r="A418" s="31">
        <v>403</v>
      </c>
      <c r="B418" s="33">
        <f t="shared" si="66"/>
        <v>836.43459228921847</v>
      </c>
      <c r="C418" s="32">
        <f t="shared" si="67"/>
        <v>33.583333333333336</v>
      </c>
      <c r="D418" s="36">
        <f t="shared" si="68"/>
        <v>858.6354070779505</v>
      </c>
      <c r="E418" s="33">
        <f t="shared" si="69"/>
        <v>858.6354070779505</v>
      </c>
      <c r="F418" s="34">
        <f t="shared" si="70"/>
        <v>5514.4176577333237</v>
      </c>
      <c r="G418" s="34" cm="1">
        <f t="array" ref="G418">_xll.DCE_EC312_SpecificHeat_Ca(B418)</f>
        <v>714.01473807683362</v>
      </c>
      <c r="H418" s="33">
        <f t="shared" si="71"/>
        <v>0.64051839613793526</v>
      </c>
      <c r="I418" s="33">
        <f t="shared" si="72"/>
        <v>837.07511068535644</v>
      </c>
      <c r="J418" s="37">
        <f t="shared" si="64"/>
        <v>33.583333333333336</v>
      </c>
      <c r="K418" s="38">
        <f t="shared" si="65"/>
        <v>837.07511068535644</v>
      </c>
    </row>
    <row r="419" spans="1:11">
      <c r="A419" s="31">
        <v>404</v>
      </c>
      <c r="B419" s="33">
        <f t="shared" si="66"/>
        <v>837.07511068535644</v>
      </c>
      <c r="C419" s="32">
        <f t="shared" si="67"/>
        <v>33.666666666666664</v>
      </c>
      <c r="D419" s="36">
        <f t="shared" si="68"/>
        <v>859.00536182456517</v>
      </c>
      <c r="E419" s="33">
        <f t="shared" si="69"/>
        <v>859.00536182456517</v>
      </c>
      <c r="F419" s="34">
        <f t="shared" si="70"/>
        <v>5453.8304297255054</v>
      </c>
      <c r="G419" s="34" cm="1">
        <f t="array" ref="G419">_xll.DCE_EC312_SpecificHeat_Ca(B419)</f>
        <v>712.99416832906525</v>
      </c>
      <c r="H419" s="33">
        <f t="shared" si="71"/>
        <v>0.63438773891230216</v>
      </c>
      <c r="I419" s="33">
        <f t="shared" si="72"/>
        <v>837.70949842426876</v>
      </c>
      <c r="J419" s="37">
        <f t="shared" si="64"/>
        <v>33.666666666666664</v>
      </c>
      <c r="K419" s="38">
        <f t="shared" si="65"/>
        <v>837.70949842426876</v>
      </c>
    </row>
    <row r="420" spans="1:11">
      <c r="A420" s="31">
        <v>405</v>
      </c>
      <c r="B420" s="33">
        <f t="shared" si="66"/>
        <v>837.70949842426876</v>
      </c>
      <c r="C420" s="32">
        <f t="shared" si="67"/>
        <v>33.75</v>
      </c>
      <c r="D420" s="36">
        <f t="shared" si="68"/>
        <v>859.37440535167002</v>
      </c>
      <c r="E420" s="33">
        <f t="shared" si="69"/>
        <v>859.37440535167002</v>
      </c>
      <c r="F420" s="34">
        <f t="shared" si="70"/>
        <v>5394.3400637602408</v>
      </c>
      <c r="G420" s="34" cm="1">
        <f t="array" ref="G420">_xll.DCE_EC312_SpecificHeat_Ca(B420)</f>
        <v>711.99544335921291</v>
      </c>
      <c r="H420" s="33">
        <f t="shared" si="71"/>
        <v>0.6283479963953148</v>
      </c>
      <c r="I420" s="33">
        <f t="shared" si="72"/>
        <v>838.33784642066405</v>
      </c>
      <c r="J420" s="37">
        <f t="shared" si="64"/>
        <v>33.75</v>
      </c>
      <c r="K420" s="38">
        <f t="shared" si="65"/>
        <v>838.33784642066405</v>
      </c>
    </row>
    <row r="421" spans="1:11">
      <c r="A421" s="31">
        <v>406</v>
      </c>
      <c r="B421" s="33">
        <f t="shared" si="66"/>
        <v>838.33784642066405</v>
      </c>
      <c r="C421" s="32">
        <f t="shared" si="67"/>
        <v>33.833333333333336</v>
      </c>
      <c r="D421" s="36">
        <f t="shared" si="68"/>
        <v>859.7425421370084</v>
      </c>
      <c r="E421" s="33">
        <f t="shared" si="69"/>
        <v>859.7425421370084</v>
      </c>
      <c r="F421" s="34">
        <f t="shared" si="70"/>
        <v>5335.9316407205934</v>
      </c>
      <c r="G421" s="34" cm="1">
        <f t="array" ref="G421">_xll.DCE_EC312_SpecificHeat_Ca(B421)</f>
        <v>711.01786410137436</v>
      </c>
      <c r="H421" s="33">
        <f t="shared" si="71"/>
        <v>0.62239898010268102</v>
      </c>
      <c r="I421" s="33">
        <f t="shared" si="72"/>
        <v>838.96024540076678</v>
      </c>
      <c r="J421" s="37">
        <f t="shared" si="64"/>
        <v>33.833333333333336</v>
      </c>
      <c r="K421" s="38">
        <f t="shared" si="65"/>
        <v>838.96024540076678</v>
      </c>
    </row>
    <row r="422" spans="1:11">
      <c r="A422" s="31">
        <v>407</v>
      </c>
      <c r="B422" s="33">
        <f t="shared" si="66"/>
        <v>838.96024540076678</v>
      </c>
      <c r="C422" s="32">
        <f t="shared" si="67"/>
        <v>33.916666666666664</v>
      </c>
      <c r="D422" s="36">
        <f t="shared" si="68"/>
        <v>860.10977662539972</v>
      </c>
      <c r="E422" s="33">
        <f t="shared" si="69"/>
        <v>860.10977662539972</v>
      </c>
      <c r="F422" s="34">
        <f t="shared" si="70"/>
        <v>5278.5900995946722</v>
      </c>
      <c r="G422" s="34" cm="1">
        <f t="array" ref="G422">_xll.DCE_EC312_SpecificHeat_Ca(B422)</f>
        <v>710.06075855838537</v>
      </c>
      <c r="H422" s="33">
        <f t="shared" si="71"/>
        <v>0.61654042060629988</v>
      </c>
      <c r="I422" s="33">
        <f t="shared" si="72"/>
        <v>839.57678582137305</v>
      </c>
      <c r="J422" s="37">
        <f t="shared" si="64"/>
        <v>33.916666666666664</v>
      </c>
      <c r="K422" s="38">
        <f t="shared" si="65"/>
        <v>839.57678582137305</v>
      </c>
    </row>
    <row r="423" spans="1:11">
      <c r="A423" s="31">
        <v>408</v>
      </c>
      <c r="B423" s="33">
        <f t="shared" si="66"/>
        <v>839.57678582137305</v>
      </c>
      <c r="C423" s="32">
        <f t="shared" si="67"/>
        <v>34</v>
      </c>
      <c r="D423" s="36">
        <f t="shared" si="68"/>
        <v>860.47611322906084</v>
      </c>
      <c r="E423" s="33">
        <f t="shared" si="69"/>
        <v>860.47611322906084</v>
      </c>
      <c r="F423" s="34">
        <f t="shared" si="70"/>
        <v>5222.3002600516311</v>
      </c>
      <c r="G423" s="34" cm="1">
        <f t="array" ref="G423">_xll.DCE_EC312_SpecificHeat_Ca(B423)</f>
        <v>709.12348058743305</v>
      </c>
      <c r="H423" s="33">
        <f t="shared" si="71"/>
        <v>0.61077197273530115</v>
      </c>
      <c r="I423" s="33">
        <f t="shared" si="72"/>
        <v>840.18755779410833</v>
      </c>
      <c r="J423" s="37">
        <f t="shared" ref="J423:J486" si="73">C423</f>
        <v>34</v>
      </c>
      <c r="K423" s="38">
        <f t="shared" ref="K423:K486" si="74">I423</f>
        <v>840.18755779410833</v>
      </c>
    </row>
    <row r="424" spans="1:11">
      <c r="A424" s="31">
        <v>409</v>
      </c>
      <c r="B424" s="33">
        <f t="shared" si="66"/>
        <v>840.18755779410833</v>
      </c>
      <c r="C424" s="32">
        <f t="shared" si="67"/>
        <v>34.083333333333336</v>
      </c>
      <c r="D424" s="36">
        <f t="shared" si="68"/>
        <v>860.84155632792363</v>
      </c>
      <c r="E424" s="33">
        <f t="shared" si="69"/>
        <v>860.84155632792363</v>
      </c>
      <c r="F424" s="34">
        <f t="shared" si="70"/>
        <v>5167.0468438877369</v>
      </c>
      <c r="G424" s="34" cm="1">
        <f t="array" ref="G424">_xll.DCE_EC312_SpecificHeat_Ca(B424)</f>
        <v>708.20540874815276</v>
      </c>
      <c r="H424" s="33">
        <f t="shared" si="71"/>
        <v>0.60509322055093029</v>
      </c>
      <c r="I424" s="33">
        <f t="shared" si="72"/>
        <v>840.79265101465921</v>
      </c>
      <c r="J424" s="37">
        <f t="shared" si="73"/>
        <v>34.083333333333336</v>
      </c>
      <c r="K424" s="38">
        <f t="shared" si="74"/>
        <v>840.79265101465921</v>
      </c>
    </row>
    <row r="425" spans="1:11">
      <c r="A425" s="31">
        <v>410</v>
      </c>
      <c r="B425" s="33">
        <f t="shared" si="66"/>
        <v>840.79265101465921</v>
      </c>
      <c r="C425" s="32">
        <f t="shared" si="67"/>
        <v>34.166666666666664</v>
      </c>
      <c r="D425" s="36">
        <f t="shared" si="68"/>
        <v>861.20611026994948</v>
      </c>
      <c r="E425" s="33">
        <f t="shared" si="69"/>
        <v>861.20611026994948</v>
      </c>
      <c r="F425" s="34">
        <f t="shared" si="70"/>
        <v>5112.8144953837173</v>
      </c>
      <c r="G425" s="34" cm="1">
        <f t="array" ref="G425">_xll.DCE_EC312_SpecificHeat_Ca(B425)</f>
        <v>707.30594520958164</v>
      </c>
      <c r="H425" s="33">
        <f t="shared" si="71"/>
        <v>0.59950368210285299</v>
      </c>
      <c r="I425" s="33">
        <f t="shared" si="72"/>
        <v>841.39215469676208</v>
      </c>
      <c r="J425" s="37">
        <f t="shared" si="73"/>
        <v>34.166666666666664</v>
      </c>
      <c r="K425" s="38">
        <f t="shared" si="74"/>
        <v>841.39215469676208</v>
      </c>
    </row>
    <row r="426" spans="1:11">
      <c r="A426" s="31">
        <v>411</v>
      </c>
      <c r="B426" s="33">
        <f t="shared" si="66"/>
        <v>841.39215469676208</v>
      </c>
      <c r="C426" s="32">
        <f t="shared" si="67"/>
        <v>34.25</v>
      </c>
      <c r="D426" s="36">
        <f t="shared" si="68"/>
        <v>861.56977937144063</v>
      </c>
      <c r="E426" s="33">
        <f t="shared" si="69"/>
        <v>861.56977937144063</v>
      </c>
      <c r="F426" s="34">
        <f t="shared" si="70"/>
        <v>5059.5878006063231</v>
      </c>
      <c r="G426" s="34" cm="1">
        <f t="array" ref="G426">_xll.DCE_EC312_SpecificHeat_Ca(B426)</f>
        <v>706.42451471257209</v>
      </c>
      <c r="H426" s="33">
        <f t="shared" si="71"/>
        <v>0.59400281397347976</v>
      </c>
      <c r="I426" s="33">
        <f t="shared" si="72"/>
        <v>841.98615751073555</v>
      </c>
      <c r="J426" s="37">
        <f t="shared" si="73"/>
        <v>34.25</v>
      </c>
      <c r="K426" s="38">
        <f t="shared" si="74"/>
        <v>841.98615751073555</v>
      </c>
    </row>
    <row r="427" spans="1:11">
      <c r="A427" s="31">
        <v>412</v>
      </c>
      <c r="B427" s="33">
        <f t="shared" si="66"/>
        <v>841.98615751073555</v>
      </c>
      <c r="C427" s="32">
        <f t="shared" si="67"/>
        <v>34.333333333333336</v>
      </c>
      <c r="D427" s="36">
        <f t="shared" si="68"/>
        <v>861.93256791734518</v>
      </c>
      <c r="E427" s="33">
        <f t="shared" si="69"/>
        <v>861.93256791734518</v>
      </c>
      <c r="F427" s="34">
        <f t="shared" si="70"/>
        <v>5007.3513056911888</v>
      </c>
      <c r="G427" s="34" cm="1">
        <f t="array" ref="G427">_xll.DCE_EC312_SpecificHeat_Ca(B427)</f>
        <v>705.56056358448393</v>
      </c>
      <c r="H427" s="33">
        <f t="shared" si="71"/>
        <v>0.588590015617378</v>
      </c>
      <c r="I427" s="33">
        <f t="shared" si="72"/>
        <v>842.57474752635289</v>
      </c>
      <c r="J427" s="37">
        <f t="shared" si="73"/>
        <v>34.333333333333336</v>
      </c>
      <c r="K427" s="38">
        <f t="shared" si="74"/>
        <v>842.57474752635289</v>
      </c>
    </row>
    <row r="428" spans="1:11">
      <c r="A428" s="31">
        <v>413</v>
      </c>
      <c r="B428" s="33">
        <f t="shared" si="66"/>
        <v>842.57474752635289</v>
      </c>
      <c r="C428" s="32">
        <f t="shared" si="67"/>
        <v>34.416666666666664</v>
      </c>
      <c r="D428" s="36">
        <f t="shared" si="68"/>
        <v>862.29448016156084</v>
      </c>
      <c r="E428" s="33">
        <f t="shared" si="69"/>
        <v>862.29448016156084</v>
      </c>
      <c r="F428" s="34">
        <f t="shared" si="70"/>
        <v>4956.089534142141</v>
      </c>
      <c r="G428" s="34" cm="1">
        <f t="array" ref="G428">_xll.DCE_EC312_SpecificHeat_Ca(B428)</f>
        <v>704.7135588031789</v>
      </c>
      <c r="H428" s="33">
        <f t="shared" si="71"/>
        <v>0.58326463350257773</v>
      </c>
      <c r="I428" s="33">
        <f t="shared" si="72"/>
        <v>843.1580121598555</v>
      </c>
      <c r="J428" s="37">
        <f t="shared" si="73"/>
        <v>34.416666666666664</v>
      </c>
      <c r="K428" s="38">
        <f t="shared" si="74"/>
        <v>843.1580121598555</v>
      </c>
    </row>
    <row r="429" spans="1:11">
      <c r="A429" s="31">
        <v>414</v>
      </c>
      <c r="B429" s="33">
        <f t="shared" si="66"/>
        <v>843.1580121598555</v>
      </c>
      <c r="C429" s="32">
        <f t="shared" si="67"/>
        <v>34.5</v>
      </c>
      <c r="D429" s="36">
        <f t="shared" si="68"/>
        <v>862.65552032723474</v>
      </c>
      <c r="E429" s="33">
        <f t="shared" si="69"/>
        <v>862.65552032723474</v>
      </c>
      <c r="F429" s="34">
        <f t="shared" si="70"/>
        <v>4905.7870031821758</v>
      </c>
      <c r="G429" s="34" cm="1">
        <f t="array" ref="G429">_xll.DCE_EC312_SpecificHeat_Ca(B429)</f>
        <v>703.88298710752542</v>
      </c>
      <c r="H429" s="33">
        <f t="shared" si="71"/>
        <v>0.57802596506055604</v>
      </c>
      <c r="I429" s="33">
        <f t="shared" si="72"/>
        <v>843.73603812491604</v>
      </c>
      <c r="J429" s="37">
        <f t="shared" si="73"/>
        <v>34.5</v>
      </c>
      <c r="K429" s="38">
        <f t="shared" si="74"/>
        <v>843.73603812491604</v>
      </c>
    </row>
    <row r="430" spans="1:11">
      <c r="A430" s="31">
        <v>415</v>
      </c>
      <c r="B430" s="33">
        <f t="shared" si="66"/>
        <v>843.73603812491604</v>
      </c>
      <c r="C430" s="32">
        <f t="shared" si="67"/>
        <v>34.583333333333336</v>
      </c>
      <c r="D430" s="36">
        <f t="shared" si="68"/>
        <v>863.01569260705821</v>
      </c>
      <c r="E430" s="33">
        <f t="shared" si="69"/>
        <v>863.01569260705821</v>
      </c>
      <c r="F430" s="34">
        <f t="shared" si="70"/>
        <v>4856.4282391888437</v>
      </c>
      <c r="G430" s="34" cm="1">
        <f t="array" ref="G430">_xll.DCE_EC312_SpecificHeat_Ca(B430)</f>
        <v>703.06835415179955</v>
      </c>
      <c r="H430" s="33">
        <f t="shared" si="71"/>
        <v>0.57287326245135273</v>
      </c>
      <c r="I430" s="33">
        <f t="shared" si="72"/>
        <v>844.3089113873674</v>
      </c>
      <c r="J430" s="37">
        <f t="shared" si="73"/>
        <v>34.583333333333336</v>
      </c>
      <c r="K430" s="38">
        <f t="shared" si="74"/>
        <v>844.3089113873674</v>
      </c>
    </row>
    <row r="431" spans="1:11">
      <c r="A431" s="31">
        <v>416</v>
      </c>
      <c r="B431" s="33">
        <f t="shared" si="66"/>
        <v>844.3089113873674</v>
      </c>
      <c r="C431" s="32">
        <f t="shared" si="67"/>
        <v>34.666666666666664</v>
      </c>
      <c r="D431" s="36">
        <f t="shared" si="68"/>
        <v>863.37500116355909</v>
      </c>
      <c r="E431" s="33">
        <f t="shared" si="69"/>
        <v>863.37500116355909</v>
      </c>
      <c r="F431" s="34">
        <f t="shared" si="70"/>
        <v>4807.9977922485205</v>
      </c>
      <c r="G431" s="34" cm="1">
        <f t="array" ref="G431">_xll.DCE_EC312_SpecificHeat_Ca(B431)</f>
        <v>702.2691837015276</v>
      </c>
      <c r="H431" s="33">
        <f t="shared" si="71"/>
        <v>0.56780573615042651</v>
      </c>
      <c r="I431" s="33">
        <f t="shared" si="72"/>
        <v>844.87671712351778</v>
      </c>
      <c r="J431" s="37">
        <f t="shared" si="73"/>
        <v>34.666666666666664</v>
      </c>
      <c r="K431" s="38">
        <f t="shared" si="74"/>
        <v>844.87671712351778</v>
      </c>
    </row>
    <row r="432" spans="1:11">
      <c r="A432" s="31">
        <v>417</v>
      </c>
      <c r="B432" s="33">
        <f t="shared" si="66"/>
        <v>844.87671712351778</v>
      </c>
      <c r="C432" s="32">
        <f t="shared" si="67"/>
        <v>34.75</v>
      </c>
      <c r="D432" s="36">
        <f t="shared" si="68"/>
        <v>863.73345012939114</v>
      </c>
      <c r="E432" s="33">
        <f t="shared" si="69"/>
        <v>863.73345012939114</v>
      </c>
      <c r="F432" s="34">
        <f t="shared" si="70"/>
        <v>4760.4802498627023</v>
      </c>
      <c r="G432" s="34" cm="1">
        <f t="array" ref="G432">_xll.DCE_EC312_SpecificHeat_Ca(B432)</f>
        <v>701.48501686847294</v>
      </c>
      <c r="H432" s="33">
        <f t="shared" si="71"/>
        <v>0.56282255836366046</v>
      </c>
      <c r="I432" s="33">
        <f t="shared" si="72"/>
        <v>845.43953968188146</v>
      </c>
      <c r="J432" s="37">
        <f t="shared" si="73"/>
        <v>34.75</v>
      </c>
      <c r="K432" s="38">
        <f t="shared" si="74"/>
        <v>845.43953968188146</v>
      </c>
    </row>
    <row r="433" spans="1:11">
      <c r="A433" s="31">
        <v>418</v>
      </c>
      <c r="B433" s="33">
        <f t="shared" si="66"/>
        <v>845.43953968188146</v>
      </c>
      <c r="C433" s="32">
        <f t="shared" si="67"/>
        <v>34.833333333333336</v>
      </c>
      <c r="D433" s="36">
        <f t="shared" si="68"/>
        <v>864.09104360761808</v>
      </c>
      <c r="E433" s="33">
        <f t="shared" si="69"/>
        <v>864.09104360761808</v>
      </c>
      <c r="F433" s="34">
        <f t="shared" si="70"/>
        <v>4713.8602498361515</v>
      </c>
      <c r="G433" s="34" cm="1">
        <f t="array" ref="G433">_xll.DCE_EC312_SpecificHeat_Ca(B433)</f>
        <v>700.71541138260397</v>
      </c>
      <c r="H433" s="33">
        <f t="shared" si="71"/>
        <v>0.55792286627647958</v>
      </c>
      <c r="I433" s="33">
        <f t="shared" si="72"/>
        <v>845.99746254815796</v>
      </c>
      <c r="J433" s="37">
        <f t="shared" si="73"/>
        <v>34.833333333333336</v>
      </c>
      <c r="K433" s="38">
        <f t="shared" si="74"/>
        <v>845.99746254815796</v>
      </c>
    </row>
    <row r="434" spans="1:11">
      <c r="A434" s="31">
        <v>419</v>
      </c>
      <c r="B434" s="33">
        <f t="shared" si="66"/>
        <v>845.99746254815796</v>
      </c>
      <c r="C434" s="32">
        <f t="shared" si="67"/>
        <v>34.916666666666664</v>
      </c>
      <c r="D434" s="36">
        <f t="shared" si="68"/>
        <v>864.44778567199614</v>
      </c>
      <c r="E434" s="33">
        <f t="shared" si="69"/>
        <v>864.44778567199614</v>
      </c>
      <c r="F434" s="34">
        <f t="shared" si="70"/>
        <v>4668.1224923817426</v>
      </c>
      <c r="G434" s="34" cm="1">
        <f t="array" ref="G434">_xll.DCE_EC312_SpecificHeat_Ca(B434)</f>
        <v>699.9599408990216</v>
      </c>
      <c r="H434" s="33">
        <f t="shared" si="71"/>
        <v>0.55310576514358312</v>
      </c>
      <c r="I434" s="33">
        <f t="shared" si="72"/>
        <v>846.55056831330148</v>
      </c>
      <c r="J434" s="37">
        <f t="shared" si="73"/>
        <v>34.916666666666664</v>
      </c>
      <c r="K434" s="38">
        <f t="shared" si="74"/>
        <v>846.55056831330148</v>
      </c>
    </row>
    <row r="435" spans="1:11">
      <c r="A435" s="31">
        <v>420</v>
      </c>
      <c r="B435" s="33">
        <f t="shared" si="66"/>
        <v>846.55056831330148</v>
      </c>
      <c r="C435" s="32">
        <f t="shared" si="67"/>
        <v>35</v>
      </c>
      <c r="D435" s="36">
        <f t="shared" si="68"/>
        <v>864.80368036725258</v>
      </c>
      <c r="E435" s="33">
        <f t="shared" si="69"/>
        <v>864.80368036725258</v>
      </c>
      <c r="F435" s="34">
        <f t="shared" si="70"/>
        <v>4623.2517514695064</v>
      </c>
      <c r="G435" s="34" cm="1">
        <f t="array" ref="G435">_xll.DCE_EC312_SpecificHeat_Ca(B435)</f>
        <v>699.21819433793883</v>
      </c>
      <c r="H435" s="33">
        <f t="shared" si="71"/>
        <v>0.548370331224873</v>
      </c>
      <c r="I435" s="33">
        <f t="shared" si="72"/>
        <v>847.09893864452636</v>
      </c>
      <c r="J435" s="37">
        <f t="shared" si="73"/>
        <v>35</v>
      </c>
      <c r="K435" s="38">
        <f t="shared" si="74"/>
        <v>847.09893864452636</v>
      </c>
    </row>
    <row r="436" spans="1:11">
      <c r="A436" s="31">
        <v>421</v>
      </c>
      <c r="B436" s="33">
        <f t="shared" si="66"/>
        <v>847.09893864452636</v>
      </c>
      <c r="C436" s="32">
        <f t="shared" si="67"/>
        <v>35.083333333333336</v>
      </c>
      <c r="D436" s="36">
        <f t="shared" si="68"/>
        <v>865.15873170936038</v>
      </c>
      <c r="E436" s="33">
        <f t="shared" si="69"/>
        <v>865.15873170936038</v>
      </c>
      <c r="F436" s="34">
        <f t="shared" si="70"/>
        <v>4579.2328854511552</v>
      </c>
      <c r="G436" s="34" cm="1">
        <f t="array" ref="G436">_xll.DCE_EC312_SpecificHeat_Ca(B436)</f>
        <v>698.48977525592693</v>
      </c>
      <c r="H436" s="33">
        <f t="shared" si="71"/>
        <v>0.543715614573547</v>
      </c>
      <c r="I436" s="33">
        <f t="shared" si="72"/>
        <v>847.64265425909991</v>
      </c>
      <c r="J436" s="37">
        <f t="shared" si="73"/>
        <v>35.083333333333336</v>
      </c>
      <c r="K436" s="38">
        <f t="shared" si="74"/>
        <v>847.64265425909991</v>
      </c>
    </row>
    <row r="437" spans="1:11">
      <c r="A437" s="31">
        <v>422</v>
      </c>
      <c r="B437" s="33">
        <f t="shared" si="66"/>
        <v>847.64265425909991</v>
      </c>
      <c r="C437" s="32">
        <f t="shared" si="67"/>
        <v>35.166666666666664</v>
      </c>
      <c r="D437" s="36">
        <f t="shared" si="68"/>
        <v>865.51294368581034</v>
      </c>
      <c r="E437" s="33">
        <f t="shared" si="69"/>
        <v>865.51294368581034</v>
      </c>
      <c r="F437" s="34">
        <f t="shared" si="70"/>
        <v>4536.0508469893075</v>
      </c>
      <c r="G437" s="34" cm="1">
        <f t="array" ref="G437">_xll.DCE_EC312_SpecificHeat_Ca(B437)</f>
        <v>697.774301246748</v>
      </c>
      <c r="H437" s="33">
        <f t="shared" si="71"/>
        <v>0.53914064168202236</v>
      </c>
      <c r="I437" s="33">
        <f t="shared" si="72"/>
        <v>848.18179490078194</v>
      </c>
      <c r="J437" s="37">
        <f t="shared" si="73"/>
        <v>35.166666666666664</v>
      </c>
      <c r="K437" s="38">
        <f t="shared" si="74"/>
        <v>848.18179490078194</v>
      </c>
    </row>
    <row r="438" spans="1:11">
      <c r="A438" s="31">
        <v>423</v>
      </c>
      <c r="B438" s="33">
        <f t="shared" si="66"/>
        <v>848.18179490078194</v>
      </c>
      <c r="C438" s="32">
        <f t="shared" si="67"/>
        <v>35.25</v>
      </c>
      <c r="D438" s="36">
        <f t="shared" si="68"/>
        <v>865.86632025588017</v>
      </c>
      <c r="E438" s="33">
        <f t="shared" si="69"/>
        <v>865.86632025588017</v>
      </c>
      <c r="F438" s="34">
        <f t="shared" si="70"/>
        <v>4493.6906923197475</v>
      </c>
      <c r="G438" s="34" cm="1">
        <f t="array" ref="G438">_xll.DCE_EC312_SpecificHeat_Ca(B438)</f>
        <v>697.07140337019268</v>
      </c>
      <c r="H438" s="33">
        <f t="shared" si="71"/>
        <v>0.53464441799119711</v>
      </c>
      <c r="I438" s="33">
        <f t="shared" si="72"/>
        <v>848.71643931877315</v>
      </c>
      <c r="J438" s="37">
        <f t="shared" si="73"/>
        <v>35.25</v>
      </c>
      <c r="K438" s="38">
        <f t="shared" si="74"/>
        <v>848.71643931877315</v>
      </c>
    </row>
    <row r="439" spans="1:11">
      <c r="A439" s="31">
        <v>424</v>
      </c>
      <c r="B439" s="33">
        <f t="shared" si="66"/>
        <v>848.71643931877315</v>
      </c>
      <c r="C439" s="32">
        <f t="shared" si="67"/>
        <v>35.333333333333336</v>
      </c>
      <c r="D439" s="36">
        <f t="shared" si="68"/>
        <v>866.21886535089925</v>
      </c>
      <c r="E439" s="33">
        <f t="shared" si="69"/>
        <v>866.21886535089925</v>
      </c>
      <c r="F439" s="34">
        <f t="shared" si="70"/>
        <v>4452.1375898739352</v>
      </c>
      <c r="G439" s="34" cm="1">
        <f t="array" ref="G439">_xll.DCE_EC312_SpecificHeat_Ca(B439)</f>
        <v>696.38072560743944</v>
      </c>
      <c r="H439" s="33">
        <f t="shared" si="71"/>
        <v>0.53022593026835729</v>
      </c>
      <c r="I439" s="33">
        <f t="shared" si="72"/>
        <v>849.24666524904148</v>
      </c>
      <c r="J439" s="37">
        <f t="shared" si="73"/>
        <v>35.333333333333336</v>
      </c>
      <c r="K439" s="38">
        <f t="shared" si="74"/>
        <v>849.24666524904148</v>
      </c>
    </row>
    <row r="440" spans="1:11">
      <c r="A440" s="31">
        <v>425</v>
      </c>
      <c r="B440" s="33">
        <f t="shared" si="66"/>
        <v>849.24666524904148</v>
      </c>
      <c r="C440" s="32">
        <f t="shared" si="67"/>
        <v>35.416666666666664</v>
      </c>
      <c r="D440" s="36">
        <f t="shared" si="68"/>
        <v>866.57058287451196</v>
      </c>
      <c r="E440" s="33">
        <f t="shared" si="69"/>
        <v>866.57058287451196</v>
      </c>
      <c r="F440" s="34">
        <f t="shared" si="70"/>
        <v>4411.376828289136</v>
      </c>
      <c r="G440" s="34" cm="1">
        <f t="array" ref="G440">_xll.DCE_EC312_SpecificHeat_Ca(B440)</f>
        <v>695.70192434153614</v>
      </c>
      <c r="H440" s="33">
        <f t="shared" si="71"/>
        <v>0.52588414885900403</v>
      </c>
      <c r="I440" s="33">
        <f t="shared" si="72"/>
        <v>849.77254939790043</v>
      </c>
      <c r="J440" s="37">
        <f t="shared" si="73"/>
        <v>35.416666666666664</v>
      </c>
      <c r="K440" s="38">
        <f t="shared" si="74"/>
        <v>849.77254939790043</v>
      </c>
    </row>
    <row r="441" spans="1:11">
      <c r="A441" s="31">
        <v>426</v>
      </c>
      <c r="B441" s="33">
        <f t="shared" si="66"/>
        <v>849.77254939790043</v>
      </c>
      <c r="C441" s="32">
        <f t="shared" si="67"/>
        <v>35.5</v>
      </c>
      <c r="D441" s="36">
        <f t="shared" si="68"/>
        <v>866.92147670293605</v>
      </c>
      <c r="E441" s="33">
        <f t="shared" si="69"/>
        <v>866.92147670293605</v>
      </c>
      <c r="F441" s="34">
        <f t="shared" si="70"/>
        <v>4371.3938238321789</v>
      </c>
      <c r="G441" s="34" cm="1">
        <f t="array" ref="G441">_xll.DCE_EC312_SpecificHeat_Ca(B441)</f>
        <v>695.0346678616886</v>
      </c>
      <c r="H441" s="33">
        <f t="shared" si="71"/>
        <v>0.52161802981764827</v>
      </c>
      <c r="I441" s="33">
        <f t="shared" si="72"/>
        <v>850.29416742771809</v>
      </c>
      <c r="J441" s="37">
        <f t="shared" si="73"/>
        <v>35.5</v>
      </c>
      <c r="K441" s="38">
        <f t="shared" si="74"/>
        <v>850.29416742771809</v>
      </c>
    </row>
    <row r="442" spans="1:11">
      <c r="A442" s="31">
        <v>427</v>
      </c>
      <c r="B442" s="33">
        <f t="shared" si="66"/>
        <v>850.29416742771809</v>
      </c>
      <c r="C442" s="32">
        <f t="shared" si="67"/>
        <v>35.583333333333336</v>
      </c>
      <c r="D442" s="36">
        <f t="shared" si="68"/>
        <v>867.27155068521995</v>
      </c>
      <c r="E442" s="33">
        <f t="shared" si="69"/>
        <v>867.27155068521995</v>
      </c>
      <c r="F442" s="34">
        <f t="shared" si="70"/>
        <v>4332.1741272621948</v>
      </c>
      <c r="G442" s="34" cm="1">
        <f t="array" ref="G442">_xll.DCE_EC312_SpecificHeat_Ca(B442)</f>
        <v>694.37863589011909</v>
      </c>
      <c r="H442" s="33">
        <f t="shared" si="71"/>
        <v>0.51742651692248609</v>
      </c>
      <c r="I442" s="33">
        <f t="shared" si="72"/>
        <v>850.81159394464055</v>
      </c>
      <c r="J442" s="37">
        <f t="shared" si="73"/>
        <v>35.583333333333336</v>
      </c>
      <c r="K442" s="38">
        <f t="shared" si="74"/>
        <v>850.81159394464055</v>
      </c>
    </row>
    <row r="443" spans="1:11">
      <c r="A443" s="31">
        <v>428</v>
      </c>
      <c r="B443" s="33">
        <f t="shared" si="66"/>
        <v>850.81159394464055</v>
      </c>
      <c r="C443" s="32">
        <f t="shared" si="67"/>
        <v>35.666666666666664</v>
      </c>
      <c r="D443" s="36">
        <f t="shared" si="68"/>
        <v>867.62080864349502</v>
      </c>
      <c r="E443" s="33">
        <f t="shared" si="69"/>
        <v>867.62080864349502</v>
      </c>
      <c r="F443" s="34">
        <f t="shared" si="70"/>
        <v>4293.7034301571102</v>
      </c>
      <c r="G443" s="34" cm="1">
        <f t="array" ref="G443">_xll.DCE_EC312_SpecificHeat_Ca(B443)</f>
        <v>693.73351913032559</v>
      </c>
      <c r="H443" s="33">
        <f t="shared" si="71"/>
        <v>0.51330854357874334</v>
      </c>
      <c r="I443" s="33">
        <f t="shared" si="72"/>
        <v>851.32490248821932</v>
      </c>
      <c r="J443" s="37">
        <f t="shared" si="73"/>
        <v>35.666666666666664</v>
      </c>
      <c r="K443" s="38">
        <f t="shared" si="74"/>
        <v>851.32490248821932</v>
      </c>
    </row>
    <row r="444" spans="1:11">
      <c r="A444" s="31">
        <v>429</v>
      </c>
      <c r="B444" s="33">
        <f t="shared" si="66"/>
        <v>851.32490248821932</v>
      </c>
      <c r="C444" s="32">
        <f t="shared" si="67"/>
        <v>35.75</v>
      </c>
      <c r="D444" s="36">
        <f t="shared" si="68"/>
        <v>867.96925437322739</v>
      </c>
      <c r="E444" s="33">
        <f t="shared" si="69"/>
        <v>867.96925437322739</v>
      </c>
      <c r="F444" s="34">
        <f t="shared" si="70"/>
        <v>4255.9675707282959</v>
      </c>
      <c r="G444" s="34" cm="1">
        <f t="array" ref="G444">_xll.DCE_EC312_SpecificHeat_Ca(B444)</f>
        <v>693.09901883564544</v>
      </c>
      <c r="H444" s="33">
        <f t="shared" si="71"/>
        <v>0.50926303461536993</v>
      </c>
      <c r="I444" s="33">
        <f t="shared" si="72"/>
        <v>851.83416552283472</v>
      </c>
      <c r="J444" s="37">
        <f t="shared" si="73"/>
        <v>35.75</v>
      </c>
      <c r="K444" s="38">
        <f t="shared" si="74"/>
        <v>851.83416552283472</v>
      </c>
    </row>
    <row r="445" spans="1:11">
      <c r="A445" s="31">
        <v>430</v>
      </c>
      <c r="B445" s="33">
        <f t="shared" si="66"/>
        <v>851.83416552283472</v>
      </c>
      <c r="C445" s="32">
        <f t="shared" si="67"/>
        <v>35.833333333333336</v>
      </c>
      <c r="D445" s="36">
        <f t="shared" si="68"/>
        <v>868.3168916434638</v>
      </c>
      <c r="E445" s="33">
        <f t="shared" si="69"/>
        <v>868.3168916434638</v>
      </c>
      <c r="F445" s="34">
        <f t="shared" si="70"/>
        <v>4218.9525391444122</v>
      </c>
      <c r="G445" s="34" cm="1">
        <f t="array" ref="G445">_xll.DCE_EC312_SpecificHeat_Ca(B445)</f>
        <v>692.474846397085</v>
      </c>
      <c r="H445" s="33">
        <f t="shared" si="71"/>
        <v>0.50528890797931425</v>
      </c>
      <c r="I445" s="33">
        <f t="shared" si="72"/>
        <v>852.33945443081404</v>
      </c>
      <c r="J445" s="37">
        <f t="shared" si="73"/>
        <v>35.833333333333336</v>
      </c>
      <c r="K445" s="38">
        <f t="shared" si="74"/>
        <v>852.33945443081404</v>
      </c>
    </row>
    <row r="446" spans="1:11">
      <c r="A446" s="31">
        <v>431</v>
      </c>
      <c r="B446" s="33">
        <f t="shared" si="66"/>
        <v>852.33945443081404</v>
      </c>
      <c r="C446" s="32">
        <f t="shared" si="67"/>
        <v>35.916666666666664</v>
      </c>
      <c r="D446" s="36">
        <f t="shared" si="68"/>
        <v>868.66372419707727</v>
      </c>
      <c r="E446" s="33">
        <f t="shared" si="69"/>
        <v>868.66372419707727</v>
      </c>
      <c r="F446" s="34">
        <f t="shared" si="70"/>
        <v>4182.6444823903685</v>
      </c>
      <c r="G446" s="34" cm="1">
        <f t="array" ref="G446">_xll.DCE_EC312_SpecificHeat_Ca(B446)</f>
        <v>691.86072294944017</v>
      </c>
      <c r="H446" s="33">
        <f t="shared" si="71"/>
        <v>0.50138507633212659</v>
      </c>
      <c r="I446" s="33">
        <f t="shared" si="72"/>
        <v>852.84083950714614</v>
      </c>
      <c r="J446" s="37">
        <f t="shared" si="73"/>
        <v>35.916666666666664</v>
      </c>
      <c r="K446" s="38">
        <f t="shared" si="74"/>
        <v>852.84083950714614</v>
      </c>
    </row>
    <row r="447" spans="1:11">
      <c r="A447" s="31">
        <v>432</v>
      </c>
      <c r="B447" s="33">
        <f t="shared" si="66"/>
        <v>852.84083950714614</v>
      </c>
      <c r="C447" s="32">
        <f t="shared" si="67"/>
        <v>36</v>
      </c>
      <c r="D447" s="36">
        <f t="shared" si="68"/>
        <v>869.00975575100892</v>
      </c>
      <c r="E447" s="33">
        <f t="shared" si="69"/>
        <v>869.00975575100892</v>
      </c>
      <c r="F447" s="34">
        <f t="shared" si="70"/>
        <v>4147.029708680413</v>
      </c>
      <c r="G447" s="34" cm="1">
        <f t="array" ref="G447">_xll.DCE_EC312_SpecificHeat_Ca(B447)</f>
        <v>691.25637899478556</v>
      </c>
      <c r="H447" s="33">
        <f t="shared" si="71"/>
        <v>0.49755044855276931</v>
      </c>
      <c r="I447" s="33">
        <f t="shared" si="72"/>
        <v>853.33838995569886</v>
      </c>
      <c r="J447" s="37">
        <f t="shared" si="73"/>
        <v>36</v>
      </c>
      <c r="K447" s="38">
        <f t="shared" si="74"/>
        <v>853.33838995569886</v>
      </c>
    </row>
    <row r="448" spans="1:11">
      <c r="A448" s="31">
        <v>433</v>
      </c>
      <c r="B448" s="33">
        <f t="shared" si="66"/>
        <v>853.33838995569886</v>
      </c>
      <c r="C448" s="32">
        <f t="shared" si="67"/>
        <v>36.083333333333336</v>
      </c>
      <c r="D448" s="36">
        <f t="shared" si="68"/>
        <v>869.35498999650645</v>
      </c>
      <c r="E448" s="33">
        <f t="shared" si="69"/>
        <v>869.35498999650645</v>
      </c>
      <c r="F448" s="34">
        <f t="shared" si="70"/>
        <v>4112.0946914466749</v>
      </c>
      <c r="G448" s="34" cm="1">
        <f t="array" ref="G448">_xll.DCE_EC312_SpecificHeat_Ca(B448)</f>
        <v>690.66155404246342</v>
      </c>
      <c r="H448" s="33">
        <f t="shared" si="71"/>
        <v>0.49378393115072611</v>
      </c>
      <c r="I448" s="33">
        <f t="shared" si="72"/>
        <v>853.83217388684955</v>
      </c>
      <c r="J448" s="37">
        <f t="shared" si="73"/>
        <v>36.083333333333336</v>
      </c>
      <c r="K448" s="38">
        <f t="shared" si="74"/>
        <v>853.83217388684955</v>
      </c>
    </row>
    <row r="449" spans="1:11">
      <c r="A449" s="31">
        <v>434</v>
      </c>
      <c r="B449" s="33">
        <f t="shared" si="66"/>
        <v>853.83217388684955</v>
      </c>
      <c r="C449" s="32">
        <f t="shared" si="67"/>
        <v>36.166666666666664</v>
      </c>
      <c r="D449" s="36">
        <f t="shared" si="68"/>
        <v>869.69943059936031</v>
      </c>
      <c r="E449" s="33">
        <f t="shared" si="69"/>
        <v>869.69943059936031</v>
      </c>
      <c r="F449" s="34">
        <f t="shared" si="70"/>
        <v>4077.8260729251365</v>
      </c>
      <c r="G449" s="34" cm="1">
        <f t="array" ref="G449">_xll.DCE_EC312_SpecificHeat_Ca(B449)</f>
        <v>690.07599626475235</v>
      </c>
      <c r="H449" s="33">
        <f t="shared" si="71"/>
        <v>0.49008442959353427</v>
      </c>
      <c r="I449" s="33">
        <f t="shared" si="72"/>
        <v>854.32225831644303</v>
      </c>
      <c r="J449" s="37">
        <f t="shared" si="73"/>
        <v>36.166666666666664</v>
      </c>
      <c r="K449" s="38">
        <f t="shared" si="74"/>
        <v>854.32225831644303</v>
      </c>
    </row>
    <row r="450" spans="1:11">
      <c r="A450" s="31">
        <v>435</v>
      </c>
      <c r="B450" s="33">
        <f t="shared" si="66"/>
        <v>854.32225831644303</v>
      </c>
      <c r="C450" s="32">
        <f t="shared" si="67"/>
        <v>36.25</v>
      </c>
      <c r="D450" s="36">
        <f t="shared" si="68"/>
        <v>870.04308120013809</v>
      </c>
      <c r="E450" s="33">
        <f t="shared" si="69"/>
        <v>870.04308120013809</v>
      </c>
      <c r="F450" s="34">
        <f t="shared" si="70"/>
        <v>4044.2106673565249</v>
      </c>
      <c r="G450" s="34" cm="1">
        <f t="array" ref="G450">_xll.DCE_EC312_SpecificHeat_Ca(B450)</f>
        <v>689.49946216743899</v>
      </c>
      <c r="H450" s="33">
        <f t="shared" si="71"/>
        <v>0.48645084955227175</v>
      </c>
      <c r="I450" s="33">
        <f t="shared" si="72"/>
        <v>854.80870916599531</v>
      </c>
      <c r="J450" s="37">
        <f t="shared" si="73"/>
        <v>36.25</v>
      </c>
      <c r="K450" s="38">
        <f t="shared" si="74"/>
        <v>854.80870916599531</v>
      </c>
    </row>
    <row r="451" spans="1:11">
      <c r="A451" s="31">
        <v>436</v>
      </c>
      <c r="B451" s="33">
        <f t="shared" si="66"/>
        <v>854.80870916599531</v>
      </c>
      <c r="C451" s="32">
        <f t="shared" si="67"/>
        <v>36.333333333333336</v>
      </c>
      <c r="D451" s="36">
        <f t="shared" si="68"/>
        <v>870.38594541441455</v>
      </c>
      <c r="E451" s="33">
        <f t="shared" si="69"/>
        <v>870.38594541441455</v>
      </c>
      <c r="F451" s="34">
        <f t="shared" si="70"/>
        <v>4011.2354638226543</v>
      </c>
      <c r="G451" s="34" cm="1">
        <f t="array" ref="G451">_xll.DCE_EC312_SpecificHeat_Ca(B451)</f>
        <v>688.93171627456354</v>
      </c>
      <c r="H451" s="33">
        <f t="shared" si="71"/>
        <v>0.48288209806884724</v>
      </c>
      <c r="I451" s="33">
        <f t="shared" si="72"/>
        <v>855.29159126406421</v>
      </c>
      <c r="J451" s="37">
        <f t="shared" si="73"/>
        <v>36.333333333333336</v>
      </c>
      <c r="K451" s="38">
        <f t="shared" si="74"/>
        <v>855.29159126406421</v>
      </c>
    </row>
    <row r="452" spans="1:11">
      <c r="A452" s="31">
        <v>437</v>
      </c>
      <c r="B452" s="33">
        <f t="shared" si="66"/>
        <v>855.29159126406421</v>
      </c>
      <c r="C452" s="32">
        <f t="shared" si="67"/>
        <v>36.416666666666664</v>
      </c>
      <c r="D452" s="36">
        <f t="shared" si="68"/>
        <v>870.7280268330004</v>
      </c>
      <c r="E452" s="33">
        <f t="shared" si="69"/>
        <v>870.7280268330004</v>
      </c>
      <c r="F452" s="34">
        <f t="shared" si="70"/>
        <v>3978.8876287362978</v>
      </c>
      <c r="G452" s="34" cm="1">
        <f t="array" ref="G452">_xll.DCE_EC312_SpecificHeat_Ca(B452)</f>
        <v>688.37253082664654</v>
      </c>
      <c r="H452" s="33">
        <f t="shared" si="71"/>
        <v>0.47937708464859757</v>
      </c>
      <c r="I452" s="33">
        <f t="shared" si="72"/>
        <v>855.77096834871281</v>
      </c>
      <c r="J452" s="37">
        <f t="shared" si="73"/>
        <v>36.416666666666664</v>
      </c>
      <c r="K452" s="38">
        <f t="shared" si="74"/>
        <v>855.77096834871281</v>
      </c>
    </row>
    <row r="453" spans="1:11">
      <c r="A453" s="31">
        <v>438</v>
      </c>
      <c r="B453" s="33">
        <f t="shared" si="66"/>
        <v>855.77096834871281</v>
      </c>
      <c r="C453" s="32">
        <f t="shared" si="67"/>
        <v>36.5</v>
      </c>
      <c r="D453" s="36">
        <f t="shared" si="68"/>
        <v>871.06932902216784</v>
      </c>
      <c r="E453" s="33">
        <f t="shared" si="69"/>
        <v>871.06932902216784</v>
      </c>
      <c r="F453" s="34">
        <f t="shared" si="70"/>
        <v>3947.1545080001988</v>
      </c>
      <c r="G453" s="34" cm="1">
        <f t="array" ref="G453">_xll.DCE_EC312_SpecificHeat_Ca(B453)</f>
        <v>687.8216854917423</v>
      </c>
      <c r="H453" s="33">
        <f t="shared" si="71"/>
        <v>0.47593472228135303</v>
      </c>
      <c r="I453" s="33">
        <f t="shared" si="72"/>
        <v>856.24690307099422</v>
      </c>
      <c r="J453" s="37">
        <f t="shared" si="73"/>
        <v>36.5</v>
      </c>
      <c r="K453" s="38">
        <f t="shared" si="74"/>
        <v>856.24690307099422</v>
      </c>
    </row>
    <row r="454" spans="1:11">
      <c r="A454" s="31">
        <v>439</v>
      </c>
      <c r="B454" s="33">
        <f t="shared" si="66"/>
        <v>856.24690307099422</v>
      </c>
      <c r="C454" s="32">
        <f t="shared" si="67"/>
        <v>36.583333333333336</v>
      </c>
      <c r="D454" s="36">
        <f t="shared" si="68"/>
        <v>871.40985552387303</v>
      </c>
      <c r="E454" s="33">
        <f t="shared" si="69"/>
        <v>871.40985552387303</v>
      </c>
      <c r="F454" s="34">
        <f t="shared" si="70"/>
        <v>3916.0236288559736</v>
      </c>
      <c r="G454" s="34" cm="1">
        <f t="array" ref="G454">_xll.DCE_EC312_SpecificHeat_Ca(B454)</f>
        <v>687.27896708870333</v>
      </c>
      <c r="H454" s="33">
        <f t="shared" si="71"/>
        <v>0.47255392839470278</v>
      </c>
      <c r="I454" s="33">
        <f t="shared" si="72"/>
        <v>856.71945699938897</v>
      </c>
      <c r="J454" s="37">
        <f t="shared" si="73"/>
        <v>36.583333333333336</v>
      </c>
      <c r="K454" s="38">
        <f t="shared" si="74"/>
        <v>856.71945699938897</v>
      </c>
    </row>
    <row r="455" spans="1:11">
      <c r="A455" s="31">
        <v>440</v>
      </c>
      <c r="B455" s="33">
        <f t="shared" si="66"/>
        <v>856.71945699938897</v>
      </c>
      <c r="C455" s="32">
        <f t="shared" si="67"/>
        <v>36.666666666666664</v>
      </c>
      <c r="D455" s="36">
        <f t="shared" si="68"/>
        <v>871.74960985597761</v>
      </c>
      <c r="E455" s="33">
        <f t="shared" si="69"/>
        <v>871.74960985597761</v>
      </c>
      <c r="F455" s="34">
        <f t="shared" si="70"/>
        <v>3885.4827014360399</v>
      </c>
      <c r="G455" s="34" cm="1">
        <f t="array" ref="G455">_xll.DCE_EC312_SpecificHeat_Ca(B455)</f>
        <v>686.7441693220693</v>
      </c>
      <c r="H455" s="33">
        <f t="shared" si="71"/>
        <v>0.46923362574223493</v>
      </c>
      <c r="I455" s="33">
        <f t="shared" si="72"/>
        <v>857.18869062513124</v>
      </c>
      <c r="J455" s="37">
        <f t="shared" si="73"/>
        <v>36.666666666666664</v>
      </c>
      <c r="K455" s="38">
        <f t="shared" si="74"/>
        <v>857.18869062513124</v>
      </c>
    </row>
    <row r="456" spans="1:11">
      <c r="A456" s="31">
        <v>441</v>
      </c>
      <c r="B456" s="33">
        <f t="shared" si="66"/>
        <v>857.18869062513124</v>
      </c>
      <c r="C456" s="32">
        <f t="shared" si="67"/>
        <v>36.75</v>
      </c>
      <c r="D456" s="36">
        <f t="shared" si="68"/>
        <v>872.08859551246621</v>
      </c>
      <c r="E456" s="33">
        <f t="shared" si="69"/>
        <v>872.08859551246621</v>
      </c>
      <c r="F456" s="34">
        <f t="shared" si="70"/>
        <v>3855.5196200352075</v>
      </c>
      <c r="G456" s="34" cm="1">
        <f t="array" ref="G456">_xll.DCE_EC312_SpecificHeat_Ca(B456)</f>
        <v>686.21709252802907</v>
      </c>
      <c r="H456" s="33">
        <f t="shared" si="71"/>
        <v>0.46597274322989612</v>
      </c>
      <c r="I456" s="33">
        <f t="shared" si="72"/>
        <v>857.65466336836118</v>
      </c>
      <c r="J456" s="37">
        <f t="shared" si="73"/>
        <v>36.75</v>
      </c>
      <c r="K456" s="38">
        <f t="shared" si="74"/>
        <v>857.65466336836118</v>
      </c>
    </row>
    <row r="457" spans="1:11">
      <c r="A457" s="31">
        <v>442</v>
      </c>
      <c r="B457" s="33">
        <f t="shared" si="66"/>
        <v>857.65466336836118</v>
      </c>
      <c r="C457" s="32">
        <f t="shared" si="67"/>
        <v>36.833333333333336</v>
      </c>
      <c r="D457" s="36">
        <f t="shared" si="68"/>
        <v>872.42681596366208</v>
      </c>
      <c r="E457" s="33">
        <f t="shared" si="69"/>
        <v>872.42681596366208</v>
      </c>
      <c r="F457" s="34">
        <f t="shared" si="70"/>
        <v>3826.1224641181234</v>
      </c>
      <c r="G457" s="34" cm="1">
        <f t="array" ref="G457">_xll.DCE_EC312_SpecificHeat_Ca(B457)</f>
        <v>685.69754343093143</v>
      </c>
      <c r="H457" s="33">
        <f t="shared" si="71"/>
        <v>0.46277021668352986</v>
      </c>
      <c r="I457" s="33">
        <f t="shared" si="72"/>
        <v>858.11743358504475</v>
      </c>
      <c r="J457" s="37">
        <f t="shared" si="73"/>
        <v>36.833333333333336</v>
      </c>
      <c r="K457" s="38">
        <f t="shared" si="74"/>
        <v>858.11743358504475</v>
      </c>
    </row>
    <row r="458" spans="1:11">
      <c r="A458" s="31">
        <v>443</v>
      </c>
      <c r="B458" s="33">
        <f t="shared" si="66"/>
        <v>858.11743358504475</v>
      </c>
      <c r="C458" s="32">
        <f t="shared" si="67"/>
        <v>36.916666666666664</v>
      </c>
      <c r="D458" s="36">
        <f t="shared" si="68"/>
        <v>872.76427465644019</v>
      </c>
      <c r="E458" s="33">
        <f t="shared" si="69"/>
        <v>872.76427465644019</v>
      </c>
      <c r="F458" s="34">
        <f t="shared" si="70"/>
        <v>3797.2794990759389</v>
      </c>
      <c r="G458" s="34" cm="1">
        <f t="array" ref="G458">_xll.DCE_EC312_SpecificHeat_Ca(B458)</f>
        <v>685.18533490984908</v>
      </c>
      <c r="H458" s="33">
        <f t="shared" si="71"/>
        <v>0.45962498956026376</v>
      </c>
      <c r="I458" s="33">
        <f t="shared" si="72"/>
        <v>858.57705857460496</v>
      </c>
      <c r="J458" s="37">
        <f t="shared" si="73"/>
        <v>36.916666666666664</v>
      </c>
      <c r="K458" s="38">
        <f t="shared" si="74"/>
        <v>858.57705857460496</v>
      </c>
    </row>
    <row r="459" spans="1:11">
      <c r="A459" s="31">
        <v>444</v>
      </c>
      <c r="B459" s="33">
        <f t="shared" si="66"/>
        <v>858.57705857460496</v>
      </c>
      <c r="C459" s="32">
        <f t="shared" si="67"/>
        <v>37</v>
      </c>
      <c r="D459" s="36">
        <f t="shared" si="68"/>
        <v>873.10097501443829</v>
      </c>
      <c r="E459" s="33">
        <f t="shared" si="69"/>
        <v>873.10097501443829</v>
      </c>
      <c r="F459" s="34">
        <f t="shared" si="70"/>
        <v>3768.9791767467614</v>
      </c>
      <c r="G459" s="34" cm="1">
        <f t="array" ref="G459">_xll.DCE_EC312_SpecificHeat_Ca(B459)</f>
        <v>684.68028577472774</v>
      </c>
      <c r="H459" s="33">
        <f t="shared" si="71"/>
        <v>0.45653601360652379</v>
      </c>
      <c r="I459" s="33">
        <f t="shared" si="72"/>
        <v>859.03359458821149</v>
      </c>
      <c r="J459" s="37">
        <f t="shared" si="73"/>
        <v>37</v>
      </c>
      <c r="K459" s="38">
        <f t="shared" si="74"/>
        <v>859.03359458821149</v>
      </c>
    </row>
    <row r="460" spans="1:11">
      <c r="A460" s="31">
        <v>445</v>
      </c>
      <c r="B460" s="33">
        <f t="shared" si="66"/>
        <v>859.03359458821149</v>
      </c>
      <c r="C460" s="32">
        <f t="shared" si="67"/>
        <v>37.083333333333336</v>
      </c>
      <c r="D460" s="36">
        <f t="shared" si="68"/>
        <v>873.43692043826502</v>
      </c>
      <c r="E460" s="33">
        <f t="shared" si="69"/>
        <v>873.43692043826502</v>
      </c>
      <c r="F460" s="34">
        <f t="shared" si="70"/>
        <v>3741.2101357131278</v>
      </c>
      <c r="G460" s="34" cm="1">
        <f t="array" ref="G460">_xll.DCE_EC312_SpecificHeat_Ca(B460)</f>
        <v>684.18222055167348</v>
      </c>
      <c r="H460" s="33">
        <f t="shared" si="71"/>
        <v>0.45350224946525691</v>
      </c>
      <c r="I460" s="33">
        <f t="shared" si="72"/>
        <v>859.48709683767675</v>
      </c>
      <c r="J460" s="37">
        <f t="shared" si="73"/>
        <v>37.083333333333336</v>
      </c>
      <c r="K460" s="38">
        <f t="shared" si="74"/>
        <v>859.48709683767675</v>
      </c>
    </row>
    <row r="461" spans="1:11">
      <c r="A461" s="31">
        <v>446</v>
      </c>
      <c r="B461" s="33">
        <f t="shared" si="66"/>
        <v>859.48709683767675</v>
      </c>
      <c r="C461" s="32">
        <f t="shared" si="67"/>
        <v>37.166666666666664</v>
      </c>
      <c r="D461" s="36">
        <f t="shared" si="68"/>
        <v>873.77211430570605</v>
      </c>
      <c r="E461" s="33">
        <f t="shared" si="69"/>
        <v>873.77211430570605</v>
      </c>
      <c r="F461" s="34">
        <f t="shared" si="70"/>
        <v>3713.9612013894853</v>
      </c>
      <c r="G461" s="34" cm="1">
        <f t="array" ref="G461">_xll.DCE_EC312_SpecificHeat_Ca(B461)</f>
        <v>683.69096927695989</v>
      </c>
      <c r="H461" s="33">
        <f t="shared" si="71"/>
        <v>0.45052266723487122</v>
      </c>
      <c r="I461" s="33">
        <f t="shared" si="72"/>
        <v>859.93761950491159</v>
      </c>
      <c r="J461" s="37">
        <f t="shared" si="73"/>
        <v>37.166666666666664</v>
      </c>
      <c r="K461" s="38">
        <f t="shared" si="74"/>
        <v>859.93761950491159</v>
      </c>
    </row>
    <row r="462" spans="1:11">
      <c r="A462" s="31">
        <v>447</v>
      </c>
      <c r="B462" s="33">
        <f t="shared" si="66"/>
        <v>859.93761950491159</v>
      </c>
      <c r="C462" s="32">
        <f t="shared" si="67"/>
        <v>37.25</v>
      </c>
      <c r="D462" s="36">
        <f t="shared" si="68"/>
        <v>874.10655997192816</v>
      </c>
      <c r="E462" s="33">
        <f t="shared" si="69"/>
        <v>874.10655997192816</v>
      </c>
      <c r="F462" s="34">
        <f t="shared" si="70"/>
        <v>3687.221385912525</v>
      </c>
      <c r="G462" s="34" cm="1">
        <f t="array" ref="G462">_xll.DCE_EC312_SpecificHeat_Ca(B462)</f>
        <v>683.20636729935268</v>
      </c>
      <c r="H462" s="33">
        <f t="shared" si="71"/>
        <v>0.44759624698235556</v>
      </c>
      <c r="I462" s="33">
        <f t="shared" si="72"/>
        <v>860.38521575189395</v>
      </c>
      <c r="J462" s="37">
        <f t="shared" si="73"/>
        <v>37.25</v>
      </c>
      <c r="K462" s="38">
        <f t="shared" si="74"/>
        <v>860.38521575189395</v>
      </c>
    </row>
    <row r="463" spans="1:11">
      <c r="A463" s="31">
        <v>448</v>
      </c>
      <c r="B463" s="33">
        <f t="shared" si="66"/>
        <v>860.38521575189395</v>
      </c>
      <c r="C463" s="32">
        <f t="shared" si="67"/>
        <v>37.333333333333336</v>
      </c>
      <c r="D463" s="36">
        <f t="shared" si="68"/>
        <v>874.44026076968044</v>
      </c>
      <c r="E463" s="33">
        <f t="shared" si="69"/>
        <v>874.44026076968044</v>
      </c>
      <c r="F463" s="34">
        <f t="shared" si="70"/>
        <v>3660.9798878454508</v>
      </c>
      <c r="G463" s="34" cm="1">
        <f t="array" ref="G463">_xll.DCE_EC312_SpecificHeat_Ca(B463)</f>
        <v>682.72825509037455</v>
      </c>
      <c r="H463" s="33">
        <f t="shared" si="71"/>
        <v>0.44472197921279055</v>
      </c>
      <c r="I463" s="33">
        <f t="shared" si="72"/>
        <v>860.82993773110672</v>
      </c>
      <c r="J463" s="37">
        <f t="shared" si="73"/>
        <v>37.333333333333336</v>
      </c>
      <c r="K463" s="38">
        <f t="shared" si="74"/>
        <v>860.82993773110672</v>
      </c>
    </row>
    <row r="464" spans="1:11">
      <c r="A464" s="31">
        <v>449</v>
      </c>
      <c r="B464" s="33">
        <f t="shared" si="66"/>
        <v>860.82993773110672</v>
      </c>
      <c r="C464" s="32">
        <f t="shared" si="67"/>
        <v>37.416666666666664</v>
      </c>
      <c r="D464" s="36">
        <f t="shared" si="68"/>
        <v>874.77322000949323</v>
      </c>
      <c r="E464" s="33">
        <f t="shared" si="69"/>
        <v>874.77322000949323</v>
      </c>
      <c r="F464" s="34">
        <f t="shared" si="70"/>
        <v>3635.226091707912</v>
      </c>
      <c r="G464" s="34" cm="1">
        <f t="array" ref="G464">_xll.DCE_EC312_SpecificHeat_Ca(B464)</f>
        <v>682.25647806215034</v>
      </c>
      <c r="H464" s="33">
        <f t="shared" si="71"/>
        <v>0.44189886529750699</v>
      </c>
      <c r="I464" s="33">
        <f t="shared" si="72"/>
        <v>861.27183659640423</v>
      </c>
      <c r="J464" s="37">
        <f t="shared" si="73"/>
        <v>37.416666666666664</v>
      </c>
      <c r="K464" s="38">
        <f t="shared" si="74"/>
        <v>861.27183659640423</v>
      </c>
    </row>
    <row r="465" spans="1:11">
      <c r="A465" s="31">
        <v>450</v>
      </c>
      <c r="B465" s="33">
        <f t="shared" ref="B465:B528" si="75">IF(A465=1,20,I464)</f>
        <v>861.27183659640423</v>
      </c>
      <c r="C465" s="32">
        <f t="shared" ref="C465:C528" si="76">A465*5/60</f>
        <v>37.5</v>
      </c>
      <c r="D465" s="36">
        <f t="shared" ref="D465:D528" si="77">20 + 345 *LOG10(8 * C465 + 1)</f>
        <v>875.10544097987599</v>
      </c>
      <c r="E465" s="33">
        <f t="shared" ref="E465:E528" si="78">D465</f>
        <v>875.10544097987599</v>
      </c>
      <c r="F465" s="34">
        <f t="shared" ref="F465:F528" si="79">25 * (D465 - B465)+1 * 0.7 * 1 * 0.0000000567 * ((E465 + 273) ^ 4 - (B465 + 273) ^ 4)</f>
        <v>3609.9495673431265</v>
      </c>
      <c r="G465" s="34" cm="1">
        <f t="array" ref="G465">_xll.DCE_EC312_SpecificHeat_Ca(B465)</f>
        <v>681.79088639249187</v>
      </c>
      <c r="H465" s="33">
        <f t="shared" ref="H465:H528" si="80">$G$10 * $G$9 / (G465 * 7850) * F465 * 5</f>
        <v>0.43912591786309141</v>
      </c>
      <c r="I465" s="33">
        <f t="shared" ref="I465:I528" si="81">B465+H465</f>
        <v>861.71096251426729</v>
      </c>
      <c r="J465" s="37">
        <f t="shared" si="73"/>
        <v>37.5</v>
      </c>
      <c r="K465" s="38">
        <f t="shared" si="74"/>
        <v>861.71096251426729</v>
      </c>
    </row>
    <row r="466" spans="1:11">
      <c r="A466" s="31">
        <v>451</v>
      </c>
      <c r="B466" s="33">
        <f t="shared" si="75"/>
        <v>861.71096251426729</v>
      </c>
      <c r="C466" s="32">
        <f t="shared" si="76"/>
        <v>37.583333333333336</v>
      </c>
      <c r="D466" s="36">
        <f t="shared" si="77"/>
        <v>875.43692694751155</v>
      </c>
      <c r="E466" s="33">
        <f t="shared" si="78"/>
        <v>875.43692694751155</v>
      </c>
      <c r="F466" s="34">
        <f t="shared" si="79"/>
        <v>3585.1400691315735</v>
      </c>
      <c r="G466" s="34" cm="1">
        <f t="array" ref="G466">_xll.DCE_EC312_SpecificHeat_Ca(B466)</f>
        <v>681.33133485689791</v>
      </c>
      <c r="H466" s="33">
        <f t="shared" si="80"/>
        <v>0.43640216114315039</v>
      </c>
      <c r="I466" s="33">
        <f t="shared" si="81"/>
        <v>862.14736467541047</v>
      </c>
      <c r="J466" s="37">
        <f t="shared" si="73"/>
        <v>37.583333333333336</v>
      </c>
      <c r="K466" s="38">
        <f t="shared" si="74"/>
        <v>862.14736467541047</v>
      </c>
    </row>
    <row r="467" spans="1:11">
      <c r="A467" s="31">
        <v>452</v>
      </c>
      <c r="B467" s="33">
        <f t="shared" si="75"/>
        <v>862.14736467541047</v>
      </c>
      <c r="C467" s="32">
        <f t="shared" si="76"/>
        <v>37.666666666666664</v>
      </c>
      <c r="D467" s="36">
        <f t="shared" si="77"/>
        <v>875.76768115744937</v>
      </c>
      <c r="E467" s="33">
        <f t="shared" si="78"/>
        <v>875.76768115744937</v>
      </c>
      <c r="F467" s="34">
        <f t="shared" si="79"/>
        <v>3560.7875350623654</v>
      </c>
      <c r="G467" s="34" cm="1">
        <f t="array" ref="G467">_xll.DCE_EC312_SpecificHeat_Ca(B467)</f>
        <v>680.87768266716205</v>
      </c>
      <c r="H467" s="33">
        <f t="shared" si="80"/>
        <v>0.43372663129492067</v>
      </c>
      <c r="I467" s="33">
        <f t="shared" si="81"/>
        <v>862.58109130670539</v>
      </c>
      <c r="J467" s="37">
        <f t="shared" si="73"/>
        <v>37.666666666666664</v>
      </c>
      <c r="K467" s="38">
        <f t="shared" si="74"/>
        <v>862.58109130670539</v>
      </c>
    </row>
    <row r="468" spans="1:11">
      <c r="A468" s="31">
        <v>453</v>
      </c>
      <c r="B468" s="33">
        <f t="shared" si="75"/>
        <v>862.58109130670539</v>
      </c>
      <c r="C468" s="32">
        <f t="shared" si="76"/>
        <v>37.75</v>
      </c>
      <c r="D468" s="36">
        <f t="shared" si="77"/>
        <v>876.09770683329521</v>
      </c>
      <c r="E468" s="33">
        <f t="shared" si="78"/>
        <v>876.09770683329521</v>
      </c>
      <c r="F468" s="34">
        <f t="shared" si="79"/>
        <v>3536.8820856705356</v>
      </c>
      <c r="G468" s="34" cm="1">
        <f t="array" ref="G468">_xll.DCE_EC312_SpecificHeat_Ca(B468)</f>
        <v>680.42979331629772</v>
      </c>
      <c r="H468" s="33">
        <f t="shared" si="80"/>
        <v>0.43109837668243661</v>
      </c>
      <c r="I468" s="33">
        <f t="shared" si="81"/>
        <v>863.01218968338787</v>
      </c>
      <c r="J468" s="37">
        <f t="shared" si="73"/>
        <v>37.75</v>
      </c>
      <c r="K468" s="38">
        <f t="shared" si="74"/>
        <v>863.01218968338787</v>
      </c>
    </row>
    <row r="469" spans="1:11">
      <c r="A469" s="31">
        <v>454</v>
      </c>
      <c r="B469" s="33">
        <f t="shared" si="75"/>
        <v>863.01218968338787</v>
      </c>
      <c r="C469" s="32">
        <f t="shared" si="76"/>
        <v>37.833333333333336</v>
      </c>
      <c r="D469" s="36">
        <f t="shared" si="77"/>
        <v>876.42700717740081</v>
      </c>
      <c r="E469" s="33">
        <f t="shared" si="78"/>
        <v>876.42700717740081</v>
      </c>
      <c r="F469" s="34">
        <f t="shared" si="79"/>
        <v>3513.4140228508468</v>
      </c>
      <c r="G469" s="34" cm="1">
        <f t="array" ref="G469">_xll.DCE_EC312_SpecificHeat_Ca(B469)</f>
        <v>679.98753442949999</v>
      </c>
      <c r="H469" s="33">
        <f t="shared" si="80"/>
        <v>0.42851645812822936</v>
      </c>
      <c r="I469" s="33">
        <f t="shared" si="81"/>
        <v>863.4407061415161</v>
      </c>
      <c r="J469" s="37">
        <f t="shared" si="73"/>
        <v>37.833333333333336</v>
      </c>
      <c r="K469" s="38">
        <f t="shared" si="74"/>
        <v>863.4407061415161</v>
      </c>
    </row>
    <row r="470" spans="1:11">
      <c r="A470" s="31">
        <v>455</v>
      </c>
      <c r="B470" s="33">
        <f t="shared" si="75"/>
        <v>863.4407061415161</v>
      </c>
      <c r="C470" s="32">
        <f t="shared" si="76"/>
        <v>37.916666666666664</v>
      </c>
      <c r="D470" s="36">
        <f t="shared" si="77"/>
        <v>876.75558537104962</v>
      </c>
      <c r="E470" s="33">
        <f t="shared" si="78"/>
        <v>876.75558537104962</v>
      </c>
      <c r="F470" s="34">
        <f t="shared" si="79"/>
        <v>3490.3738285561976</v>
      </c>
      <c r="G470" s="34" cm="1">
        <f t="array" ref="G470">_xll.DCE_EC312_SpecificHeat_Ca(B470)</f>
        <v>679.55077762088422</v>
      </c>
      <c r="H470" s="33">
        <f t="shared" si="80"/>
        <v>0.42597994913519266</v>
      </c>
      <c r="I470" s="33">
        <f t="shared" si="81"/>
        <v>863.86668609065134</v>
      </c>
      <c r="J470" s="37">
        <f t="shared" si="73"/>
        <v>37.916666666666664</v>
      </c>
      <c r="K470" s="38">
        <f t="shared" si="74"/>
        <v>863.86668609065134</v>
      </c>
    </row>
    <row r="471" spans="1:11">
      <c r="A471" s="31">
        <v>456</v>
      </c>
      <c r="B471" s="33">
        <f t="shared" si="75"/>
        <v>863.86668609065134</v>
      </c>
      <c r="C471" s="32">
        <f t="shared" si="76"/>
        <v>38</v>
      </c>
      <c r="D471" s="36">
        <f t="shared" si="77"/>
        <v>877.08344457464113</v>
      </c>
      <c r="E471" s="33">
        <f t="shared" si="78"/>
        <v>877.08344457464113</v>
      </c>
      <c r="F471" s="34">
        <f t="shared" si="79"/>
        <v>3467.752163388197</v>
      </c>
      <c r="G471" s="34" cm="1">
        <f t="array" ref="G471">_xll.DCE_EC312_SpecificHeat_Ca(B471)</f>
        <v>679.11939835574663</v>
      </c>
      <c r="H471" s="33">
        <f t="shared" si="80"/>
        <v>0.42348793608016744</v>
      </c>
      <c r="I471" s="33">
        <f t="shared" si="81"/>
        <v>864.29017402673151</v>
      </c>
      <c r="J471" s="37">
        <f t="shared" si="73"/>
        <v>38</v>
      </c>
      <c r="K471" s="38">
        <f t="shared" si="74"/>
        <v>864.29017402673151</v>
      </c>
    </row>
    <row r="472" spans="1:11">
      <c r="A472" s="31">
        <v>457</v>
      </c>
      <c r="B472" s="33">
        <f t="shared" si="75"/>
        <v>864.29017402673151</v>
      </c>
      <c r="C472" s="32">
        <f t="shared" si="76"/>
        <v>38.083333333333336</v>
      </c>
      <c r="D472" s="36">
        <f t="shared" si="77"/>
        <v>877.41058792787373</v>
      </c>
      <c r="E472" s="33">
        <f t="shared" si="78"/>
        <v>877.41058792787373</v>
      </c>
      <c r="F472" s="34">
        <f t="shared" si="79"/>
        <v>3445.5398650896805</v>
      </c>
      <c r="G472" s="34" cm="1">
        <f t="array" ref="G472">_xll.DCE_EC312_SpecificHeat_Ca(B472)</f>
        <v>678.69327581811228</v>
      </c>
      <c r="H472" s="33">
        <f t="shared" si="80"/>
        <v>0.42103951838103926</v>
      </c>
      <c r="I472" s="33">
        <f t="shared" si="81"/>
        <v>864.71121354511251</v>
      </c>
      <c r="J472" s="37">
        <f t="shared" si="73"/>
        <v>38.083333333333336</v>
      </c>
      <c r="K472" s="38">
        <f t="shared" si="74"/>
        <v>864.71121354511251</v>
      </c>
    </row>
    <row r="473" spans="1:11">
      <c r="A473" s="31">
        <v>458</v>
      </c>
      <c r="B473" s="33">
        <f t="shared" si="75"/>
        <v>864.71121354511251</v>
      </c>
      <c r="C473" s="32">
        <f t="shared" si="76"/>
        <v>38.166666666666664</v>
      </c>
      <c r="D473" s="36">
        <f t="shared" si="77"/>
        <v>877.73701854992487</v>
      </c>
      <c r="E473" s="33">
        <f t="shared" si="78"/>
        <v>877.73701854992487</v>
      </c>
      <c r="F473" s="34">
        <f t="shared" si="79"/>
        <v>3423.7279469449513</v>
      </c>
      <c r="G473" s="34" cm="1">
        <f t="array" ref="G473">_xll.DCE_EC312_SpecificHeat_Ca(B473)</f>
        <v>678.2722927833405</v>
      </c>
      <c r="H473" s="33">
        <f t="shared" si="80"/>
        <v>0.41863380863863203</v>
      </c>
      <c r="I473" s="33">
        <f t="shared" si="81"/>
        <v>865.12984735375119</v>
      </c>
      <c r="J473" s="37">
        <f t="shared" si="73"/>
        <v>38.166666666666664</v>
      </c>
      <c r="K473" s="38">
        <f t="shared" si="74"/>
        <v>865.12984735375119</v>
      </c>
    </row>
    <row r="474" spans="1:11">
      <c r="A474" s="31">
        <v>459</v>
      </c>
      <c r="B474" s="33">
        <f t="shared" si="75"/>
        <v>865.12984735375119</v>
      </c>
      <c r="C474" s="32">
        <f t="shared" si="76"/>
        <v>38.25</v>
      </c>
      <c r="D474" s="36">
        <f t="shared" si="77"/>
        <v>878.06273953962932</v>
      </c>
      <c r="E474" s="33">
        <f t="shared" si="78"/>
        <v>878.06273953962932</v>
      </c>
      <c r="F474" s="34">
        <f t="shared" si="79"/>
        <v>3402.3075960956999</v>
      </c>
      <c r="G474" s="34" cm="1">
        <f t="array" ref="G474">_xll.DCE_EC312_SpecificHeat_Ca(B474)</f>
        <v>677.85633549557326</v>
      </c>
      <c r="H474" s="33">
        <f t="shared" si="80"/>
        <v>0.41626993275492552</v>
      </c>
      <c r="I474" s="33">
        <f t="shared" si="81"/>
        <v>865.54611728650616</v>
      </c>
      <c r="J474" s="37">
        <f t="shared" si="73"/>
        <v>38.25</v>
      </c>
      <c r="K474" s="38">
        <f t="shared" si="74"/>
        <v>865.54611728650616</v>
      </c>
    </row>
    <row r="475" spans="1:11">
      <c r="A475" s="31">
        <v>460</v>
      </c>
      <c r="B475" s="33">
        <f t="shared" si="75"/>
        <v>865.54611728650616</v>
      </c>
      <c r="C475" s="32">
        <f t="shared" si="76"/>
        <v>38.333333333333336</v>
      </c>
      <c r="D475" s="36">
        <f t="shared" si="77"/>
        <v>878.38775397565621</v>
      </c>
      <c r="E475" s="33">
        <f t="shared" si="78"/>
        <v>878.38775397565621</v>
      </c>
      <c r="F475" s="34">
        <f t="shared" si="79"/>
        <v>3381.2701717805667</v>
      </c>
      <c r="G475" s="34" cm="1">
        <f t="array" ref="G475">_xll.DCE_EC312_SpecificHeat_Ca(B475)</f>
        <v>677.44529354982137</v>
      </c>
      <c r="H475" s="33">
        <f t="shared" si="80"/>
        <v>0.41394703002910066</v>
      </c>
      <c r="I475" s="33">
        <f t="shared" si="81"/>
        <v>865.96006431653529</v>
      </c>
      <c r="J475" s="37">
        <f t="shared" si="73"/>
        <v>38.333333333333336</v>
      </c>
      <c r="K475" s="38">
        <f t="shared" si="74"/>
        <v>865.96006431653529</v>
      </c>
    </row>
    <row r="476" spans="1:11">
      <c r="A476" s="31">
        <v>461</v>
      </c>
      <c r="B476" s="33">
        <f t="shared" si="75"/>
        <v>865.96006431653529</v>
      </c>
      <c r="C476" s="32">
        <f t="shared" si="76"/>
        <v>38.416666666666664</v>
      </c>
      <c r="D476" s="36">
        <f t="shared" si="77"/>
        <v>878.71206491668272</v>
      </c>
      <c r="E476" s="33">
        <f t="shared" si="78"/>
        <v>878.71206491668272</v>
      </c>
      <c r="F476" s="34">
        <f t="shared" si="79"/>
        <v>3360.6072035021439</v>
      </c>
      <c r="G476" s="34" cm="1">
        <f t="array" ref="G476">_xll.DCE_EC312_SpecificHeat_Ca(B476)</f>
        <v>677.03905977849104</v>
      </c>
      <c r="H476" s="33">
        <f t="shared" si="80"/>
        <v>0.4116642532323892</v>
      </c>
      <c r="I476" s="33">
        <f t="shared" si="81"/>
        <v>866.3717285697677</v>
      </c>
      <c r="J476" s="37">
        <f t="shared" si="73"/>
        <v>38.416666666666664</v>
      </c>
      <c r="K476" s="38">
        <f t="shared" si="74"/>
        <v>866.3717285697677</v>
      </c>
    </row>
    <row r="477" spans="1:11">
      <c r="A477" s="31">
        <v>462</v>
      </c>
      <c r="B477" s="33">
        <f t="shared" si="75"/>
        <v>866.3717285697677</v>
      </c>
      <c r="C477" s="32">
        <f t="shared" si="76"/>
        <v>38.5</v>
      </c>
      <c r="D477" s="36">
        <f t="shared" si="77"/>
        <v>879.03567540156791</v>
      </c>
      <c r="E477" s="33">
        <f t="shared" si="78"/>
        <v>879.03567540156791</v>
      </c>
      <c r="F477" s="34">
        <f t="shared" si="79"/>
        <v>3340.3103891316896</v>
      </c>
      <c r="G477" s="34" cm="1">
        <f t="array" ref="G477">_xll.DCE_EC312_SpecificHeat_Ca(B477)</f>
        <v>676.63753014216672</v>
      </c>
      <c r="H477" s="33">
        <f t="shared" si="80"/>
        <v>0.40942076866347332</v>
      </c>
      <c r="I477" s="33">
        <f t="shared" si="81"/>
        <v>866.78114933843119</v>
      </c>
      <c r="J477" s="37">
        <f t="shared" si="73"/>
        <v>38.5</v>
      </c>
      <c r="K477" s="38">
        <f t="shared" si="74"/>
        <v>866.78114933843119</v>
      </c>
    </row>
    <row r="478" spans="1:11">
      <c r="A478" s="31">
        <v>463</v>
      </c>
      <c r="B478" s="33">
        <f t="shared" si="75"/>
        <v>866.78114933843119</v>
      </c>
      <c r="C478" s="32">
        <f t="shared" si="76"/>
        <v>38.583333333333336</v>
      </c>
      <c r="D478" s="36">
        <f t="shared" si="77"/>
        <v>879.35858844952281</v>
      </c>
      <c r="E478" s="33">
        <f t="shared" si="78"/>
        <v>879.35858844952281</v>
      </c>
      <c r="F478" s="34">
        <f t="shared" si="79"/>
        <v>3320.3715929527561</v>
      </c>
      <c r="G478" s="34" cm="1">
        <f t="array" ref="G478">_xll.DCE_EC312_SpecificHeat_Ca(B478)</f>
        <v>676.24060362446994</v>
      </c>
      <c r="H478" s="33">
        <f t="shared" si="80"/>
        <v>0.40721575618505507</v>
      </c>
      <c r="I478" s="33">
        <f t="shared" si="81"/>
        <v>867.1883650946163</v>
      </c>
      <c r="J478" s="37">
        <f t="shared" si="73"/>
        <v>38.583333333333336</v>
      </c>
      <c r="K478" s="38">
        <f t="shared" si="74"/>
        <v>867.1883650946163</v>
      </c>
    </row>
    <row r="479" spans="1:11">
      <c r="A479" s="31">
        <v>464</v>
      </c>
      <c r="B479" s="33">
        <f t="shared" si="75"/>
        <v>867.1883650946163</v>
      </c>
      <c r="C479" s="32">
        <f t="shared" si="76"/>
        <v>38.666666666666664</v>
      </c>
      <c r="D479" s="36">
        <f t="shared" si="77"/>
        <v>879.68080706027968</v>
      </c>
      <c r="E479" s="33">
        <f t="shared" si="78"/>
        <v>879.68080706027968</v>
      </c>
      <c r="F479" s="34">
        <f t="shared" si="79"/>
        <v>3300.7828436538766</v>
      </c>
      <c r="G479" s="34" cm="1">
        <f t="array" ref="G479">_xll.DCE_EC312_SpecificHeat_Ca(B479)</f>
        <v>675.84818213082758</v>
      </c>
      <c r="H479" s="33">
        <f t="shared" si="80"/>
        <v>0.40504840924328611</v>
      </c>
      <c r="I479" s="33">
        <f t="shared" si="81"/>
        <v>867.59341350385955</v>
      </c>
      <c r="J479" s="37">
        <f t="shared" si="73"/>
        <v>38.666666666666664</v>
      </c>
      <c r="K479" s="38">
        <f t="shared" si="74"/>
        <v>867.59341350385955</v>
      </c>
    </row>
    <row r="480" spans="1:11">
      <c r="A480" s="31">
        <v>465</v>
      </c>
      <c r="B480" s="33">
        <f t="shared" si="75"/>
        <v>867.59341350385955</v>
      </c>
      <c r="C480" s="32">
        <f t="shared" si="76"/>
        <v>38.75</v>
      </c>
      <c r="D480" s="36">
        <f t="shared" si="77"/>
        <v>880.00233421425889</v>
      </c>
      <c r="E480" s="33">
        <f t="shared" si="78"/>
        <v>880.00233421425889</v>
      </c>
      <c r="F480" s="34">
        <f t="shared" si="79"/>
        <v>3281.536332272563</v>
      </c>
      <c r="G480" s="34" cm="1">
        <f t="array" ref="G480">_xll.DCE_EC312_SpecificHeat_Ca(B480)</f>
        <v>675.4601703909866</v>
      </c>
      <c r="H480" s="33">
        <f t="shared" si="80"/>
        <v>0.40291793487077004</v>
      </c>
      <c r="I480" s="33">
        <f t="shared" si="81"/>
        <v>867.99633143873029</v>
      </c>
      <c r="J480" s="37">
        <f t="shared" si="73"/>
        <v>38.75</v>
      </c>
      <c r="K480" s="38">
        <f t="shared" si="74"/>
        <v>867.99633143873029</v>
      </c>
    </row>
    <row r="481" spans="1:11">
      <c r="A481" s="31">
        <v>466</v>
      </c>
      <c r="B481" s="33">
        <f t="shared" si="75"/>
        <v>867.99633143873029</v>
      </c>
      <c r="C481" s="32">
        <f t="shared" si="76"/>
        <v>38.833333333333336</v>
      </c>
      <c r="D481" s="36">
        <f t="shared" si="77"/>
        <v>880.32317287273509</v>
      </c>
      <c r="E481" s="33">
        <f t="shared" si="78"/>
        <v>880.32317287273509</v>
      </c>
      <c r="F481" s="34">
        <f t="shared" si="79"/>
        <v>3262.6244100970389</v>
      </c>
      <c r="G481" s="34" cm="1">
        <f t="array" ref="G481">_xll.DCE_EC312_SpecificHeat_Ca(B481)</f>
        <v>675.07647586512007</v>
      </c>
      <c r="H481" s="33">
        <f t="shared" si="80"/>
        <v>0.40082355367433981</v>
      </c>
      <c r="I481" s="33">
        <f t="shared" si="81"/>
        <v>868.39715499240458</v>
      </c>
      <c r="J481" s="37">
        <f t="shared" si="73"/>
        <v>38.833333333333336</v>
      </c>
      <c r="K481" s="38">
        <f t="shared" si="74"/>
        <v>868.39715499240458</v>
      </c>
    </row>
    <row r="482" spans="1:11">
      <c r="A482" s="31">
        <v>467</v>
      </c>
      <c r="B482" s="33">
        <f t="shared" si="75"/>
        <v>868.39715499240458</v>
      </c>
      <c r="C482" s="32">
        <f t="shared" si="76"/>
        <v>38.916666666666664</v>
      </c>
      <c r="D482" s="36">
        <f t="shared" si="77"/>
        <v>880.64332597800001</v>
      </c>
      <c r="E482" s="33">
        <f t="shared" si="78"/>
        <v>880.64332597800001</v>
      </c>
      <c r="F482" s="34">
        <f t="shared" si="79"/>
        <v>3244.0395865304627</v>
      </c>
      <c r="G482" s="34" cm="1">
        <f t="array" ref="G482">_xll.DCE_EC312_SpecificHeat_Ca(B482)</f>
        <v>674.69700865338223</v>
      </c>
      <c r="H482" s="33">
        <f t="shared" si="80"/>
        <v>0.39876449980858919</v>
      </c>
      <c r="I482" s="33">
        <f t="shared" si="81"/>
        <v>868.79591949221322</v>
      </c>
      <c r="J482" s="37">
        <f t="shared" si="73"/>
        <v>38.916666666666664</v>
      </c>
      <c r="K482" s="38">
        <f t="shared" si="74"/>
        <v>868.79591949221322</v>
      </c>
    </row>
    <row r="483" spans="1:11">
      <c r="A483" s="31">
        <v>468</v>
      </c>
      <c r="B483" s="33">
        <f t="shared" si="75"/>
        <v>868.79591949221322</v>
      </c>
      <c r="C483" s="32">
        <f t="shared" si="76"/>
        <v>39</v>
      </c>
      <c r="D483" s="36">
        <f t="shared" si="77"/>
        <v>880.96279645352467</v>
      </c>
      <c r="E483" s="33">
        <f t="shared" si="78"/>
        <v>880.96279645352467</v>
      </c>
      <c r="F483" s="34">
        <f t="shared" si="79"/>
        <v>3225.7745269214438</v>
      </c>
      <c r="G483" s="34" cm="1">
        <f t="array" ref="G483">_xll.DCE_EC312_SpecificHeat_Ca(B483)</f>
        <v>674.32168140876627</v>
      </c>
      <c r="H483" s="33">
        <f t="shared" si="80"/>
        <v>0.39674002093601329</v>
      </c>
      <c r="I483" s="33">
        <f t="shared" si="81"/>
        <v>869.19265951314924</v>
      </c>
      <c r="J483" s="37">
        <f t="shared" si="73"/>
        <v>39</v>
      </c>
      <c r="K483" s="38">
        <f t="shared" si="74"/>
        <v>869.19265951314924</v>
      </c>
    </row>
    <row r="484" spans="1:11">
      <c r="A484" s="31">
        <v>469</v>
      </c>
      <c r="B484" s="33">
        <f t="shared" si="75"/>
        <v>869.19265951314924</v>
      </c>
      <c r="C484" s="32">
        <f t="shared" si="76"/>
        <v>39.083333333333336</v>
      </c>
      <c r="D484" s="36">
        <f t="shared" si="77"/>
        <v>881.28158720412</v>
      </c>
      <c r="E484" s="33">
        <f t="shared" si="78"/>
        <v>881.28158720412</v>
      </c>
      <c r="F484" s="34">
        <f t="shared" si="79"/>
        <v>3207.8220503669909</v>
      </c>
      <c r="G484" s="34" cm="1">
        <f t="array" ref="G484">_xll.DCE_EC312_SpecificHeat_Ca(B484)</f>
        <v>673.95040925313697</v>
      </c>
      <c r="H484" s="33">
        <f t="shared" si="80"/>
        <v>0.39474937817487288</v>
      </c>
      <c r="I484" s="33">
        <f t="shared" si="81"/>
        <v>869.58740889132412</v>
      </c>
      <c r="J484" s="37">
        <f t="shared" si="73"/>
        <v>39.083333333333336</v>
      </c>
      <c r="K484" s="38">
        <f t="shared" si="74"/>
        <v>869.58740889132412</v>
      </c>
    </row>
    <row r="485" spans="1:11">
      <c r="A485" s="31">
        <v>470</v>
      </c>
      <c r="B485" s="33">
        <f t="shared" si="75"/>
        <v>869.58740889132412</v>
      </c>
      <c r="C485" s="32">
        <f t="shared" si="76"/>
        <v>39.166666666666664</v>
      </c>
      <c r="D485" s="36">
        <f t="shared" si="77"/>
        <v>881.59970111609471</v>
      </c>
      <c r="E485" s="33">
        <f t="shared" si="78"/>
        <v>881.59970111609471</v>
      </c>
      <c r="F485" s="34">
        <f t="shared" si="79"/>
        <v>3190.1751274892758</v>
      </c>
      <c r="G485" s="34" cm="1">
        <f t="array" ref="G485">_xll.DCE_EC312_SpecificHeat_Ca(B485)</f>
        <v>673.58310969630645</v>
      </c>
      <c r="H485" s="33">
        <f t="shared" si="80"/>
        <v>0.39279184603531003</v>
      </c>
      <c r="I485" s="33">
        <f t="shared" si="81"/>
        <v>869.98020073735938</v>
      </c>
      <c r="J485" s="37">
        <f t="shared" si="73"/>
        <v>39.166666666666664</v>
      </c>
      <c r="K485" s="38">
        <f t="shared" si="74"/>
        <v>869.98020073735938</v>
      </c>
    </row>
    <row r="486" spans="1:11">
      <c r="A486" s="31">
        <v>471</v>
      </c>
      <c r="B486" s="33">
        <f t="shared" si="75"/>
        <v>869.98020073735938</v>
      </c>
      <c r="C486" s="32">
        <f t="shared" si="76"/>
        <v>39.25</v>
      </c>
      <c r="D486" s="36">
        <f t="shared" si="77"/>
        <v>881.9171410574121</v>
      </c>
      <c r="E486" s="33">
        <f t="shared" si="78"/>
        <v>881.9171410574121</v>
      </c>
      <c r="F486" s="34">
        <f t="shared" si="79"/>
        <v>3172.8268781926226</v>
      </c>
      <c r="G486" s="34" cm="1">
        <f t="array" ref="G486">_xll.DCE_EC312_SpecificHeat_Ca(B486)</f>
        <v>673.21970255803342</v>
      </c>
      <c r="H486" s="33">
        <f t="shared" si="80"/>
        <v>0.39086671234483605</v>
      </c>
      <c r="I486" s="33">
        <f t="shared" si="81"/>
        <v>870.37106744970424</v>
      </c>
      <c r="J486" s="37">
        <f t="shared" si="73"/>
        <v>39.25</v>
      </c>
      <c r="K486" s="38">
        <f t="shared" si="74"/>
        <v>870.37106744970424</v>
      </c>
    </row>
    <row r="487" spans="1:11">
      <c r="A487" s="31">
        <v>472</v>
      </c>
      <c r="B487" s="33">
        <f t="shared" si="75"/>
        <v>870.37106744970424</v>
      </c>
      <c r="C487" s="32">
        <f t="shared" si="76"/>
        <v>39.333333333333336</v>
      </c>
      <c r="D487" s="36">
        <f t="shared" si="77"/>
        <v>882.2339098778458</v>
      </c>
      <c r="E487" s="33">
        <f t="shared" si="78"/>
        <v>882.2339098778458</v>
      </c>
      <c r="F487" s="34">
        <f t="shared" si="79"/>
        <v>3155.7705694028637</v>
      </c>
      <c r="G487" s="34" cm="1">
        <f t="array" ref="G487">_xll.DCE_EC312_SpecificHeat_Ca(B487)</f>
        <v>672.86010989282852</v>
      </c>
      <c r="H487" s="33">
        <f t="shared" si="80"/>
        <v>0.38897327816378291</v>
      </c>
      <c r="I487" s="33">
        <f t="shared" si="81"/>
        <v>870.76004072786804</v>
      </c>
      <c r="J487" s="37">
        <f t="shared" ref="J487:J550" si="82">C487</f>
        <v>39.333333333333336</v>
      </c>
      <c r="K487" s="38">
        <f t="shared" ref="K487:K550" si="83">I487</f>
        <v>870.76004072786804</v>
      </c>
    </row>
    <row r="488" spans="1:11">
      <c r="A488" s="31">
        <v>473</v>
      </c>
      <c r="B488" s="33">
        <f t="shared" si="75"/>
        <v>870.76004072786804</v>
      </c>
      <c r="C488" s="32">
        <f t="shared" si="76"/>
        <v>39.416666666666664</v>
      </c>
      <c r="D488" s="36">
        <f t="shared" si="77"/>
        <v>882.55001040913248</v>
      </c>
      <c r="E488" s="33">
        <f t="shared" si="78"/>
        <v>882.55001040913248</v>
      </c>
      <c r="F488" s="34">
        <f t="shared" si="79"/>
        <v>3138.9996127934965</v>
      </c>
      <c r="G488" s="34" cm="1">
        <f t="array" ref="G488">_xll.DCE_EC312_SpecificHeat_Ca(B488)</f>
        <v>672.50425591745488</v>
      </c>
      <c r="H488" s="33">
        <f t="shared" si="80"/>
        <v>0.38711085769157333</v>
      </c>
      <c r="I488" s="33">
        <f t="shared" si="81"/>
        <v>871.14715158555964</v>
      </c>
      <c r="J488" s="37">
        <f t="shared" si="82"/>
        <v>39.416666666666664</v>
      </c>
      <c r="K488" s="38">
        <f t="shared" si="83"/>
        <v>871.14715158555964</v>
      </c>
    </row>
    <row r="489" spans="1:11">
      <c r="A489" s="31">
        <v>474</v>
      </c>
      <c r="B489" s="33">
        <f t="shared" si="75"/>
        <v>871.14715158555964</v>
      </c>
      <c r="C489" s="32">
        <f t="shared" si="76"/>
        <v>39.5</v>
      </c>
      <c r="D489" s="36">
        <f t="shared" si="77"/>
        <v>882.86544546512437</v>
      </c>
      <c r="E489" s="33">
        <f t="shared" si="78"/>
        <v>882.86544546512437</v>
      </c>
      <c r="F489" s="34">
        <f t="shared" si="79"/>
        <v>3122.507562500623</v>
      </c>
      <c r="G489" s="34" cm="1">
        <f t="array" ref="G489">_xll.DCE_EC312_SpecificHeat_Ca(B489)</f>
        <v>672.15206694101744</v>
      </c>
      <c r="H489" s="33">
        <f t="shared" si="80"/>
        <v>0.38527877816435124</v>
      </c>
      <c r="I489" s="33">
        <f t="shared" si="81"/>
        <v>871.53243036372396</v>
      </c>
      <c r="J489" s="37">
        <f t="shared" si="82"/>
        <v>39.5</v>
      </c>
      <c r="K489" s="38">
        <f t="shared" si="83"/>
        <v>871.53243036372396</v>
      </c>
    </row>
    <row r="490" spans="1:11">
      <c r="A490" s="31">
        <v>475</v>
      </c>
      <c r="B490" s="33">
        <f t="shared" si="75"/>
        <v>871.53243036372396</v>
      </c>
      <c r="C490" s="32">
        <f t="shared" si="76"/>
        <v>39.583333333333336</v>
      </c>
      <c r="D490" s="36">
        <f t="shared" si="77"/>
        <v>883.18021784193911</v>
      </c>
      <c r="E490" s="33">
        <f t="shared" si="78"/>
        <v>883.18021784193911</v>
      </c>
      <c r="F490" s="34">
        <f t="shared" si="79"/>
        <v>3106.2881128312447</v>
      </c>
      <c r="G490" s="34" cm="1">
        <f t="array" ref="G490">_xll.DCE_EC312_SpecificHeat_Ca(B490)</f>
        <v>671.80347129753989</v>
      </c>
      <c r="H490" s="33">
        <f t="shared" si="80"/>
        <v>0.38347637974482296</v>
      </c>
      <c r="I490" s="33">
        <f t="shared" si="81"/>
        <v>871.91590674346878</v>
      </c>
      <c r="J490" s="37">
        <f t="shared" si="82"/>
        <v>39.583333333333336</v>
      </c>
      <c r="K490" s="38">
        <f t="shared" si="83"/>
        <v>871.91590674346878</v>
      </c>
    </row>
    <row r="491" spans="1:11">
      <c r="A491" s="31">
        <v>476</v>
      </c>
      <c r="B491" s="33">
        <f t="shared" si="75"/>
        <v>871.91590674346878</v>
      </c>
      <c r="C491" s="32">
        <f t="shared" si="76"/>
        <v>39.666666666666664</v>
      </c>
      <c r="D491" s="36">
        <f t="shared" si="77"/>
        <v>883.49433031810895</v>
      </c>
      <c r="E491" s="33">
        <f t="shared" si="78"/>
        <v>883.49433031810895</v>
      </c>
      <c r="F491" s="34">
        <f t="shared" si="79"/>
        <v>3090.33509596677</v>
      </c>
      <c r="G491" s="34" cm="1">
        <f t="array" ref="G491">_xll.DCE_EC312_SpecificHeat_Ca(B491)</f>
        <v>671.45839928093096</v>
      </c>
      <c r="H491" s="33">
        <f t="shared" si="80"/>
        <v>0.38170301540481288</v>
      </c>
      <c r="I491" s="33">
        <f t="shared" si="81"/>
        <v>872.29760975887359</v>
      </c>
      <c r="J491" s="37">
        <f t="shared" si="82"/>
        <v>39.666666666666664</v>
      </c>
      <c r="K491" s="38">
        <f t="shared" si="83"/>
        <v>872.29760975887359</v>
      </c>
    </row>
    <row r="492" spans="1:11">
      <c r="A492" s="31">
        <v>477</v>
      </c>
      <c r="B492" s="33">
        <f t="shared" si="75"/>
        <v>872.29760975887359</v>
      </c>
      <c r="C492" s="32">
        <f t="shared" si="76"/>
        <v>39.75</v>
      </c>
      <c r="D492" s="36">
        <f t="shared" si="77"/>
        <v>883.80778565472747</v>
      </c>
      <c r="E492" s="33">
        <f t="shared" si="78"/>
        <v>883.80778565472747</v>
      </c>
      <c r="F492" s="34">
        <f t="shared" si="79"/>
        <v>3074.642479664873</v>
      </c>
      <c r="G492" s="34" cm="1">
        <f t="array" ref="G492">_xll.DCE_EC312_SpecificHeat_Ca(B492)</f>
        <v>671.11678308224805</v>
      </c>
      <c r="H492" s="33">
        <f t="shared" si="80"/>
        <v>0.37995805080118378</v>
      </c>
      <c r="I492" s="33">
        <f t="shared" si="81"/>
        <v>872.67756780967477</v>
      </c>
      <c r="J492" s="37">
        <f t="shared" si="82"/>
        <v>39.75</v>
      </c>
      <c r="K492" s="38">
        <f t="shared" si="83"/>
        <v>872.67756780967477</v>
      </c>
    </row>
    <row r="493" spans="1:11">
      <c r="A493" s="31">
        <v>478</v>
      </c>
      <c r="B493" s="33">
        <f t="shared" si="75"/>
        <v>872.67756780967477</v>
      </c>
      <c r="C493" s="32">
        <f t="shared" si="76"/>
        <v>39.833333333333336</v>
      </c>
      <c r="D493" s="36">
        <f t="shared" si="77"/>
        <v>884.12058659559534</v>
      </c>
      <c r="E493" s="33">
        <f t="shared" si="78"/>
        <v>884.12058659559534</v>
      </c>
      <c r="F493" s="34">
        <f t="shared" si="79"/>
        <v>3059.2043649617567</v>
      </c>
      <c r="G493" s="34" cm="1">
        <f t="array" ref="G493">_xll.DCE_EC312_SpecificHeat_Ca(B493)</f>
        <v>670.77855672916996</v>
      </c>
      <c r="H493" s="33">
        <f t="shared" si="80"/>
        <v>0.37824086414562719</v>
      </c>
      <c r="I493" s="33">
        <f t="shared" si="81"/>
        <v>873.05580867382037</v>
      </c>
      <c r="J493" s="37">
        <f t="shared" si="82"/>
        <v>39.833333333333336</v>
      </c>
      <c r="K493" s="38">
        <f t="shared" si="83"/>
        <v>873.05580867382037</v>
      </c>
    </row>
    <row r="494" spans="1:11">
      <c r="A494" s="31">
        <v>479</v>
      </c>
      <c r="B494" s="33">
        <f t="shared" si="75"/>
        <v>873.05580867382037</v>
      </c>
      <c r="C494" s="32">
        <f t="shared" si="76"/>
        <v>39.916666666666664</v>
      </c>
      <c r="D494" s="36">
        <f t="shared" si="77"/>
        <v>884.4327358673645</v>
      </c>
      <c r="E494" s="33">
        <f t="shared" si="78"/>
        <v>884.4327358673645</v>
      </c>
      <c r="F494" s="34">
        <f t="shared" si="79"/>
        <v>3044.0149838782891</v>
      </c>
      <c r="G494" s="34" cm="1">
        <f t="array" ref="G494">_xll.DCE_EC312_SpecificHeat_Ca(B494)</f>
        <v>670.44365602759103</v>
      </c>
      <c r="H494" s="33">
        <f t="shared" si="80"/>
        <v>0.37655084606899636</v>
      </c>
      <c r="I494" s="33">
        <f t="shared" si="81"/>
        <v>873.43235951988936</v>
      </c>
      <c r="J494" s="37">
        <f t="shared" si="82"/>
        <v>39.916666666666664</v>
      </c>
      <c r="K494" s="38">
        <f t="shared" si="83"/>
        <v>873.43235951988936</v>
      </c>
    </row>
    <row r="495" spans="1:11">
      <c r="A495" s="31">
        <v>480</v>
      </c>
      <c r="B495" s="33">
        <f t="shared" si="75"/>
        <v>873.43235951988936</v>
      </c>
      <c r="C495" s="32">
        <f t="shared" si="76"/>
        <v>40</v>
      </c>
      <c r="D495" s="36">
        <f t="shared" si="77"/>
        <v>884.7442361796808</v>
      </c>
      <c r="E495" s="33">
        <f t="shared" si="78"/>
        <v>884.7442361796808</v>
      </c>
      <c r="F495" s="34">
        <f t="shared" si="79"/>
        <v>3029.0686971310029</v>
      </c>
      <c r="G495" s="34" cm="1">
        <f t="array" ref="G495">_xll.DCE_EC312_SpecificHeat_Ca(B495)</f>
        <v>670.11201850525833</v>
      </c>
      <c r="H495" s="33">
        <f t="shared" si="80"/>
        <v>0.37488739948053529</v>
      </c>
      <c r="I495" s="33">
        <f t="shared" si="81"/>
        <v>873.80724691936985</v>
      </c>
      <c r="J495" s="37">
        <f t="shared" si="82"/>
        <v>40</v>
      </c>
      <c r="K495" s="38">
        <f t="shared" si="83"/>
        <v>873.80724691936985</v>
      </c>
    </row>
    <row r="496" spans="1:11">
      <c r="A496" s="31">
        <v>481</v>
      </c>
      <c r="B496" s="33">
        <f t="shared" si="75"/>
        <v>873.80724691936985</v>
      </c>
      <c r="C496" s="32">
        <f t="shared" si="76"/>
        <v>40.083333333333336</v>
      </c>
      <c r="D496" s="36">
        <f t="shared" si="77"/>
        <v>885.05509022532488</v>
      </c>
      <c r="E496" s="33">
        <f t="shared" si="78"/>
        <v>885.05509022532488</v>
      </c>
      <c r="F496" s="34">
        <f t="shared" si="79"/>
        <v>3014.3599918508467</v>
      </c>
      <c r="G496" s="34" cm="1">
        <f t="array" ref="G496">_xll.DCE_EC312_SpecificHeat_Ca(B496)</f>
        <v>669.78358335737209</v>
      </c>
      <c r="H496" s="33">
        <f t="shared" si="80"/>
        <v>0.37324993942258555</v>
      </c>
      <c r="I496" s="33">
        <f t="shared" si="81"/>
        <v>874.18049685879248</v>
      </c>
      <c r="J496" s="37">
        <f t="shared" si="82"/>
        <v>40.083333333333336</v>
      </c>
      <c r="K496" s="38">
        <f t="shared" si="83"/>
        <v>874.18049685879248</v>
      </c>
    </row>
    <row r="497" spans="1:11">
      <c r="A497" s="31">
        <v>482</v>
      </c>
      <c r="B497" s="33">
        <f t="shared" si="75"/>
        <v>874.18049685879248</v>
      </c>
      <c r="C497" s="32">
        <f t="shared" si="76"/>
        <v>40.166666666666664</v>
      </c>
      <c r="D497" s="36">
        <f t="shared" si="77"/>
        <v>885.36530068035199</v>
      </c>
      <c r="E497" s="33">
        <f t="shared" si="78"/>
        <v>885.36530068035199</v>
      </c>
      <c r="F497" s="34">
        <f t="shared" si="79"/>
        <v>2999.8834793112005</v>
      </c>
      <c r="G497" s="34" cm="1">
        <f t="array" ref="G497">_xll.DCE_EC312_SpecificHeat_Ca(B497)</f>
        <v>669.45829139407476</v>
      </c>
      <c r="H497" s="33">
        <f t="shared" si="80"/>
        <v>0.3716378929211705</v>
      </c>
      <c r="I497" s="33">
        <f t="shared" si="81"/>
        <v>874.55213475171365</v>
      </c>
      <c r="J497" s="37">
        <f t="shared" si="82"/>
        <v>40.166666666666664</v>
      </c>
      <c r="K497" s="38">
        <f t="shared" si="83"/>
        <v>874.55213475171365</v>
      </c>
    </row>
    <row r="498" spans="1:11">
      <c r="A498" s="31">
        <v>483</v>
      </c>
      <c r="B498" s="33">
        <f t="shared" si="75"/>
        <v>874.55213475171365</v>
      </c>
      <c r="C498" s="32">
        <f t="shared" si="76"/>
        <v>40.25</v>
      </c>
      <c r="D498" s="36">
        <f t="shared" si="77"/>
        <v>885.6748702042305</v>
      </c>
      <c r="E498" s="33">
        <f t="shared" si="78"/>
        <v>885.6748702042305</v>
      </c>
      <c r="F498" s="34">
        <f t="shared" si="79"/>
        <v>2985.6338926678186</v>
      </c>
      <c r="G498" s="34" cm="1">
        <f t="array" ref="G498">_xll.DCE_EC312_SpecificHeat_Ca(B498)</f>
        <v>669.13608498975861</v>
      </c>
      <c r="H498" s="33">
        <f t="shared" si="80"/>
        <v>0.37005069883299369</v>
      </c>
      <c r="I498" s="33">
        <f t="shared" si="81"/>
        <v>874.92218545054664</v>
      </c>
      <c r="J498" s="37">
        <f t="shared" si="82"/>
        <v>40.25</v>
      </c>
      <c r="K498" s="38">
        <f t="shared" si="83"/>
        <v>874.92218545054664</v>
      </c>
    </row>
    <row r="499" spans="1:11">
      <c r="A499" s="31">
        <v>484</v>
      </c>
      <c r="B499" s="33">
        <f t="shared" si="75"/>
        <v>874.92218545054664</v>
      </c>
      <c r="C499" s="32">
        <f t="shared" si="76"/>
        <v>40.333333333333336</v>
      </c>
      <c r="D499" s="36">
        <f t="shared" si="77"/>
        <v>885.98380143997815</v>
      </c>
      <c r="E499" s="33">
        <f t="shared" si="78"/>
        <v>885.98380143997815</v>
      </c>
      <c r="F499" s="34">
        <f t="shared" si="79"/>
        <v>2971.606084710847</v>
      </c>
      <c r="G499" s="34" cm="1">
        <f t="array" ref="G499">_xll.DCE_EC312_SpecificHeat_Ca(B499)</f>
        <v>668.81690803412073</v>
      </c>
      <c r="H499" s="33">
        <f t="shared" si="80"/>
        <v>0.36848780768906697</v>
      </c>
      <c r="I499" s="33">
        <f t="shared" si="81"/>
        <v>875.29067325823576</v>
      </c>
      <c r="J499" s="37">
        <f t="shared" si="82"/>
        <v>40.333333333333336</v>
      </c>
      <c r="K499" s="38">
        <f t="shared" si="83"/>
        <v>875.29067325823576</v>
      </c>
    </row>
    <row r="500" spans="1:11">
      <c r="A500" s="31">
        <v>485</v>
      </c>
      <c r="B500" s="33">
        <f t="shared" si="75"/>
        <v>875.29067325823576</v>
      </c>
      <c r="C500" s="32">
        <f t="shared" si="76"/>
        <v>40.416666666666664</v>
      </c>
      <c r="D500" s="36">
        <f t="shared" si="77"/>
        <v>886.29209701429784</v>
      </c>
      <c r="E500" s="33">
        <f t="shared" si="78"/>
        <v>886.29209701429784</v>
      </c>
      <c r="F500" s="34">
        <f t="shared" si="79"/>
        <v>2957.7950256323447</v>
      </c>
      <c r="G500" s="34" cm="1">
        <f t="array" ref="G500">_xll.DCE_EC312_SpecificHeat_Ca(B500)</f>
        <v>668.50070588490291</v>
      </c>
      <c r="H500" s="33">
        <f t="shared" si="80"/>
        <v>0.36694868153558191</v>
      </c>
      <c r="I500" s="33">
        <f t="shared" si="81"/>
        <v>875.65762193977139</v>
      </c>
      <c r="J500" s="37">
        <f t="shared" si="82"/>
        <v>40.416666666666664</v>
      </c>
      <c r="K500" s="38">
        <f t="shared" si="83"/>
        <v>875.65762193977139</v>
      </c>
    </row>
    <row r="501" spans="1:11">
      <c r="A501" s="31">
        <v>486</v>
      </c>
      <c r="B501" s="33">
        <f t="shared" si="75"/>
        <v>875.65762193977139</v>
      </c>
      <c r="C501" s="32">
        <f t="shared" si="76"/>
        <v>40.5</v>
      </c>
      <c r="D501" s="36">
        <f t="shared" si="77"/>
        <v>886.59975953771163</v>
      </c>
      <c r="E501" s="33">
        <f t="shared" si="78"/>
        <v>886.59975953771163</v>
      </c>
      <c r="F501" s="34">
        <f t="shared" si="79"/>
        <v>2944.1958008092761</v>
      </c>
      <c r="G501" s="34" cm="1">
        <f t="array" ref="G501">_xll.DCE_EC312_SpecificHeat_Ca(B501)</f>
        <v>668.18742532225099</v>
      </c>
      <c r="H501" s="33">
        <f t="shared" si="80"/>
        <v>0.36543279377220172</v>
      </c>
      <c r="I501" s="33">
        <f t="shared" si="81"/>
        <v>876.02305473354363</v>
      </c>
      <c r="J501" s="37">
        <f t="shared" si="82"/>
        <v>40.5</v>
      </c>
      <c r="K501" s="38">
        <f t="shared" si="83"/>
        <v>876.02305473354363</v>
      </c>
    </row>
    <row r="502" spans="1:11">
      <c r="A502" s="31">
        <v>487</v>
      </c>
      <c r="B502" s="33">
        <f t="shared" si="75"/>
        <v>876.02305473354363</v>
      </c>
      <c r="C502" s="32">
        <f t="shared" si="76"/>
        <v>40.583333333333336</v>
      </c>
      <c r="D502" s="36">
        <f t="shared" si="77"/>
        <v>886.90679160469313</v>
      </c>
      <c r="E502" s="33">
        <f t="shared" si="78"/>
        <v>886.90679160469313</v>
      </c>
      <c r="F502" s="34">
        <f t="shared" si="79"/>
        <v>2930.8036086041866</v>
      </c>
      <c r="G502" s="34" cm="1">
        <f t="array" ref="G502">_xll.DCE_EC312_SpecificHeat_Ca(B502)</f>
        <v>667.87701450463419</v>
      </c>
      <c r="H502" s="33">
        <f t="shared" si="80"/>
        <v>0.36393962898822452</v>
      </c>
      <c r="I502" s="33">
        <f t="shared" si="81"/>
        <v>876.38699436253182</v>
      </c>
      <c r="J502" s="37">
        <f t="shared" si="82"/>
        <v>40.583333333333336</v>
      </c>
      <c r="K502" s="38">
        <f t="shared" si="83"/>
        <v>876.38699436253182</v>
      </c>
    </row>
    <row r="503" spans="1:11">
      <c r="A503" s="31">
        <v>488</v>
      </c>
      <c r="B503" s="33">
        <f t="shared" si="75"/>
        <v>876.38699436253182</v>
      </c>
      <c r="C503" s="32">
        <f t="shared" si="76"/>
        <v>40.666666666666664</v>
      </c>
      <c r="D503" s="36">
        <f t="shared" si="77"/>
        <v>887.21319579379906</v>
      </c>
      <c r="E503" s="33">
        <f t="shared" si="78"/>
        <v>887.21319579379906</v>
      </c>
      <c r="F503" s="34">
        <f t="shared" si="79"/>
        <v>2917.6137581845142</v>
      </c>
      <c r="G503" s="34" cm="1">
        <f t="array" ref="G503">_xll.DCE_EC312_SpecificHeat_Ca(B503)</f>
        <v>667.56942292626729</v>
      </c>
      <c r="H503" s="33">
        <f t="shared" si="80"/>
        <v>0.36246868279690225</v>
      </c>
      <c r="I503" s="33">
        <f t="shared" si="81"/>
        <v>876.74946304532875</v>
      </c>
      <c r="J503" s="37">
        <f t="shared" si="82"/>
        <v>40.666666666666664</v>
      </c>
      <c r="K503" s="38">
        <f t="shared" si="83"/>
        <v>876.74946304532875</v>
      </c>
    </row>
    <row r="504" spans="1:11">
      <c r="A504" s="31">
        <v>489</v>
      </c>
      <c r="B504" s="33">
        <f t="shared" si="75"/>
        <v>876.74946304532875</v>
      </c>
      <c r="C504" s="32">
        <f t="shared" si="76"/>
        <v>40.75</v>
      </c>
      <c r="D504" s="36">
        <f t="shared" si="77"/>
        <v>887.5189746677986</v>
      </c>
      <c r="E504" s="33">
        <f t="shared" si="78"/>
        <v>887.5189746677986</v>
      </c>
      <c r="F504" s="34">
        <f t="shared" si="79"/>
        <v>2904.6216673616896</v>
      </c>
      <c r="G504" s="34" cm="1">
        <f t="array" ref="G504">_xll.DCE_EC312_SpecificHeat_Ca(B504)</f>
        <v>667.26460137597826</v>
      </c>
      <c r="H504" s="33">
        <f t="shared" si="80"/>
        <v>0.36101946166821952</v>
      </c>
      <c r="I504" s="33">
        <f t="shared" si="81"/>
        <v>877.11048250699696</v>
      </c>
      <c r="J504" s="37">
        <f t="shared" si="82"/>
        <v>40.75</v>
      </c>
      <c r="K504" s="38">
        <f t="shared" si="83"/>
        <v>877.11048250699696</v>
      </c>
    </row>
    <row r="505" spans="1:11">
      <c r="A505" s="31">
        <v>490</v>
      </c>
      <c r="B505" s="33">
        <f t="shared" si="75"/>
        <v>877.11048250699696</v>
      </c>
      <c r="C505" s="32">
        <f t="shared" si="76"/>
        <v>40.833333333333336</v>
      </c>
      <c r="D505" s="36">
        <f t="shared" si="77"/>
        <v>887.82413077380329</v>
      </c>
      <c r="E505" s="33">
        <f t="shared" si="78"/>
        <v>887.82413077380329</v>
      </c>
      <c r="F505" s="34">
        <f t="shared" si="79"/>
        <v>2891.8228604516216</v>
      </c>
      <c r="G505" s="34" cm="1">
        <f t="array" ref="G505">_xll.DCE_EC312_SpecificHeat_Ca(B505)</f>
        <v>666.96250189747082</v>
      </c>
      <c r="H505" s="33">
        <f t="shared" si="80"/>
        <v>0.3595914827604848</v>
      </c>
      <c r="I505" s="33">
        <f t="shared" si="81"/>
        <v>877.47007398975745</v>
      </c>
      <c r="J505" s="37">
        <f t="shared" si="82"/>
        <v>40.833333333333336</v>
      </c>
      <c r="K505" s="38">
        <f t="shared" si="83"/>
        <v>877.47007398975745</v>
      </c>
    </row>
    <row r="506" spans="1:11">
      <c r="A506" s="31">
        <v>491</v>
      </c>
      <c r="B506" s="33">
        <f t="shared" si="75"/>
        <v>877.47007398975745</v>
      </c>
      <c r="C506" s="32">
        <f t="shared" si="76"/>
        <v>40.916666666666664</v>
      </c>
      <c r="D506" s="36">
        <f t="shared" si="77"/>
        <v>888.12866664339253</v>
      </c>
      <c r="E506" s="33">
        <f t="shared" si="78"/>
        <v>888.12866664339253</v>
      </c>
      <c r="F506" s="34">
        <f t="shared" si="79"/>
        <v>2879.2129661558024</v>
      </c>
      <c r="G506" s="34" cm="1">
        <f t="array" ref="G506">_xll.DCE_EC312_SpecificHeat_Ca(B506)</f>
        <v>666.66307775092776</v>
      </c>
      <c r="H506" s="33">
        <f t="shared" si="80"/>
        <v>0.35818427375078848</v>
      </c>
      <c r="I506" s="33">
        <f t="shared" si="81"/>
        <v>877.82825826350825</v>
      </c>
      <c r="J506" s="37">
        <f t="shared" si="82"/>
        <v>40.916666666666664</v>
      </c>
      <c r="K506" s="38">
        <f t="shared" si="83"/>
        <v>877.82825826350825</v>
      </c>
    </row>
    <row r="507" spans="1:11">
      <c r="A507" s="31">
        <v>492</v>
      </c>
      <c r="B507" s="33">
        <f t="shared" si="75"/>
        <v>877.82825826350825</v>
      </c>
      <c r="C507" s="32">
        <f t="shared" si="76"/>
        <v>41</v>
      </c>
      <c r="D507" s="36">
        <f t="shared" si="77"/>
        <v>888.43258479274118</v>
      </c>
      <c r="E507" s="33">
        <f t="shared" si="78"/>
        <v>888.43258479274118</v>
      </c>
      <c r="F507" s="34">
        <f t="shared" si="79"/>
        <v>2866.7877154670778</v>
      </c>
      <c r="G507" s="34" cm="1">
        <f t="array" ref="G507">_xll.DCE_EC312_SpecificHeat_Ca(B507)</f>
        <v>666.36628337590832</v>
      </c>
      <c r="H507" s="33">
        <f t="shared" si="80"/>
        <v>0.35679737266497158</v>
      </c>
      <c r="I507" s="33">
        <f t="shared" si="81"/>
        <v>878.18505563617327</v>
      </c>
      <c r="J507" s="37">
        <f t="shared" si="82"/>
        <v>41</v>
      </c>
      <c r="K507" s="38">
        <f t="shared" si="83"/>
        <v>878.18505563617327</v>
      </c>
    </row>
    <row r="508" spans="1:11">
      <c r="A508" s="31">
        <v>493</v>
      </c>
      <c r="B508" s="33">
        <f t="shared" si="75"/>
        <v>878.18505563617327</v>
      </c>
      <c r="C508" s="32">
        <f t="shared" si="76"/>
        <v>41.083333333333336</v>
      </c>
      <c r="D508" s="36">
        <f t="shared" si="77"/>
        <v>888.73588772274343</v>
      </c>
      <c r="E508" s="33">
        <f t="shared" si="78"/>
        <v>888.73588772274343</v>
      </c>
      <c r="F508" s="34">
        <f t="shared" si="79"/>
        <v>2854.5429395972965</v>
      </c>
      <c r="G508" s="34" cm="1">
        <f t="array" ref="G508">_xll.DCE_EC312_SpecificHeat_Ca(B508)</f>
        <v>666.07207435549208</v>
      </c>
      <c r="H508" s="33">
        <f t="shared" si="80"/>
        <v>0.35543032770689609</v>
      </c>
      <c r="I508" s="33">
        <f t="shared" si="81"/>
        <v>878.5404859638802</v>
      </c>
      <c r="J508" s="37">
        <f t="shared" si="82"/>
        <v>41.083333333333336</v>
      </c>
      <c r="K508" s="38">
        <f t="shared" si="83"/>
        <v>878.5404859638802</v>
      </c>
    </row>
    <row r="509" spans="1:11">
      <c r="A509" s="31">
        <v>494</v>
      </c>
      <c r="B509" s="33">
        <f t="shared" si="75"/>
        <v>878.5404859638802</v>
      </c>
      <c r="C509" s="32">
        <f t="shared" si="76"/>
        <v>41.166666666666664</v>
      </c>
      <c r="D509" s="36">
        <f t="shared" si="77"/>
        <v>889.0385779191364</v>
      </c>
      <c r="E509" s="33">
        <f t="shared" si="78"/>
        <v>889.0385779191364</v>
      </c>
      <c r="F509" s="34">
        <f t="shared" si="79"/>
        <v>2842.4745679302314</v>
      </c>
      <c r="G509" s="34" cm="1">
        <f t="array" ref="G509">_xll.DCE_EC312_SpecificHeat_Ca(B509)</f>
        <v>665.78040738162247</v>
      </c>
      <c r="H509" s="33">
        <f t="shared" si="80"/>
        <v>0.3540826970875709</v>
      </c>
      <c r="I509" s="33">
        <f t="shared" si="81"/>
        <v>878.89456866096782</v>
      </c>
      <c r="J509" s="37">
        <f t="shared" si="82"/>
        <v>41.166666666666664</v>
      </c>
      <c r="K509" s="38">
        <f t="shared" si="83"/>
        <v>878.89456866096782</v>
      </c>
    </row>
    <row r="510" spans="1:11">
      <c r="A510" s="31">
        <v>495</v>
      </c>
      <c r="B510" s="33">
        <f t="shared" si="75"/>
        <v>878.89456866096782</v>
      </c>
      <c r="C510" s="32">
        <f t="shared" si="76"/>
        <v>41.25</v>
      </c>
      <c r="D510" s="36">
        <f t="shared" si="77"/>
        <v>889.34065785262305</v>
      </c>
      <c r="E510" s="33">
        <f t="shared" si="78"/>
        <v>889.34065785262305</v>
      </c>
      <c r="F510" s="34">
        <f t="shared" si="79"/>
        <v>2830.5786259993015</v>
      </c>
      <c r="G510" s="34" cm="1">
        <f t="array" ref="G510">_xll.DCE_EC312_SpecificHeat_Ca(B510)</f>
        <v>665.49124022160959</v>
      </c>
      <c r="H510" s="33">
        <f t="shared" si="80"/>
        <v>0.35275404885419959</v>
      </c>
      <c r="I510" s="33">
        <f t="shared" si="81"/>
        <v>879.24732270982201</v>
      </c>
      <c r="J510" s="37">
        <f t="shared" si="82"/>
        <v>41.25</v>
      </c>
      <c r="K510" s="38">
        <f t="shared" si="83"/>
        <v>879.24732270982201</v>
      </c>
    </row>
    <row r="511" spans="1:11">
      <c r="A511" s="31">
        <v>496</v>
      </c>
      <c r="B511" s="33">
        <f t="shared" si="75"/>
        <v>879.24732270982201</v>
      </c>
      <c r="C511" s="32">
        <f t="shared" si="76"/>
        <v>41.333333333333336</v>
      </c>
      <c r="D511" s="36">
        <f t="shared" si="77"/>
        <v>889.64212997899176</v>
      </c>
      <c r="E511" s="33">
        <f t="shared" si="78"/>
        <v>889.64212997899176</v>
      </c>
      <c r="F511" s="34">
        <f t="shared" si="79"/>
        <v>2818.8512334906468</v>
      </c>
      <c r="G511" s="34" cm="1">
        <f t="array" ref="G511">_xll.DCE_EC312_SpecificHeat_Ca(B511)</f>
        <v>665.20453168574727</v>
      </c>
      <c r="H511" s="33">
        <f t="shared" si="80"/>
        <v>0.35144396071934209</v>
      </c>
      <c r="I511" s="33">
        <f t="shared" si="81"/>
        <v>879.59876667054141</v>
      </c>
      <c r="J511" s="37">
        <f t="shared" si="82"/>
        <v>41.333333333333336</v>
      </c>
      <c r="K511" s="38">
        <f t="shared" si="83"/>
        <v>879.59876667054141</v>
      </c>
    </row>
    <row r="512" spans="1:11">
      <c r="A512" s="31">
        <v>497</v>
      </c>
      <c r="B512" s="33">
        <f t="shared" si="75"/>
        <v>879.59876667054141</v>
      </c>
      <c r="C512" s="32">
        <f t="shared" si="76"/>
        <v>41.416666666666664</v>
      </c>
      <c r="D512" s="36">
        <f t="shared" si="77"/>
        <v>889.94299673923774</v>
      </c>
      <c r="E512" s="33">
        <f t="shared" si="78"/>
        <v>889.94299673923774</v>
      </c>
      <c r="F512" s="34">
        <f t="shared" si="79"/>
        <v>2807.288602272919</v>
      </c>
      <c r="G512" s="34" cm="1">
        <f t="array" ref="G512">_xll.DCE_EC312_SpecificHeat_Ca(B512)</f>
        <v>664.92024159600703</v>
      </c>
      <c r="H512" s="33">
        <f t="shared" si="80"/>
        <v>0.35015201989047451</v>
      </c>
      <c r="I512" s="33">
        <f t="shared" si="81"/>
        <v>879.94891869043192</v>
      </c>
      <c r="J512" s="37">
        <f t="shared" si="82"/>
        <v>41.416666666666664</v>
      </c>
      <c r="K512" s="38">
        <f t="shared" si="83"/>
        <v>879.94891869043192</v>
      </c>
    </row>
    <row r="513" spans="1:11">
      <c r="A513" s="31">
        <v>498</v>
      </c>
      <c r="B513" s="33">
        <f t="shared" si="75"/>
        <v>879.94891869043192</v>
      </c>
      <c r="C513" s="32">
        <f t="shared" si="76"/>
        <v>41.5</v>
      </c>
      <c r="D513" s="36">
        <f t="shared" si="77"/>
        <v>890.24326055968027</v>
      </c>
      <c r="E513" s="33">
        <f t="shared" si="78"/>
        <v>890.24326055968027</v>
      </c>
      <c r="F513" s="34">
        <f t="shared" si="79"/>
        <v>2795.8870344526126</v>
      </c>
      <c r="G513" s="34" cm="1">
        <f t="array" ref="G513">_xll.DCE_EC312_SpecificHeat_Ca(B513)</f>
        <v>664.63833075576872</v>
      </c>
      <c r="H513" s="33">
        <f t="shared" si="80"/>
        <v>0.34887782289991282</v>
      </c>
      <c r="I513" s="33">
        <f t="shared" si="81"/>
        <v>880.29779651333183</v>
      </c>
      <c r="J513" s="37">
        <f t="shared" si="82"/>
        <v>41.5</v>
      </c>
      <c r="K513" s="38">
        <f t="shared" si="83"/>
        <v>880.29779651333183</v>
      </c>
    </row>
    <row r="514" spans="1:11">
      <c r="A514" s="31">
        <v>499</v>
      </c>
      <c r="B514" s="33">
        <f t="shared" si="75"/>
        <v>880.29779651333183</v>
      </c>
      <c r="C514" s="32">
        <f t="shared" si="76"/>
        <v>41.583333333333336</v>
      </c>
      <c r="D514" s="36">
        <f t="shared" si="77"/>
        <v>890.54292385208134</v>
      </c>
      <c r="E514" s="33">
        <f t="shared" si="78"/>
        <v>890.54292385208134</v>
      </c>
      <c r="F514" s="34">
        <f t="shared" si="79"/>
        <v>2784.6429204578776</v>
      </c>
      <c r="G514" s="34" cm="1">
        <f t="array" ref="G514">_xll.DCE_EC312_SpecificHeat_Ca(B514)</f>
        <v>664.35876092055207</v>
      </c>
      <c r="H514" s="33">
        <f t="shared" si="80"/>
        <v>0.34762097543557646</v>
      </c>
      <c r="I514" s="33">
        <f t="shared" si="81"/>
        <v>880.64541748876741</v>
      </c>
      <c r="J514" s="37">
        <f t="shared" si="82"/>
        <v>41.583333333333336</v>
      </c>
      <c r="K514" s="38">
        <f t="shared" si="83"/>
        <v>880.64541748876741</v>
      </c>
    </row>
    <row r="515" spans="1:11">
      <c r="A515" s="31">
        <v>500</v>
      </c>
      <c r="B515" s="33">
        <f t="shared" si="75"/>
        <v>880.64541748876741</v>
      </c>
      <c r="C515" s="32">
        <f t="shared" si="76"/>
        <v>41.666666666666664</v>
      </c>
      <c r="D515" s="36">
        <f t="shared" si="77"/>
        <v>890.84198901376078</v>
      </c>
      <c r="E515" s="33">
        <f t="shared" si="78"/>
        <v>890.84198901376078</v>
      </c>
      <c r="F515" s="34">
        <f t="shared" si="79"/>
        <v>2773.5527371479429</v>
      </c>
      <c r="G515" s="34" cm="1">
        <f t="array" ref="G515">_xll.DCE_EC312_SpecificHeat_Ca(B515)</f>
        <v>664.08149476971187</v>
      </c>
      <c r="H515" s="33">
        <f t="shared" si="80"/>
        <v>0.34638109217233504</v>
      </c>
      <c r="I515" s="33">
        <f t="shared" si="81"/>
        <v>880.99179858093976</v>
      </c>
      <c r="J515" s="37">
        <f t="shared" si="82"/>
        <v>41.666666666666664</v>
      </c>
      <c r="K515" s="38">
        <f t="shared" si="83"/>
        <v>880.99179858093976</v>
      </c>
    </row>
    <row r="516" spans="1:11">
      <c r="A516" s="31">
        <v>501</v>
      </c>
      <c r="B516" s="33">
        <f t="shared" si="75"/>
        <v>880.99179858093976</v>
      </c>
      <c r="C516" s="32">
        <f t="shared" si="76"/>
        <v>41.75</v>
      </c>
      <c r="D516" s="36">
        <f t="shared" si="77"/>
        <v>891.14045842771156</v>
      </c>
      <c r="E516" s="33">
        <f t="shared" si="78"/>
        <v>891.14045842771156</v>
      </c>
      <c r="F516" s="34">
        <f t="shared" si="79"/>
        <v>2762.6130459518249</v>
      </c>
      <c r="G516" s="34" cm="1">
        <f t="array" ref="G516">_xll.DCE_EC312_SpecificHeat_Ca(B516)</f>
        <v>663.80649587906521</v>
      </c>
      <c r="H516" s="33">
        <f t="shared" si="80"/>
        <v>0.34515779660449614</v>
      </c>
      <c r="I516" s="33">
        <f t="shared" si="81"/>
        <v>881.3369563775442</v>
      </c>
      <c r="J516" s="37">
        <f t="shared" si="82"/>
        <v>41.75</v>
      </c>
      <c r="K516" s="38">
        <f t="shared" si="83"/>
        <v>881.3369563775442</v>
      </c>
    </row>
    <row r="517" spans="1:11">
      <c r="A517" s="31">
        <v>502</v>
      </c>
      <c r="B517" s="33">
        <f t="shared" si="75"/>
        <v>881.3369563775442</v>
      </c>
      <c r="C517" s="32">
        <f t="shared" si="76"/>
        <v>41.833333333333336</v>
      </c>
      <c r="D517" s="36">
        <f t="shared" si="77"/>
        <v>891.43833446271458</v>
      </c>
      <c r="E517" s="33">
        <f t="shared" si="78"/>
        <v>891.43833446271458</v>
      </c>
      <c r="F517" s="34">
        <f t="shared" si="79"/>
        <v>2751.8204910339618</v>
      </c>
      <c r="G517" s="34" cm="1">
        <f t="array" ref="G517">_xll.DCE_EC312_SpecificHeat_Ca(B517)</f>
        <v>663.53372869441546</v>
      </c>
      <c r="H517" s="33">
        <f t="shared" si="80"/>
        <v>0.34395072087923634</v>
      </c>
      <c r="I517" s="33">
        <f t="shared" si="81"/>
        <v>881.6809070984234</v>
      </c>
      <c r="J517" s="37">
        <f t="shared" si="82"/>
        <v>41.833333333333336</v>
      </c>
      <c r="K517" s="38">
        <f t="shared" si="83"/>
        <v>881.6809070984234</v>
      </c>
    </row>
    <row r="518" spans="1:11">
      <c r="A518" s="31">
        <v>503</v>
      </c>
      <c r="B518" s="33">
        <f t="shared" si="75"/>
        <v>881.6809070984234</v>
      </c>
      <c r="C518" s="32">
        <f t="shared" si="76"/>
        <v>41.916666666666664</v>
      </c>
      <c r="D518" s="36">
        <f t="shared" si="77"/>
        <v>891.73561947345058</v>
      </c>
      <c r="E518" s="33">
        <f t="shared" si="78"/>
        <v>891.73561947345058</v>
      </c>
      <c r="F518" s="34">
        <f t="shared" si="79"/>
        <v>2741.1717974882681</v>
      </c>
      <c r="G518" s="34" cm="1">
        <f t="array" ref="G518">_xll.DCE_EC312_SpecificHeat_Ca(B518)</f>
        <v>663.26315850594222</v>
      </c>
      <c r="H518" s="33">
        <f t="shared" si="80"/>
        <v>0.34275950563125318</v>
      </c>
      <c r="I518" s="33">
        <f t="shared" si="81"/>
        <v>882.02366660405471</v>
      </c>
      <c r="J518" s="37">
        <f t="shared" si="82"/>
        <v>41.916666666666664</v>
      </c>
      <c r="K518" s="38">
        <f t="shared" si="83"/>
        <v>882.02366660405471</v>
      </c>
    </row>
    <row r="519" spans="1:11">
      <c r="A519" s="31">
        <v>504</v>
      </c>
      <c r="B519" s="33">
        <f t="shared" si="75"/>
        <v>882.02366660405471</v>
      </c>
      <c r="C519" s="32">
        <f t="shared" si="76"/>
        <v>42</v>
      </c>
      <c r="D519" s="36">
        <f t="shared" si="77"/>
        <v>892.03231580061174</v>
      </c>
      <c r="E519" s="33">
        <f t="shared" si="78"/>
        <v>892.03231580061174</v>
      </c>
      <c r="F519" s="34">
        <f t="shared" si="79"/>
        <v>2730.6637695603376</v>
      </c>
      <c r="G519" s="34" cm="1">
        <f t="array" ref="G519">_xll.DCE_EC312_SpecificHeat_Ca(B519)</f>
        <v>662.99475142342737</v>
      </c>
      <c r="H519" s="33">
        <f t="shared" si="80"/>
        <v>0.34158379981869125</v>
      </c>
      <c r="I519" s="33">
        <f t="shared" si="81"/>
        <v>882.36525040387335</v>
      </c>
      <c r="J519" s="37">
        <f t="shared" si="82"/>
        <v>42</v>
      </c>
      <c r="K519" s="38">
        <f t="shared" si="83"/>
        <v>882.36525040387335</v>
      </c>
    </row>
    <row r="520" spans="1:11">
      <c r="A520" s="31">
        <v>505</v>
      </c>
      <c r="B520" s="33">
        <f t="shared" si="75"/>
        <v>882.36525040387335</v>
      </c>
      <c r="C520" s="32">
        <f t="shared" si="76"/>
        <v>42.083333333333336</v>
      </c>
      <c r="D520" s="36">
        <f t="shared" si="77"/>
        <v>892.32842577101314</v>
      </c>
      <c r="E520" s="33">
        <f t="shared" si="78"/>
        <v>892.32842577101314</v>
      </c>
      <c r="F520" s="34">
        <f t="shared" si="79"/>
        <v>2720.2932888985506</v>
      </c>
      <c r="G520" s="34" cm="1">
        <f t="array" ref="G520">_xll.DCE_EC312_SpecificHeat_Ca(B520)</f>
        <v>662.72847435228766</v>
      </c>
      <c r="H520" s="33">
        <f t="shared" si="80"/>
        <v>0.34042326056052347</v>
      </c>
      <c r="I520" s="33">
        <f t="shared" si="81"/>
        <v>882.7056736644339</v>
      </c>
      <c r="J520" s="37">
        <f t="shared" si="82"/>
        <v>42.083333333333336</v>
      </c>
      <c r="K520" s="38">
        <f t="shared" si="83"/>
        <v>882.7056736644339</v>
      </c>
    </row>
    <row r="521" spans="1:11">
      <c r="A521" s="31">
        <v>506</v>
      </c>
      <c r="B521" s="33">
        <f t="shared" si="75"/>
        <v>882.7056736644339</v>
      </c>
      <c r="C521" s="32">
        <f t="shared" si="76"/>
        <v>42.166666666666664</v>
      </c>
      <c r="D521" s="36">
        <f t="shared" si="77"/>
        <v>892.62395169770139</v>
      </c>
      <c r="E521" s="33">
        <f t="shared" si="78"/>
        <v>892.62395169770139</v>
      </c>
      <c r="F521" s="34">
        <f t="shared" si="79"/>
        <v>2710.0573128328588</v>
      </c>
      <c r="G521" s="34" cm="1">
        <f t="array" ref="G521">_xll.DCE_EC312_SpecificHeat_Ca(B521)</f>
        <v>662.4642949703848</v>
      </c>
      <c r="H521" s="33">
        <f t="shared" si="80"/>
        <v>0.33927755297531442</v>
      </c>
      <c r="I521" s="33">
        <f t="shared" si="81"/>
        <v>883.04495121740922</v>
      </c>
      <c r="J521" s="37">
        <f t="shared" si="82"/>
        <v>42.166666666666664</v>
      </c>
      <c r="K521" s="38">
        <f t="shared" si="83"/>
        <v>883.04495121740922</v>
      </c>
    </row>
    <row r="522" spans="1:11">
      <c r="A522" s="31">
        <v>507</v>
      </c>
      <c r="B522" s="33">
        <f t="shared" si="75"/>
        <v>883.04495121740922</v>
      </c>
      <c r="C522" s="32">
        <f t="shared" si="76"/>
        <v>42.25</v>
      </c>
      <c r="D522" s="36">
        <f t="shared" si="77"/>
        <v>892.91889588006336</v>
      </c>
      <c r="E522" s="33">
        <f t="shared" si="78"/>
        <v>892.91889588006336</v>
      </c>
      <c r="F522" s="34">
        <f t="shared" si="79"/>
        <v>2699.9528726829994</v>
      </c>
      <c r="G522" s="34" cm="1">
        <f t="array" ref="G522">_xll.DCE_EC312_SpecificHeat_Ca(B522)</f>
        <v>662.20218170558758</v>
      </c>
      <c r="H522" s="33">
        <f t="shared" si="80"/>
        <v>0.3381463500216631</v>
      </c>
      <c r="I522" s="33">
        <f t="shared" si="81"/>
        <v>883.38309756743092</v>
      </c>
      <c r="J522" s="37">
        <f t="shared" si="82"/>
        <v>42.25</v>
      </c>
      <c r="K522" s="38">
        <f t="shared" si="83"/>
        <v>883.38309756743092</v>
      </c>
    </row>
    <row r="523" spans="1:11">
      <c r="A523" s="31">
        <v>508</v>
      </c>
      <c r="B523" s="33">
        <f t="shared" si="75"/>
        <v>883.38309756743092</v>
      </c>
      <c r="C523" s="32">
        <f t="shared" si="76"/>
        <v>42.333333333333336</v>
      </c>
      <c r="D523" s="36">
        <f t="shared" si="77"/>
        <v>893.21326060393358</v>
      </c>
      <c r="E523" s="33">
        <f t="shared" si="78"/>
        <v>893.21326060393358</v>
      </c>
      <c r="F523" s="34">
        <f t="shared" si="79"/>
        <v>2689.9770720945953</v>
      </c>
      <c r="G523" s="34" cm="1">
        <f t="array" ref="G523">_xll.DCE_EC312_SpecificHeat_Ca(B523)</f>
        <v>661.94210371405848</v>
      </c>
      <c r="H523" s="33">
        <f t="shared" si="80"/>
        <v>0.3370293323402086</v>
      </c>
      <c r="I523" s="33">
        <f t="shared" si="81"/>
        <v>883.72012689977112</v>
      </c>
      <c r="J523" s="37">
        <f t="shared" si="82"/>
        <v>42.333333333333336</v>
      </c>
      <c r="K523" s="38">
        <f t="shared" si="83"/>
        <v>883.72012689977112</v>
      </c>
    </row>
    <row r="524" spans="1:11">
      <c r="A524" s="31">
        <v>509</v>
      </c>
      <c r="B524" s="33">
        <f t="shared" si="75"/>
        <v>883.72012689977112</v>
      </c>
      <c r="C524" s="32">
        <f t="shared" si="76"/>
        <v>42.416666666666664</v>
      </c>
      <c r="D524" s="36">
        <f t="shared" si="77"/>
        <v>893.50704814170047</v>
      </c>
      <c r="E524" s="33">
        <f t="shared" si="78"/>
        <v>893.50704814170047</v>
      </c>
      <c r="F524" s="34">
        <f t="shared" si="79"/>
        <v>2680.1270854041159</v>
      </c>
      <c r="G524" s="34" cm="1">
        <f t="array" ref="G524">_xll.DCE_EC312_SpecificHeat_Ca(B524)</f>
        <v>661.68403085924035</v>
      </c>
      <c r="H524" s="33">
        <f t="shared" si="80"/>
        <v>0.33592618809739128</v>
      </c>
      <c r="I524" s="33">
        <f t="shared" si="81"/>
        <v>884.05605308786846</v>
      </c>
      <c r="J524" s="37">
        <f t="shared" si="82"/>
        <v>42.416666666666664</v>
      </c>
      <c r="K524" s="38">
        <f t="shared" si="83"/>
        <v>884.05605308786846</v>
      </c>
    </row>
    <row r="525" spans="1:11">
      <c r="A525" s="31">
        <v>510</v>
      </c>
      <c r="B525" s="33">
        <f t="shared" si="75"/>
        <v>884.05605308786846</v>
      </c>
      <c r="C525" s="32">
        <f t="shared" si="76"/>
        <v>42.5</v>
      </c>
      <c r="D525" s="36">
        <f t="shared" si="77"/>
        <v>893.80026075241165</v>
      </c>
      <c r="E525" s="33">
        <f t="shared" si="78"/>
        <v>893.80026075241165</v>
      </c>
      <c r="F525" s="34">
        <f t="shared" si="79"/>
        <v>2670.400156032345</v>
      </c>
      <c r="G525" s="34" cm="1">
        <f t="array" ref="G525">_xll.DCE_EC312_SpecificHeat_Ca(B525)</f>
        <v>661.42793369151923</v>
      </c>
      <c r="H525" s="33">
        <f t="shared" si="80"/>
        <v>0.33483661283099631</v>
      </c>
      <c r="I525" s="33">
        <f t="shared" si="81"/>
        <v>884.3908897006994</v>
      </c>
      <c r="J525" s="37">
        <f t="shared" si="82"/>
        <v>42.5</v>
      </c>
      <c r="K525" s="38">
        <f t="shared" si="83"/>
        <v>884.3908897006994</v>
      </c>
    </row>
    <row r="526" spans="1:11">
      <c r="A526" s="31">
        <v>511</v>
      </c>
      <c r="B526" s="33">
        <f t="shared" si="75"/>
        <v>884.3908897006994</v>
      </c>
      <c r="C526" s="32">
        <f t="shared" si="76"/>
        <v>42.583333333333336</v>
      </c>
      <c r="D526" s="36">
        <f t="shared" si="77"/>
        <v>894.09290068187818</v>
      </c>
      <c r="E526" s="33">
        <f t="shared" si="78"/>
        <v>894.09290068187818</v>
      </c>
      <c r="F526" s="34">
        <f t="shared" si="79"/>
        <v>2660.793594906148</v>
      </c>
      <c r="G526" s="34" cm="1">
        <f t="array" ref="G526">_xll.DCE_EC312_SpecificHeat_Ca(B526)</f>
        <v>661.1737834285392</v>
      </c>
      <c r="H526" s="33">
        <f t="shared" si="80"/>
        <v>0.33376030929752032</v>
      </c>
      <c r="I526" s="33">
        <f t="shared" si="81"/>
        <v>884.72465000999694</v>
      </c>
      <c r="J526" s="37">
        <f t="shared" si="82"/>
        <v>42.583333333333336</v>
      </c>
      <c r="K526" s="38">
        <f t="shared" si="83"/>
        <v>884.72465000999694</v>
      </c>
    </row>
    <row r="527" spans="1:11">
      <c r="A527" s="31">
        <v>512</v>
      </c>
      <c r="B527" s="33">
        <f t="shared" si="75"/>
        <v>884.72465000999694</v>
      </c>
      <c r="C527" s="32">
        <f t="shared" si="76"/>
        <v>42.666666666666664</v>
      </c>
      <c r="D527" s="36">
        <f t="shared" si="77"/>
        <v>894.38497016277745</v>
      </c>
      <c r="E527" s="33">
        <f t="shared" si="78"/>
        <v>894.38497016277745</v>
      </c>
      <c r="F527" s="34">
        <f t="shared" si="79"/>
        <v>2651.3047789088805</v>
      </c>
      <c r="G527" s="34" cm="1">
        <f t="array" ref="G527">_xll.DCE_EC312_SpecificHeat_Ca(B527)</f>
        <v>660.92155193614781</v>
      </c>
      <c r="H527" s="33">
        <f t="shared" si="80"/>
        <v>0.3326969873214678</v>
      </c>
      <c r="I527" s="33">
        <f t="shared" si="81"/>
        <v>885.0573469973184</v>
      </c>
      <c r="J527" s="37">
        <f t="shared" si="82"/>
        <v>42.666666666666664</v>
      </c>
      <c r="K527" s="38">
        <f t="shared" si="83"/>
        <v>885.0573469973184</v>
      </c>
    </row>
    <row r="528" spans="1:11">
      <c r="A528" s="31">
        <v>513</v>
      </c>
      <c r="B528" s="33">
        <f t="shared" si="75"/>
        <v>885.0573469973184</v>
      </c>
      <c r="C528" s="32">
        <f t="shared" si="76"/>
        <v>42.75</v>
      </c>
      <c r="D528" s="36">
        <f t="shared" si="77"/>
        <v>894.67647141475572</v>
      </c>
      <c r="E528" s="33">
        <f t="shared" si="78"/>
        <v>894.67647141475572</v>
      </c>
      <c r="F528" s="34">
        <f t="shared" si="79"/>
        <v>2641.9311493585469</v>
      </c>
      <c r="G528" s="34" cm="1">
        <f t="array" ref="G528">_xll.DCE_EC312_SpecificHeat_Ca(B528)</f>
        <v>660.67121170994972</v>
      </c>
      <c r="H528" s="33">
        <f t="shared" si="80"/>
        <v>0.33164636364652805</v>
      </c>
      <c r="I528" s="33">
        <f t="shared" si="81"/>
        <v>885.38899336096495</v>
      </c>
      <c r="J528" s="37">
        <f t="shared" si="82"/>
        <v>42.75</v>
      </c>
      <c r="K528" s="38">
        <f t="shared" si="83"/>
        <v>885.38899336096495</v>
      </c>
    </row>
    <row r="529" spans="1:11">
      <c r="A529" s="31">
        <v>514</v>
      </c>
      <c r="B529" s="33">
        <f t="shared" ref="B529:B592" si="84">IF(A529=1,20,I528)</f>
        <v>885.38899336096495</v>
      </c>
      <c r="C529" s="32">
        <f t="shared" ref="C529:C592" si="85">A529*5/60</f>
        <v>42.833333333333336</v>
      </c>
      <c r="D529" s="36">
        <f t="shared" ref="D529:D592" si="86">20 + 345 *LOG10(8 * C529 + 1)</f>
        <v>894.96740664452966</v>
      </c>
      <c r="E529" s="33">
        <f t="shared" ref="E529:E592" si="87">D529</f>
        <v>894.96740664452966</v>
      </c>
      <c r="F529" s="34">
        <f t="shared" ref="F529:F592" si="88">25 * (D529 - B529)+1 * 0.7 * 1 * 0.0000000567 * ((E529 + 273) ^ 4 - (B529 + 273) ^ 4)</f>
        <v>2632.6702105142431</v>
      </c>
      <c r="G529" s="34" cm="1">
        <f t="array" ref="G529">_xll.DCE_EC312_SpecificHeat_Ca(B529)</f>
        <v>660.42273585744829</v>
      </c>
      <c r="H529" s="33">
        <f t="shared" ref="H529:H592" si="89">$G$10 * $G$9 / (G529 * 7850) * F529 * 5</f>
        <v>0.33060816178875968</v>
      </c>
      <c r="I529" s="33">
        <f t="shared" ref="I529:I592" si="90">B529+H529</f>
        <v>885.71960152275369</v>
      </c>
      <c r="J529" s="37">
        <f t="shared" si="82"/>
        <v>42.833333333333336</v>
      </c>
      <c r="K529" s="38">
        <f t="shared" si="83"/>
        <v>885.71960152275369</v>
      </c>
    </row>
    <row r="530" spans="1:11">
      <c r="A530" s="31">
        <v>515</v>
      </c>
      <c r="B530" s="33">
        <f t="shared" si="84"/>
        <v>885.71960152275369</v>
      </c>
      <c r="C530" s="32">
        <f t="shared" si="85"/>
        <v>42.916666666666664</v>
      </c>
      <c r="D530" s="36">
        <f t="shared" si="86"/>
        <v>895.25777804598556</v>
      </c>
      <c r="E530" s="33">
        <f t="shared" si="87"/>
        <v>895.25777804598556</v>
      </c>
      <c r="F530" s="34">
        <f t="shared" si="88"/>
        <v>2623.5195281106635</v>
      </c>
      <c r="G530" s="34" cm="1">
        <f t="array" ref="G530">_xll.DCE_EC312_SpecificHeat_Ca(B530)</f>
        <v>660.17609808075497</v>
      </c>
      <c r="H530" s="33">
        <f t="shared" si="89"/>
        <v>0.32958211189181108</v>
      </c>
      <c r="I530" s="33">
        <f t="shared" si="90"/>
        <v>886.04918363464549</v>
      </c>
      <c r="J530" s="37">
        <f t="shared" si="82"/>
        <v>42.916666666666664</v>
      </c>
      <c r="K530" s="38">
        <f t="shared" si="83"/>
        <v>886.04918363464549</v>
      </c>
    </row>
    <row r="531" spans="1:11">
      <c r="A531" s="31">
        <v>516</v>
      </c>
      <c r="B531" s="33">
        <f t="shared" si="84"/>
        <v>886.04918363464549</v>
      </c>
      <c r="C531" s="32">
        <f t="shared" si="85"/>
        <v>43</v>
      </c>
      <c r="D531" s="36">
        <f t="shared" si="86"/>
        <v>895.54758780027953</v>
      </c>
      <c r="E531" s="33">
        <f t="shared" si="87"/>
        <v>895.54758780027953</v>
      </c>
      <c r="F531" s="34">
        <f t="shared" si="88"/>
        <v>2614.4767279199441</v>
      </c>
      <c r="G531" s="34" cm="1">
        <f t="array" ref="G531">_xll.DCE_EC312_SpecificHeat_Ca(B531)</f>
        <v>659.93127265984617</v>
      </c>
      <c r="H531" s="33">
        <f t="shared" si="89"/>
        <v>0.32856795058414301</v>
      </c>
      <c r="I531" s="33">
        <f t="shared" si="90"/>
        <v>886.37775158522959</v>
      </c>
      <c r="J531" s="37">
        <f t="shared" si="82"/>
        <v>43</v>
      </c>
      <c r="K531" s="38">
        <f t="shared" si="83"/>
        <v>886.37775158522959</v>
      </c>
    </row>
    <row r="532" spans="1:11">
      <c r="A532" s="31">
        <v>517</v>
      </c>
      <c r="B532" s="33">
        <f t="shared" si="84"/>
        <v>886.37775158522959</v>
      </c>
      <c r="C532" s="32">
        <f t="shared" si="85"/>
        <v>43.083333333333336</v>
      </c>
      <c r="D532" s="36">
        <f t="shared" si="86"/>
        <v>895.83683807593559</v>
      </c>
      <c r="E532" s="33">
        <f t="shared" si="87"/>
        <v>895.83683807593559</v>
      </c>
      <c r="F532" s="34">
        <f t="shared" si="88"/>
        <v>2605.5394943416577</v>
      </c>
      <c r="G532" s="34" cm="1">
        <f t="array" ref="G532">_xll.DCE_EC312_SpecificHeat_Ca(B532)</f>
        <v>659.68823443635154</v>
      </c>
      <c r="H532" s="33">
        <f t="shared" si="89"/>
        <v>0.32756542083840612</v>
      </c>
      <c r="I532" s="33">
        <f t="shared" si="90"/>
        <v>886.70531700606796</v>
      </c>
      <c r="J532" s="37">
        <f t="shared" si="82"/>
        <v>43.083333333333336</v>
      </c>
      <c r="K532" s="38">
        <f t="shared" si="83"/>
        <v>886.70531700606796</v>
      </c>
    </row>
    <row r="533" spans="1:11">
      <c r="A533" s="31">
        <v>518</v>
      </c>
      <c r="B533" s="33">
        <f t="shared" si="84"/>
        <v>886.70531700606796</v>
      </c>
      <c r="C533" s="32">
        <f t="shared" si="85"/>
        <v>43.166666666666664</v>
      </c>
      <c r="D533" s="36">
        <f t="shared" si="86"/>
        <v>896.12553102894265</v>
      </c>
      <c r="E533" s="33">
        <f t="shared" si="87"/>
        <v>896.12553102894265</v>
      </c>
      <c r="F533" s="34">
        <f t="shared" si="88"/>
        <v>2596.7055690186735</v>
      </c>
      <c r="G533" s="34" cm="1">
        <f t="array" ref="G533">_xll.DCE_EC312_SpecificHeat_Ca(B533)</f>
        <v>659.4469587978524</v>
      </c>
      <c r="H533" s="33">
        <f t="shared" si="89"/>
        <v>0.32657427183274035</v>
      </c>
      <c r="I533" s="33">
        <f t="shared" si="90"/>
        <v>887.03189127790074</v>
      </c>
      <c r="J533" s="37">
        <f t="shared" si="82"/>
        <v>43.166666666666664</v>
      </c>
      <c r="K533" s="38">
        <f t="shared" si="83"/>
        <v>887.03189127790074</v>
      </c>
    </row>
    <row r="534" spans="1:11">
      <c r="A534" s="31">
        <v>519</v>
      </c>
      <c r="B534" s="33">
        <f t="shared" si="84"/>
        <v>887.03189127790074</v>
      </c>
      <c r="C534" s="32">
        <f t="shared" si="85"/>
        <v>43.25</v>
      </c>
      <c r="D534" s="36">
        <f t="shared" si="86"/>
        <v>896.41366880285136</v>
      </c>
      <c r="E534" s="33">
        <f t="shared" si="87"/>
        <v>896.41366880285136</v>
      </c>
      <c r="F534" s="34">
        <f t="shared" si="88"/>
        <v>2587.9727494823364</v>
      </c>
      <c r="G534" s="34" cm="1">
        <f t="array" ref="G534">_xll.DCE_EC312_SpecificHeat_Ca(B534)</f>
        <v>659.20742166267587</v>
      </c>
      <c r="H534" s="33">
        <f t="shared" si="89"/>
        <v>0.32559425881447585</v>
      </c>
      <c r="I534" s="33">
        <f t="shared" si="90"/>
        <v>887.35748553671522</v>
      </c>
      <c r="J534" s="37">
        <f t="shared" si="82"/>
        <v>43.25</v>
      </c>
      <c r="K534" s="38">
        <f t="shared" si="83"/>
        <v>887.35748553671522</v>
      </c>
    </row>
    <row r="535" spans="1:11">
      <c r="A535" s="31">
        <v>520</v>
      </c>
      <c r="B535" s="33">
        <f t="shared" si="84"/>
        <v>887.35748553671522</v>
      </c>
      <c r="C535" s="32">
        <f t="shared" si="85"/>
        <v>43.333333333333336</v>
      </c>
      <c r="D535" s="36">
        <f t="shared" si="86"/>
        <v>896.70125352886953</v>
      </c>
      <c r="E535" s="33">
        <f t="shared" si="87"/>
        <v>896.70125352886953</v>
      </c>
      <c r="F535" s="34">
        <f t="shared" si="88"/>
        <v>2579.3388878219994</v>
      </c>
      <c r="G535" s="34" cm="1">
        <f t="array" ref="G535">_xll.DCE_EC312_SpecificHeat_Ca(B535)</f>
        <v>658.96959946516654</v>
      </c>
      <c r="H535" s="33">
        <f t="shared" si="89"/>
        <v>0.32462514296566264</v>
      </c>
      <c r="I535" s="33">
        <f t="shared" si="90"/>
        <v>887.68211067968093</v>
      </c>
      <c r="J535" s="37">
        <f t="shared" si="82"/>
        <v>43.333333333333336</v>
      </c>
      <c r="K535" s="38">
        <f t="shared" si="83"/>
        <v>887.68211067968093</v>
      </c>
    </row>
    <row r="536" spans="1:11">
      <c r="A536" s="31">
        <v>521</v>
      </c>
      <c r="B536" s="33">
        <f t="shared" si="84"/>
        <v>887.68211067968093</v>
      </c>
      <c r="C536" s="32">
        <f t="shared" si="85"/>
        <v>43.416666666666664</v>
      </c>
      <c r="D536" s="36">
        <f t="shared" si="86"/>
        <v>896.98828732595655</v>
      </c>
      <c r="E536" s="33">
        <f t="shared" si="87"/>
        <v>896.98828732595655</v>
      </c>
      <c r="F536" s="34">
        <f t="shared" si="88"/>
        <v>2570.8018893826807</v>
      </c>
      <c r="G536" s="34" cm="1">
        <f t="array" ref="G536">_xll.DCE_EC312_SpecificHeat_Ca(B536)</f>
        <v>658.73346914141973</v>
      </c>
      <c r="H536" s="33">
        <f t="shared" si="89"/>
        <v>0.32366669127094594</v>
      </c>
      <c r="I536" s="33">
        <f t="shared" si="90"/>
        <v>888.00577737095193</v>
      </c>
      <c r="J536" s="37">
        <f t="shared" si="82"/>
        <v>43.416666666666664</v>
      </c>
      <c r="K536" s="38">
        <f t="shared" si="83"/>
        <v>888.00577737095193</v>
      </c>
    </row>
    <row r="537" spans="1:11">
      <c r="A537" s="31">
        <v>522</v>
      </c>
      <c r="B537" s="33">
        <f t="shared" si="84"/>
        <v>888.00577737095193</v>
      </c>
      <c r="C537" s="32">
        <f t="shared" si="85"/>
        <v>43.5</v>
      </c>
      <c r="D537" s="36">
        <f t="shared" si="86"/>
        <v>897.27477230091699</v>
      </c>
      <c r="E537" s="33">
        <f t="shared" si="87"/>
        <v>897.27477230091699</v>
      </c>
      <c r="F537" s="34">
        <f t="shared" si="88"/>
        <v>2562.3597114885069</v>
      </c>
      <c r="G537" s="34" cm="1">
        <f t="array" ref="G537">_xll.DCE_EC312_SpecificHeat_Ca(B537)</f>
        <v>658.49900811546138</v>
      </c>
      <c r="H537" s="33">
        <f t="shared" si="89"/>
        <v>0.32271867638753776</v>
      </c>
      <c r="I537" s="33">
        <f t="shared" si="90"/>
        <v>888.32849604733951</v>
      </c>
      <c r="J537" s="37">
        <f t="shared" si="82"/>
        <v>43.5</v>
      </c>
      <c r="K537" s="38">
        <f t="shared" si="83"/>
        <v>888.32849604733951</v>
      </c>
    </row>
    <row r="538" spans="1:11">
      <c r="A538" s="31">
        <v>523</v>
      </c>
      <c r="B538" s="33">
        <f t="shared" si="84"/>
        <v>888.32849604733951</v>
      </c>
      <c r="C538" s="32">
        <f t="shared" si="85"/>
        <v>43.583333333333336</v>
      </c>
      <c r="D538" s="36">
        <f t="shared" si="86"/>
        <v>897.56071054849394</v>
      </c>
      <c r="E538" s="33">
        <f t="shared" si="87"/>
        <v>897.56071054849394</v>
      </c>
      <c r="F538" s="34">
        <f t="shared" si="88"/>
        <v>2554.0103621918656</v>
      </c>
      <c r="G538" s="34" cm="1">
        <f t="array" ref="G538">_xll.DCE_EC312_SpecificHeat_Ca(B538)</f>
        <v>658.26619428585923</v>
      </c>
      <c r="H538" s="33">
        <f t="shared" si="89"/>
        <v>0.32178087651731774</v>
      </c>
      <c r="I538" s="33">
        <f t="shared" si="90"/>
        <v>888.65027692385684</v>
      </c>
      <c r="J538" s="37">
        <f t="shared" si="82"/>
        <v>43.583333333333336</v>
      </c>
      <c r="K538" s="38">
        <f t="shared" si="83"/>
        <v>888.65027692385684</v>
      </c>
    </row>
    <row r="539" spans="1:11">
      <c r="A539" s="31">
        <v>524</v>
      </c>
      <c r="B539" s="33">
        <f t="shared" si="84"/>
        <v>888.65027692385684</v>
      </c>
      <c r="C539" s="32">
        <f t="shared" si="85"/>
        <v>43.666666666666664</v>
      </c>
      <c r="D539" s="36">
        <f t="shared" si="86"/>
        <v>897.84610415145994</v>
      </c>
      <c r="E539" s="33">
        <f t="shared" si="87"/>
        <v>897.84610415145994</v>
      </c>
      <c r="F539" s="34">
        <f t="shared" si="88"/>
        <v>2545.7518990486269</v>
      </c>
      <c r="G539" s="34" cm="1">
        <f t="array" ref="G539">_xll.DCE_EC312_SpecificHeat_Ca(B539)</f>
        <v>658.03500601275084</v>
      </c>
      <c r="H539" s="33">
        <f t="shared" si="89"/>
        <v>0.32085307528114926</v>
      </c>
      <c r="I539" s="33">
        <f t="shared" si="90"/>
        <v>888.97112999913793</v>
      </c>
      <c r="J539" s="37">
        <f t="shared" si="82"/>
        <v>43.666666666666664</v>
      </c>
      <c r="K539" s="38">
        <f t="shared" si="83"/>
        <v>888.97112999913793</v>
      </c>
    </row>
    <row r="540" spans="1:11">
      <c r="A540" s="31">
        <v>525</v>
      </c>
      <c r="B540" s="33">
        <f t="shared" si="84"/>
        <v>888.97112999913793</v>
      </c>
      <c r="C540" s="32">
        <f t="shared" si="85"/>
        <v>43.75</v>
      </c>
      <c r="D540" s="36">
        <f t="shared" si="86"/>
        <v>898.13095518070918</v>
      </c>
      <c r="E540" s="33">
        <f t="shared" si="87"/>
        <v>898.13095518070918</v>
      </c>
      <c r="F540" s="34">
        <f t="shared" si="88"/>
        <v>2537.5824279184349</v>
      </c>
      <c r="G540" s="34" cm="1">
        <f t="array" ref="G540">_xll.DCE_EC312_SpecificHeat_Ca(B540)</f>
        <v>657.80542210527483</v>
      </c>
      <c r="H540" s="33">
        <f t="shared" si="89"/>
        <v>0.3199350615953237</v>
      </c>
      <c r="I540" s="33">
        <f t="shared" si="90"/>
        <v>889.29106506073322</v>
      </c>
      <c r="J540" s="37">
        <f t="shared" si="82"/>
        <v>43.75</v>
      </c>
      <c r="K540" s="38">
        <f t="shared" si="83"/>
        <v>889.29106506073322</v>
      </c>
    </row>
    <row r="541" spans="1:11">
      <c r="A541" s="31">
        <v>526</v>
      </c>
      <c r="B541" s="33">
        <f t="shared" si="84"/>
        <v>889.29106506073322</v>
      </c>
      <c r="C541" s="32">
        <f t="shared" si="85"/>
        <v>43.833333333333336</v>
      </c>
      <c r="D541" s="36">
        <f t="shared" si="86"/>
        <v>898.41526569534699</v>
      </c>
      <c r="E541" s="33">
        <f t="shared" si="87"/>
        <v>898.41526569534699</v>
      </c>
      <c r="F541" s="34">
        <f t="shared" si="88"/>
        <v>2529.5001017901018</v>
      </c>
      <c r="G541" s="34" cm="1">
        <f t="array" ref="G541">_xll.DCE_EC312_SpecificHeat_Ca(B541)</f>
        <v>657.57742180939158</v>
      </c>
      <c r="H541" s="33">
        <f t="shared" si="89"/>
        <v>0.31902662955017508</v>
      </c>
      <c r="I541" s="33">
        <f t="shared" si="90"/>
        <v>889.61009169028341</v>
      </c>
      <c r="J541" s="37">
        <f t="shared" si="82"/>
        <v>43.833333333333336</v>
      </c>
      <c r="K541" s="38">
        <f t="shared" si="83"/>
        <v>889.61009169028341</v>
      </c>
    </row>
    <row r="542" spans="1:11">
      <c r="A542" s="31">
        <v>527</v>
      </c>
      <c r="B542" s="33">
        <f t="shared" si="84"/>
        <v>889.61009169028341</v>
      </c>
      <c r="C542" s="32">
        <f t="shared" si="85"/>
        <v>43.916666666666664</v>
      </c>
      <c r="D542" s="36">
        <f t="shared" si="86"/>
        <v>898.69903774277839</v>
      </c>
      <c r="E542" s="33">
        <f t="shared" si="87"/>
        <v>898.69903774277839</v>
      </c>
      <c r="F542" s="34">
        <f t="shared" si="88"/>
        <v>2521.5031196315708</v>
      </c>
      <c r="G542" s="34" cm="1">
        <f t="array" ref="G542">_xll.DCE_EC312_SpecificHeat_Ca(B542)</f>
        <v>657.35098479608075</v>
      </c>
      <c r="H542" s="33">
        <f t="shared" si="89"/>
        <v>0.31812757829083427</v>
      </c>
      <c r="I542" s="33">
        <f t="shared" si="90"/>
        <v>889.92821926857425</v>
      </c>
      <c r="J542" s="37">
        <f t="shared" si="82"/>
        <v>43.916666666666664</v>
      </c>
      <c r="K542" s="38">
        <f t="shared" si="83"/>
        <v>889.92821926857425</v>
      </c>
    </row>
    <row r="543" spans="1:11">
      <c r="A543" s="31">
        <v>528</v>
      </c>
      <c r="B543" s="33">
        <f t="shared" si="84"/>
        <v>889.92821926857425</v>
      </c>
      <c r="C543" s="32">
        <f t="shared" si="85"/>
        <v>44</v>
      </c>
      <c r="D543" s="36">
        <f t="shared" si="86"/>
        <v>898.98227335879869</v>
      </c>
      <c r="E543" s="33">
        <f t="shared" si="87"/>
        <v>898.98227335879869</v>
      </c>
      <c r="F543" s="34">
        <f t="shared" si="88"/>
        <v>2513.5897252649042</v>
      </c>
      <c r="G543" s="34" cm="1">
        <f t="array" ref="G543">_xll.DCE_EC312_SpecificHeat_Ca(B543)</f>
        <v>657.12609114990346</v>
      </c>
      <c r="H543" s="33">
        <f t="shared" si="89"/>
        <v>0.3172377119002151</v>
      </c>
      <c r="I543" s="33">
        <f t="shared" si="90"/>
        <v>890.2454569804745</v>
      </c>
      <c r="J543" s="37">
        <f t="shared" si="82"/>
        <v>44</v>
      </c>
      <c r="K543" s="38">
        <f t="shared" si="83"/>
        <v>890.2454569804745</v>
      </c>
    </row>
    <row r="544" spans="1:11">
      <c r="A544" s="31">
        <v>529</v>
      </c>
      <c r="B544" s="33">
        <f t="shared" si="84"/>
        <v>890.2454569804745</v>
      </c>
      <c r="C544" s="32">
        <f t="shared" si="85"/>
        <v>44.083333333333336</v>
      </c>
      <c r="D544" s="36">
        <f t="shared" si="86"/>
        <v>899.26497456767902</v>
      </c>
      <c r="E544" s="33">
        <f t="shared" si="87"/>
        <v>899.26497456767902</v>
      </c>
      <c r="F544" s="34">
        <f t="shared" si="88"/>
        <v>2505.7582062642787</v>
      </c>
      <c r="G544" s="34" cm="1">
        <f t="array" ref="G544">_xll.DCE_EC312_SpecificHeat_Ca(B544)</f>
        <v>656.90272135791577</v>
      </c>
      <c r="H544" s="33">
        <f t="shared" si="89"/>
        <v>0.31635683928401215</v>
      </c>
      <c r="I544" s="33">
        <f t="shared" si="90"/>
        <v>890.56181381975853</v>
      </c>
      <c r="J544" s="37">
        <f t="shared" si="82"/>
        <v>44.083333333333336</v>
      </c>
      <c r="K544" s="38">
        <f t="shared" si="83"/>
        <v>890.56181381975853</v>
      </c>
    </row>
    <row r="545" spans="1:11">
      <c r="A545" s="31">
        <v>530</v>
      </c>
      <c r="B545" s="33">
        <f t="shared" si="84"/>
        <v>890.56181381975853</v>
      </c>
      <c r="C545" s="32">
        <f t="shared" si="85"/>
        <v>44.166666666666664</v>
      </c>
      <c r="D545" s="36">
        <f t="shared" si="86"/>
        <v>899.54714338225381</v>
      </c>
      <c r="E545" s="33">
        <f t="shared" si="87"/>
        <v>899.54714338225381</v>
      </c>
      <c r="F545" s="34">
        <f t="shared" si="88"/>
        <v>2498.0068928786036</v>
      </c>
      <c r="G545" s="34" cm="1">
        <f t="array" ref="G545">_xll.DCE_EC312_SpecificHeat_Ca(B545)</f>
        <v>656.68085629892323</v>
      </c>
      <c r="H545" s="33">
        <f t="shared" si="89"/>
        <v>0.31548477405794584</v>
      </c>
      <c r="I545" s="33">
        <f t="shared" si="90"/>
        <v>890.87729859381648</v>
      </c>
      <c r="J545" s="37">
        <f t="shared" si="82"/>
        <v>44.166666666666664</v>
      </c>
      <c r="K545" s="38">
        <f t="shared" si="83"/>
        <v>890.87729859381648</v>
      </c>
    </row>
    <row r="546" spans="1:11">
      <c r="A546" s="31">
        <v>531</v>
      </c>
      <c r="B546" s="33">
        <f t="shared" si="84"/>
        <v>890.87729859381648</v>
      </c>
      <c r="C546" s="32">
        <f t="shared" si="85"/>
        <v>44.25</v>
      </c>
      <c r="D546" s="36">
        <f t="shared" si="86"/>
        <v>899.82878180400746</v>
      </c>
      <c r="E546" s="33">
        <f t="shared" si="87"/>
        <v>899.82878180400746</v>
      </c>
      <c r="F546" s="34">
        <f t="shared" si="88"/>
        <v>2490.3341569772051</v>
      </c>
      <c r="G546" s="34" cm="1">
        <f t="array" ref="G546">_xll.DCE_EC312_SpecificHeat_Ca(B546)</f>
        <v>656.46047723306492</v>
      </c>
      <c r="H546" s="33">
        <f t="shared" si="89"/>
        <v>0.31462133443709039</v>
      </c>
      <c r="I546" s="33">
        <f t="shared" si="90"/>
        <v>891.19191992825358</v>
      </c>
      <c r="J546" s="37">
        <f t="shared" si="82"/>
        <v>44.25</v>
      </c>
      <c r="K546" s="38">
        <f t="shared" si="83"/>
        <v>891.19191992825358</v>
      </c>
    </row>
    <row r="547" spans="1:11">
      <c r="A547" s="31">
        <v>532</v>
      </c>
      <c r="B547" s="33">
        <f t="shared" si="84"/>
        <v>891.19191992825358</v>
      </c>
      <c r="C547" s="32">
        <f t="shared" si="85"/>
        <v>44.333333333333336</v>
      </c>
      <c r="D547" s="36">
        <f t="shared" si="86"/>
        <v>900.10989182315859</v>
      </c>
      <c r="E547" s="33">
        <f t="shared" si="87"/>
        <v>900.10989182315859</v>
      </c>
      <c r="F547" s="34">
        <f t="shared" si="88"/>
        <v>2482.7384110180183</v>
      </c>
      <c r="G547" s="34" cm="1">
        <f t="array" ref="G547">_xll.DCE_EC312_SpecificHeat_Ca(B547)</f>
        <v>656.24156579171517</v>
      </c>
      <c r="H547" s="33">
        <f t="shared" si="89"/>
        <v>0.31376634312724416</v>
      </c>
      <c r="I547" s="33">
        <f t="shared" si="90"/>
        <v>891.5056862713808</v>
      </c>
      <c r="J547" s="37">
        <f t="shared" si="82"/>
        <v>44.333333333333336</v>
      </c>
      <c r="K547" s="38">
        <f t="shared" si="83"/>
        <v>891.5056862713808</v>
      </c>
    </row>
    <row r="548" spans="1:11">
      <c r="A548" s="31">
        <v>533</v>
      </c>
      <c r="B548" s="33">
        <f t="shared" si="84"/>
        <v>891.5056862713808</v>
      </c>
      <c r="C548" s="32">
        <f t="shared" si="85"/>
        <v>44.416666666666664</v>
      </c>
      <c r="D548" s="36">
        <f t="shared" si="86"/>
        <v>900.39047541874493</v>
      </c>
      <c r="E548" s="33">
        <f t="shared" si="87"/>
        <v>900.39047541874493</v>
      </c>
      <c r="F548" s="34">
        <f t="shared" si="88"/>
        <v>2475.2181070394704</v>
      </c>
      <c r="G548" s="34" cm="1">
        <f t="array" ref="G548">_xll.DCE_EC312_SpecificHeat_Ca(B548)</f>
        <v>656.02410396769483</v>
      </c>
      <c r="H548" s="33">
        <f t="shared" si="89"/>
        <v>0.31291962721852018</v>
      </c>
      <c r="I548" s="33">
        <f t="shared" si="90"/>
        <v>891.81860589859934</v>
      </c>
      <c r="J548" s="37">
        <f t="shared" si="82"/>
        <v>44.416666666666664</v>
      </c>
      <c r="K548" s="38">
        <f t="shared" si="83"/>
        <v>891.81860589859934</v>
      </c>
    </row>
    <row r="549" spans="1:11">
      <c r="A549" s="31">
        <v>534</v>
      </c>
      <c r="B549" s="33">
        <f t="shared" si="84"/>
        <v>891.81860589859934</v>
      </c>
      <c r="C549" s="32">
        <f t="shared" si="85"/>
        <v>44.5</v>
      </c>
      <c r="D549" s="36">
        <f t="shared" si="86"/>
        <v>900.67053455870666</v>
      </c>
      <c r="E549" s="33">
        <f t="shared" si="87"/>
        <v>900.67053455870666</v>
      </c>
      <c r="F549" s="34">
        <f t="shared" si="88"/>
        <v>2467.7717356739645</v>
      </c>
      <c r="G549" s="34" cm="1">
        <f t="array" ref="G549">_xll.DCE_EC312_SpecificHeat_Ca(B549)</f>
        <v>655.80807410577859</v>
      </c>
      <c r="H549" s="33">
        <f t="shared" si="89"/>
        <v>0.31208101808092242</v>
      </c>
      <c r="I549" s="33">
        <f t="shared" si="90"/>
        <v>892.13068691668025</v>
      </c>
      <c r="J549" s="37">
        <f t="shared" si="82"/>
        <v>44.5</v>
      </c>
      <c r="K549" s="38">
        <f t="shared" si="83"/>
        <v>892.13068691668025</v>
      </c>
    </row>
    <row r="550" spans="1:11">
      <c r="A550" s="31">
        <v>535</v>
      </c>
      <c r="B550" s="33">
        <f t="shared" si="84"/>
        <v>892.13068691668025</v>
      </c>
      <c r="C550" s="32">
        <f t="shared" si="85"/>
        <v>44.583333333333336</v>
      </c>
      <c r="D550" s="36">
        <f t="shared" si="86"/>
        <v>900.95007119996956</v>
      </c>
      <c r="E550" s="33">
        <f t="shared" si="87"/>
        <v>900.95007119996956</v>
      </c>
      <c r="F550" s="34">
        <f t="shared" si="88"/>
        <v>2460.39782518331</v>
      </c>
      <c r="G550" s="34" cm="1">
        <f t="array" ref="G550">_xll.DCE_EC312_SpecificHeat_Ca(B550)</f>
        <v>655.59345889349197</v>
      </c>
      <c r="H550" s="33">
        <f t="shared" si="89"/>
        <v>0.31125035126197714</v>
      </c>
      <c r="I550" s="33">
        <f t="shared" si="90"/>
        <v>892.44193726794219</v>
      </c>
      <c r="J550" s="37">
        <f t="shared" si="82"/>
        <v>44.583333333333336</v>
      </c>
      <c r="K550" s="38">
        <f t="shared" si="83"/>
        <v>892.44193726794219</v>
      </c>
    </row>
    <row r="551" spans="1:11">
      <c r="A551" s="31">
        <v>536</v>
      </c>
      <c r="B551" s="33">
        <f t="shared" si="84"/>
        <v>892.44193726794219</v>
      </c>
      <c r="C551" s="32">
        <f t="shared" si="85"/>
        <v>44.666666666666664</v>
      </c>
      <c r="D551" s="36">
        <f t="shared" si="86"/>
        <v>901.22908728852678</v>
      </c>
      <c r="E551" s="33">
        <f t="shared" si="87"/>
        <v>901.22908728852678</v>
      </c>
      <c r="F551" s="34">
        <f t="shared" si="88"/>
        <v>2453.0949405160345</v>
      </c>
      <c r="G551" s="34" cm="1">
        <f t="array" ref="G551">_xll.DCE_EC312_SpecificHeat_Ca(B551)</f>
        <v>655.38024135218643</v>
      </c>
      <c r="H551" s="33">
        <f t="shared" si="89"/>
        <v>0.31042746638643759</v>
      </c>
      <c r="I551" s="33">
        <f t="shared" si="90"/>
        <v>892.75236473432858</v>
      </c>
      <c r="J551" s="37">
        <f t="shared" ref="J551:J614" si="91">C551</f>
        <v>44.666666666666664</v>
      </c>
      <c r="K551" s="38">
        <f t="shared" ref="K551:K614" si="92">I551</f>
        <v>892.75236473432858</v>
      </c>
    </row>
    <row r="552" spans="1:11">
      <c r="A552" s="31">
        <v>537</v>
      </c>
      <c r="B552" s="33">
        <f t="shared" si="84"/>
        <v>892.75236473432858</v>
      </c>
      <c r="C552" s="32">
        <f t="shared" si="85"/>
        <v>44.75</v>
      </c>
      <c r="D552" s="36">
        <f t="shared" si="86"/>
        <v>901.50758475952023</v>
      </c>
      <c r="E552" s="33">
        <f t="shared" si="87"/>
        <v>901.50758475952023</v>
      </c>
      <c r="F552" s="34">
        <f t="shared" si="88"/>
        <v>2445.8616823859802</v>
      </c>
      <c r="G552" s="34" cm="1">
        <f t="array" ref="G552">_xll.DCE_EC312_SpecificHeat_Ca(B552)</f>
        <v>655.16840482838438</v>
      </c>
      <c r="H552" s="33">
        <f t="shared" si="89"/>
        <v>0.30961220705801173</v>
      </c>
      <c r="I552" s="33">
        <f t="shared" si="90"/>
        <v>893.06197694138655</v>
      </c>
      <c r="J552" s="37">
        <f t="shared" si="91"/>
        <v>44.75</v>
      </c>
      <c r="K552" s="38">
        <f t="shared" si="92"/>
        <v>893.06197694138655</v>
      </c>
    </row>
    <row r="553" spans="1:11">
      <c r="A553" s="31">
        <v>538</v>
      </c>
      <c r="B553" s="33">
        <f t="shared" si="84"/>
        <v>893.06197694138655</v>
      </c>
      <c r="C553" s="32">
        <f t="shared" si="85"/>
        <v>44.833333333333336</v>
      </c>
      <c r="D553" s="36">
        <f t="shared" si="86"/>
        <v>901.78556553732062</v>
      </c>
      <c r="E553" s="33">
        <f t="shared" si="87"/>
        <v>901.78556553732062</v>
      </c>
      <c r="F553" s="34">
        <f t="shared" si="88"/>
        <v>2438.6966863714183</v>
      </c>
      <c r="G553" s="34" cm="1">
        <f t="array" ref="G553">_xll.DCE_EC312_SpecificHeat_Ca(B553)</f>
        <v>654.95793298538501</v>
      </c>
      <c r="H553" s="33">
        <f t="shared" si="89"/>
        <v>0.3088044207630406</v>
      </c>
      <c r="I553" s="33">
        <f t="shared" si="90"/>
        <v>893.37078136214961</v>
      </c>
      <c r="J553" s="37">
        <f t="shared" si="91"/>
        <v>44.833333333333336</v>
      </c>
      <c r="K553" s="38">
        <f t="shared" si="92"/>
        <v>893.37078136214961</v>
      </c>
    </row>
    <row r="554" spans="1:11">
      <c r="A554" s="31">
        <v>539</v>
      </c>
      <c r="B554" s="33">
        <f t="shared" si="84"/>
        <v>893.37078136214961</v>
      </c>
      <c r="C554" s="32">
        <f t="shared" si="85"/>
        <v>44.916666666666664</v>
      </c>
      <c r="D554" s="36">
        <f t="shared" si="86"/>
        <v>902.0630315356085</v>
      </c>
      <c r="E554" s="33">
        <f t="shared" si="87"/>
        <v>902.0630315356085</v>
      </c>
      <c r="F554" s="34">
        <f t="shared" si="88"/>
        <v>2431.5986220354898</v>
      </c>
      <c r="G554" s="34" cm="1">
        <f t="array" ref="G554">_xll.DCE_EC312_SpecificHeat_Ca(B554)</f>
        <v>654.74880979512261</v>
      </c>
      <c r="H554" s="33">
        <f t="shared" si="89"/>
        <v>0.30800395877625181</v>
      </c>
      <c r="I554" s="33">
        <f t="shared" si="90"/>
        <v>893.67878532092584</v>
      </c>
      <c r="J554" s="37">
        <f t="shared" si="91"/>
        <v>44.916666666666664</v>
      </c>
      <c r="K554" s="38">
        <f t="shared" si="92"/>
        <v>893.67878532092584</v>
      </c>
    </row>
    <row r="555" spans="1:11">
      <c r="A555" s="31">
        <v>540</v>
      </c>
      <c r="B555" s="33">
        <f t="shared" si="84"/>
        <v>893.67878532092584</v>
      </c>
      <c r="C555" s="32">
        <f t="shared" si="85"/>
        <v>45</v>
      </c>
      <c r="D555" s="36">
        <f t="shared" si="86"/>
        <v>902.33998465745196</v>
      </c>
      <c r="E555" s="33">
        <f t="shared" si="87"/>
        <v>902.33998465745196</v>
      </c>
      <c r="F555" s="34">
        <f t="shared" si="88"/>
        <v>2424.5661920656821</v>
      </c>
      <c r="G555" s="34" cm="1">
        <f t="array" ref="G555">_xll.DCE_EC312_SpecificHeat_Ca(B555)</f>
        <v>654.54101953026918</v>
      </c>
      <c r="H555" s="33">
        <f t="shared" si="89"/>
        <v>0.30721067606832275</v>
      </c>
      <c r="I555" s="33">
        <f t="shared" si="90"/>
        <v>893.98599599699412</v>
      </c>
      <c r="J555" s="37">
        <f t="shared" si="91"/>
        <v>45</v>
      </c>
      <c r="K555" s="38">
        <f t="shared" si="92"/>
        <v>893.98599599699412</v>
      </c>
    </row>
    <row r="556" spans="1:11">
      <c r="A556" s="31">
        <v>541</v>
      </c>
      <c r="B556" s="33">
        <f t="shared" si="84"/>
        <v>893.98599599699412</v>
      </c>
      <c r="C556" s="32">
        <f t="shared" si="85"/>
        <v>45.083333333333336</v>
      </c>
      <c r="D556" s="36">
        <f t="shared" si="86"/>
        <v>902.61642679538556</v>
      </c>
      <c r="E556" s="33">
        <f t="shared" si="87"/>
        <v>902.61642679538556</v>
      </c>
      <c r="F556" s="34">
        <f t="shared" si="88"/>
        <v>2417.5981314337623</v>
      </c>
      <c r="G556" s="34" cm="1">
        <f t="array" ref="G556">_xll.DCE_EC312_SpecificHeat_Ca(B556)</f>
        <v>654.33454675657322</v>
      </c>
      <c r="H556" s="33">
        <f t="shared" si="89"/>
        <v>0.30642443121545249</v>
      </c>
      <c r="I556" s="33">
        <f t="shared" si="90"/>
        <v>894.29242042820954</v>
      </c>
      <c r="J556" s="37">
        <f t="shared" si="91"/>
        <v>45.083333333333336</v>
      </c>
      <c r="K556" s="38">
        <f t="shared" si="92"/>
        <v>894.29242042820954</v>
      </c>
    </row>
    <row r="557" spans="1:11">
      <c r="A557" s="31">
        <v>542</v>
      </c>
      <c r="B557" s="33">
        <f t="shared" si="84"/>
        <v>894.29242042820954</v>
      </c>
      <c r="C557" s="32">
        <f t="shared" si="85"/>
        <v>45.166666666666664</v>
      </c>
      <c r="D557" s="36">
        <f t="shared" si="86"/>
        <v>902.89235983148808</v>
      </c>
      <c r="E557" s="33">
        <f t="shared" si="87"/>
        <v>902.89235983148808</v>
      </c>
      <c r="F557" s="34">
        <f t="shared" si="88"/>
        <v>2410.6932065760902</v>
      </c>
      <c r="G557" s="34" cm="1">
        <f t="array" ref="G557">_xll.DCE_EC312_SpecificHeat_Ca(B557)</f>
        <v>654.12937632542753</v>
      </c>
      <c r="H557" s="33">
        <f t="shared" si="89"/>
        <v>0.30564508631095577</v>
      </c>
      <c r="I557" s="33">
        <f t="shared" si="90"/>
        <v>894.5980655145205</v>
      </c>
      <c r="J557" s="37">
        <f t="shared" si="91"/>
        <v>45.166666666666664</v>
      </c>
      <c r="K557" s="38">
        <f t="shared" si="92"/>
        <v>894.5980655145205</v>
      </c>
    </row>
    <row r="558" spans="1:11">
      <c r="A558" s="31">
        <v>543</v>
      </c>
      <c r="B558" s="33">
        <f t="shared" si="84"/>
        <v>894.5980655145205</v>
      </c>
      <c r="C558" s="32">
        <f t="shared" si="85"/>
        <v>45.25</v>
      </c>
      <c r="D558" s="36">
        <f t="shared" si="86"/>
        <v>903.16778563745879</v>
      </c>
      <c r="E558" s="33">
        <f t="shared" si="87"/>
        <v>903.16778563745879</v>
      </c>
      <c r="F558" s="34">
        <f t="shared" si="88"/>
        <v>2403.8502145907009</v>
      </c>
      <c r="G558" s="34" cm="1">
        <f t="array" ref="G558">_xll.DCE_EC312_SpecificHeat_Ca(B558)</f>
        <v>653.92549336665809</v>
      </c>
      <c r="H558" s="33">
        <f t="shared" si="89"/>
        <v>0.30487250687844114</v>
      </c>
      <c r="I558" s="33">
        <f t="shared" si="90"/>
        <v>894.902938021399</v>
      </c>
      <c r="J558" s="37">
        <f t="shared" si="91"/>
        <v>45.25</v>
      </c>
      <c r="K558" s="38">
        <f t="shared" si="92"/>
        <v>894.902938021399</v>
      </c>
    </row>
    <row r="559" spans="1:11">
      <c r="A559" s="31">
        <v>544</v>
      </c>
      <c r="B559" s="33">
        <f t="shared" si="84"/>
        <v>894.902938021399</v>
      </c>
      <c r="C559" s="32">
        <f t="shared" si="85"/>
        <v>45.333333333333336</v>
      </c>
      <c r="D559" s="36">
        <f t="shared" si="86"/>
        <v>903.44270607469446</v>
      </c>
      <c r="E559" s="33">
        <f t="shared" si="87"/>
        <v>903.44270607469446</v>
      </c>
      <c r="F559" s="34">
        <f t="shared" si="88"/>
        <v>2397.0679824557837</v>
      </c>
      <c r="G559" s="34" cm="1">
        <f t="array" ref="G559">_xll.DCE_EC312_SpecificHeat_Ca(B559)</f>
        <v>653.72288328152752</v>
      </c>
      <c r="H559" s="33">
        <f t="shared" si="89"/>
        <v>0.30410656178717815</v>
      </c>
      <c r="I559" s="33">
        <f t="shared" si="90"/>
        <v>895.20704458318619</v>
      </c>
      <c r="J559" s="37">
        <f t="shared" si="91"/>
        <v>45.333333333333336</v>
      </c>
      <c r="K559" s="38">
        <f t="shared" si="92"/>
        <v>895.20704458318619</v>
      </c>
    </row>
    <row r="560" spans="1:11">
      <c r="A560" s="31">
        <v>545</v>
      </c>
      <c r="B560" s="33">
        <f t="shared" si="84"/>
        <v>895.20704458318619</v>
      </c>
      <c r="C560" s="32">
        <f t="shared" si="85"/>
        <v>45.416666666666664</v>
      </c>
      <c r="D560" s="36">
        <f t="shared" si="86"/>
        <v>903.71712299436388</v>
      </c>
      <c r="E560" s="33">
        <f t="shared" si="87"/>
        <v>903.71712299436388</v>
      </c>
      <c r="F560" s="34">
        <f t="shared" si="88"/>
        <v>2390.3453662648649</v>
      </c>
      <c r="G560" s="34" cm="1">
        <f t="array" ref="G560">_xll.DCE_EC312_SpecificHeat_Ca(B560)</f>
        <v>653.52153173594513</v>
      </c>
      <c r="H560" s="33">
        <f t="shared" si="89"/>
        <v>0.30334712316907936</v>
      </c>
      <c r="I560" s="33">
        <f t="shared" si="90"/>
        <v>895.51039170635522</v>
      </c>
      <c r="J560" s="37">
        <f t="shared" si="91"/>
        <v>45.416666666666664</v>
      </c>
      <c r="K560" s="38">
        <f t="shared" si="92"/>
        <v>895.51039170635522</v>
      </c>
    </row>
    <row r="561" spans="1:11">
      <c r="A561" s="31">
        <v>546</v>
      </c>
      <c r="B561" s="33">
        <f t="shared" si="84"/>
        <v>895.51039170635522</v>
      </c>
      <c r="C561" s="32">
        <f t="shared" si="85"/>
        <v>45.5</v>
      </c>
      <c r="D561" s="36">
        <f t="shared" si="86"/>
        <v>903.99103823748374</v>
      </c>
      <c r="E561" s="33">
        <f t="shared" si="87"/>
        <v>903.99103823748374</v>
      </c>
      <c r="F561" s="34">
        <f t="shared" si="88"/>
        <v>2383.6812504806467</v>
      </c>
      <c r="G561" s="34" cm="1">
        <f t="array" ref="G561">_xll.DCE_EC312_SpecificHeat_Ca(B561)</f>
        <v>653.32142465387847</v>
      </c>
      <c r="H561" s="33">
        <f t="shared" si="89"/>
        <v>0.30259406633756081</v>
      </c>
      <c r="I561" s="33">
        <f t="shared" si="90"/>
        <v>895.81298577269274</v>
      </c>
      <c r="J561" s="37">
        <f t="shared" si="91"/>
        <v>45.5</v>
      </c>
      <c r="K561" s="38">
        <f t="shared" si="92"/>
        <v>895.81298577269274</v>
      </c>
    </row>
    <row r="562" spans="1:11">
      <c r="A562" s="31">
        <v>547</v>
      </c>
      <c r="B562" s="33">
        <f t="shared" si="84"/>
        <v>895.81298577269274</v>
      </c>
      <c r="C562" s="32">
        <f t="shared" si="85"/>
        <v>45.583333333333336</v>
      </c>
      <c r="D562" s="36">
        <f t="shared" si="86"/>
        <v>904.26445363499181</v>
      </c>
      <c r="E562" s="33">
        <f t="shared" si="87"/>
        <v>904.26445363499181</v>
      </c>
      <c r="F562" s="34">
        <f t="shared" si="88"/>
        <v>2377.0745472062749</v>
      </c>
      <c r="G562" s="34" cm="1">
        <f t="array" ref="G562">_xll.DCE_EC312_SpecificHeat_Ca(B562)</f>
        <v>653.1225482109586</v>
      </c>
      <c r="H562" s="33">
        <f t="shared" si="89"/>
        <v>0.30184726970814435</v>
      </c>
      <c r="I562" s="33">
        <f t="shared" si="90"/>
        <v>896.11483304240085</v>
      </c>
      <c r="J562" s="37">
        <f t="shared" si="91"/>
        <v>45.583333333333336</v>
      </c>
      <c r="K562" s="38">
        <f t="shared" si="92"/>
        <v>896.11483304240085</v>
      </c>
    </row>
    <row r="563" spans="1:11">
      <c r="A563" s="31">
        <v>548</v>
      </c>
      <c r="B563" s="33">
        <f t="shared" si="84"/>
        <v>896.11483304240085</v>
      </c>
      <c r="C563" s="32">
        <f t="shared" si="85"/>
        <v>45.666666666666664</v>
      </c>
      <c r="D563" s="36">
        <f t="shared" si="86"/>
        <v>904.53737100782064</v>
      </c>
      <c r="E563" s="33">
        <f t="shared" si="87"/>
        <v>904.53737100782064</v>
      </c>
      <c r="F563" s="34">
        <f t="shared" si="88"/>
        <v>2370.5241954745411</v>
      </c>
      <c r="G563" s="34" cm="1">
        <f t="array" ref="G563">_xll.DCE_EC312_SpecificHeat_Ca(B563)</f>
        <v>652.9248888282732</v>
      </c>
      <c r="H563" s="33">
        <f t="shared" si="89"/>
        <v>0.30110661472088213</v>
      </c>
      <c r="I563" s="33">
        <f t="shared" si="90"/>
        <v>896.41593965712173</v>
      </c>
      <c r="J563" s="37">
        <f t="shared" si="91"/>
        <v>45.666666666666664</v>
      </c>
      <c r="K563" s="38">
        <f t="shared" si="92"/>
        <v>896.41593965712173</v>
      </c>
    </row>
    <row r="564" spans="1:11">
      <c r="A564" s="31">
        <v>549</v>
      </c>
      <c r="B564" s="33">
        <f t="shared" si="84"/>
        <v>896.41593965712173</v>
      </c>
      <c r="C564" s="32">
        <f t="shared" si="85"/>
        <v>45.75</v>
      </c>
      <c r="D564" s="36">
        <f t="shared" si="86"/>
        <v>904.80979216697085</v>
      </c>
      <c r="E564" s="33">
        <f t="shared" si="87"/>
        <v>904.80979216697085</v>
      </c>
      <c r="F564" s="34">
        <f t="shared" si="88"/>
        <v>2364.0291605536718</v>
      </c>
      <c r="G564" s="34" cm="1">
        <f t="array" ref="G564">_xll.DCE_EC312_SpecificHeat_Ca(B564)</f>
        <v>652.7284331663426</v>
      </c>
      <c r="H564" s="33">
        <f t="shared" si="89"/>
        <v>0.30037198576444757</v>
      </c>
      <c r="I564" s="33">
        <f t="shared" si="90"/>
        <v>896.71631164288613</v>
      </c>
      <c r="J564" s="37">
        <f t="shared" si="91"/>
        <v>45.75</v>
      </c>
      <c r="K564" s="38">
        <f t="shared" si="92"/>
        <v>896.71631164288613</v>
      </c>
    </row>
    <row r="565" spans="1:11">
      <c r="A565" s="31">
        <v>550</v>
      </c>
      <c r="B565" s="33">
        <f t="shared" si="84"/>
        <v>896.71631164288613</v>
      </c>
      <c r="C565" s="32">
        <f t="shared" si="85"/>
        <v>45.833333333333336</v>
      </c>
      <c r="D565" s="36">
        <f t="shared" si="86"/>
        <v>905.08171891358234</v>
      </c>
      <c r="E565" s="33">
        <f t="shared" si="87"/>
        <v>905.08171891358234</v>
      </c>
      <c r="F565" s="34">
        <f t="shared" si="88"/>
        <v>2357.5884332699411</v>
      </c>
      <c r="G565" s="34" cm="1">
        <f t="array" ref="G565">_xll.DCE_EC312_SpecificHeat_Ca(B565)</f>
        <v>652.53316811927107</v>
      </c>
      <c r="H565" s="33">
        <f t="shared" si="89"/>
        <v>0.29964327010194086</v>
      </c>
      <c r="I565" s="33">
        <f t="shared" si="90"/>
        <v>897.01595491298804</v>
      </c>
      <c r="J565" s="37">
        <f t="shared" si="91"/>
        <v>45.833333333333336</v>
      </c>
      <c r="K565" s="38">
        <f t="shared" si="92"/>
        <v>897.01595491298804</v>
      </c>
    </row>
    <row r="566" spans="1:11">
      <c r="A566" s="31">
        <v>551</v>
      </c>
      <c r="B566" s="33">
        <f t="shared" si="84"/>
        <v>897.01595491298804</v>
      </c>
      <c r="C566" s="32">
        <f t="shared" si="85"/>
        <v>45.916666666666664</v>
      </c>
      <c r="D566" s="36">
        <f t="shared" si="86"/>
        <v>905.3531530390062</v>
      </c>
      <c r="E566" s="33">
        <f t="shared" si="87"/>
        <v>905.3531530390062</v>
      </c>
      <c r="F566" s="34">
        <f t="shared" si="88"/>
        <v>2351.2010293464564</v>
      </c>
      <c r="G566" s="34" cm="1">
        <f t="array" ref="G566">_xll.DCE_EC312_SpecificHeat_Ca(B566)</f>
        <v>652.33908080906917</v>
      </c>
      <c r="H566" s="33">
        <f t="shared" si="89"/>
        <v>0.29892035779833881</v>
      </c>
      <c r="I566" s="33">
        <f t="shared" si="90"/>
        <v>897.31487527078639</v>
      </c>
      <c r="J566" s="37">
        <f t="shared" si="91"/>
        <v>45.916666666666664</v>
      </c>
      <c r="K566" s="38">
        <f t="shared" si="92"/>
        <v>897.31487527078639</v>
      </c>
    </row>
    <row r="567" spans="1:11">
      <c r="A567" s="31">
        <v>552</v>
      </c>
      <c r="B567" s="33">
        <f t="shared" si="84"/>
        <v>897.31487527078639</v>
      </c>
      <c r="C567" s="32">
        <f t="shared" si="85"/>
        <v>46</v>
      </c>
      <c r="D567" s="36">
        <f t="shared" si="86"/>
        <v>905.62409632487572</v>
      </c>
      <c r="E567" s="33">
        <f t="shared" si="87"/>
        <v>905.62409632487572</v>
      </c>
      <c r="F567" s="34">
        <f t="shared" si="88"/>
        <v>2344.8659887586023</v>
      </c>
      <c r="G567" s="34" cm="1">
        <f t="array" ref="G567">_xll.DCE_EC312_SpecificHeat_Ca(B567)</f>
        <v>652.14615858014076</v>
      </c>
      <c r="H567" s="33">
        <f t="shared" si="89"/>
        <v>0.2982031416496681</v>
      </c>
      <c r="I567" s="33">
        <f t="shared" si="90"/>
        <v>897.61307841243604</v>
      </c>
      <c r="J567" s="37">
        <f t="shared" si="91"/>
        <v>46</v>
      </c>
      <c r="K567" s="38">
        <f t="shared" si="92"/>
        <v>897.61307841243604</v>
      </c>
    </row>
    <row r="568" spans="1:11">
      <c r="A568" s="31">
        <v>553</v>
      </c>
      <c r="B568" s="33">
        <f t="shared" si="84"/>
        <v>897.61307841243604</v>
      </c>
      <c r="C568" s="32">
        <f t="shared" si="85"/>
        <v>46.083333333333336</v>
      </c>
      <c r="D568" s="36">
        <f t="shared" si="86"/>
        <v>905.89455054317671</v>
      </c>
      <c r="E568" s="33">
        <f t="shared" si="87"/>
        <v>905.89455054317671</v>
      </c>
      <c r="F568" s="34">
        <f t="shared" si="88"/>
        <v>2338.5823751046228</v>
      </c>
      <c r="G568" s="34" cm="1">
        <f t="array" ref="G568">_xll.DCE_EC312_SpecificHeat_Ca(B568)</f>
        <v>651.95438899393093</v>
      </c>
      <c r="H568" s="33">
        <f t="shared" si="89"/>
        <v>0.29749151711371902</v>
      </c>
      <c r="I568" s="33">
        <f t="shared" si="90"/>
        <v>897.91056992954975</v>
      </c>
      <c r="J568" s="37">
        <f t="shared" si="91"/>
        <v>46.083333333333336</v>
      </c>
      <c r="K568" s="38">
        <f t="shared" si="92"/>
        <v>897.91056992954975</v>
      </c>
    </row>
    <row r="569" spans="1:11">
      <c r="A569" s="31">
        <v>554</v>
      </c>
      <c r="B569" s="33">
        <f t="shared" si="84"/>
        <v>897.91056992954975</v>
      </c>
      <c r="C569" s="32">
        <f t="shared" si="85"/>
        <v>46.166666666666664</v>
      </c>
      <c r="D569" s="36">
        <f t="shared" si="86"/>
        <v>906.16451745631571</v>
      </c>
      <c r="E569" s="33">
        <f t="shared" si="87"/>
        <v>906.16451745631571</v>
      </c>
      <c r="F569" s="34">
        <f t="shared" si="88"/>
        <v>2332.3492749915545</v>
      </c>
      <c r="G569" s="34" cm="1">
        <f t="array" ref="G569">_xll.DCE_EC312_SpecificHeat_Ca(B569)</f>
        <v>651.76375982372792</v>
      </c>
      <c r="H569" s="33">
        <f t="shared" si="89"/>
        <v>0.29678538224234452</v>
      </c>
      <c r="I569" s="33">
        <f t="shared" si="90"/>
        <v>898.20735531179207</v>
      </c>
      <c r="J569" s="37">
        <f t="shared" si="91"/>
        <v>46.166666666666664</v>
      </c>
      <c r="K569" s="38">
        <f t="shared" si="92"/>
        <v>898.20735531179207</v>
      </c>
    </row>
    <row r="570" spans="1:11">
      <c r="A570" s="31">
        <v>555</v>
      </c>
      <c r="B570" s="33">
        <f t="shared" si="84"/>
        <v>898.20735531179207</v>
      </c>
      <c r="C570" s="32">
        <f t="shared" si="85"/>
        <v>46.25</v>
      </c>
      <c r="D570" s="36">
        <f t="shared" si="86"/>
        <v>906.43399881719085</v>
      </c>
      <c r="E570" s="33">
        <f t="shared" si="87"/>
        <v>906.43399881719085</v>
      </c>
      <c r="F570" s="34">
        <f t="shared" si="88"/>
        <v>2326.1657974364998</v>
      </c>
      <c r="G570" s="34" cm="1">
        <f t="array" ref="G570">_xll.DCE_EC312_SpecificHeat_Ca(B570)</f>
        <v>651.57425904961531</v>
      </c>
      <c r="H570" s="33">
        <f t="shared" si="89"/>
        <v>0.29608463761535375</v>
      </c>
      <c r="I570" s="33">
        <f t="shared" si="90"/>
        <v>898.50343994940738</v>
      </c>
      <c r="J570" s="37">
        <f t="shared" si="91"/>
        <v>46.25</v>
      </c>
      <c r="K570" s="38">
        <f t="shared" si="92"/>
        <v>898.50343994940738</v>
      </c>
    </row>
    <row r="571" spans="1:11">
      <c r="A571" s="31">
        <v>556</v>
      </c>
      <c r="B571" s="33">
        <f t="shared" si="84"/>
        <v>898.50343994940738</v>
      </c>
      <c r="C571" s="32">
        <f t="shared" si="85"/>
        <v>46.333333333333336</v>
      </c>
      <c r="D571" s="36">
        <f t="shared" si="86"/>
        <v>906.70299636925847</v>
      </c>
      <c r="E571" s="33">
        <f t="shared" si="87"/>
        <v>906.70299636925847</v>
      </c>
      <c r="F571" s="34">
        <f t="shared" si="88"/>
        <v>2320.0310732827625</v>
      </c>
      <c r="G571" s="34" cm="1">
        <f t="array" ref="G571">_xll.DCE_EC312_SpecificHeat_Ca(B571)</f>
        <v>651.38587485356925</v>
      </c>
      <c r="H571" s="33">
        <f t="shared" si="89"/>
        <v>0.2953891862759524</v>
      </c>
      <c r="I571" s="33">
        <f t="shared" si="90"/>
        <v>898.79882913568338</v>
      </c>
      <c r="J571" s="37">
        <f t="shared" si="91"/>
        <v>46.333333333333336</v>
      </c>
      <c r="K571" s="38">
        <f t="shared" si="92"/>
        <v>898.79882913568338</v>
      </c>
    </row>
    <row r="572" spans="1:11">
      <c r="A572" s="31">
        <v>557</v>
      </c>
      <c r="B572" s="33">
        <f t="shared" si="84"/>
        <v>898.79882913568338</v>
      </c>
      <c r="C572" s="32">
        <f t="shared" si="85"/>
        <v>46.416666666666664</v>
      </c>
      <c r="D572" s="36">
        <f t="shared" si="86"/>
        <v>906.97151184660163</v>
      </c>
      <c r="E572" s="33">
        <f t="shared" si="87"/>
        <v>906.97151184660163</v>
      </c>
      <c r="F572" s="34">
        <f t="shared" si="88"/>
        <v>2313.944254630343</v>
      </c>
      <c r="G572" s="34" cm="1">
        <f t="array" ref="G572">_xll.DCE_EC312_SpecificHeat_Ca(B572)</f>
        <v>651.1985956146965</v>
      </c>
      <c r="H572" s="33">
        <f t="shared" si="89"/>
        <v>0.29469893366767852</v>
      </c>
      <c r="I572" s="33">
        <f t="shared" si="90"/>
        <v>899.09352806935101</v>
      </c>
      <c r="J572" s="37">
        <f t="shared" si="91"/>
        <v>46.416666666666664</v>
      </c>
      <c r="K572" s="38">
        <f t="shared" si="92"/>
        <v>899.09352806935101</v>
      </c>
    </row>
    <row r="573" spans="1:11">
      <c r="A573" s="31">
        <v>558</v>
      </c>
      <c r="B573" s="33">
        <f t="shared" si="84"/>
        <v>899.09352806935101</v>
      </c>
      <c r="C573" s="32">
        <f t="shared" si="85"/>
        <v>46.5</v>
      </c>
      <c r="D573" s="36">
        <f t="shared" si="86"/>
        <v>907.23954697399734</v>
      </c>
      <c r="E573" s="33">
        <f t="shared" si="87"/>
        <v>907.23954697399734</v>
      </c>
      <c r="F573" s="34">
        <f t="shared" si="88"/>
        <v>2307.904514280207</v>
      </c>
      <c r="G573" s="34" cm="1">
        <f t="array" ref="G573">_xll.DCE_EC312_SpecificHeat_Ca(B573)</f>
        <v>651.0124099046094</v>
      </c>
      <c r="H573" s="33">
        <f t="shared" si="89"/>
        <v>0.29401378757277036</v>
      </c>
      <c r="I573" s="33">
        <f t="shared" si="90"/>
        <v>899.3875418569238</v>
      </c>
      <c r="J573" s="37">
        <f t="shared" si="91"/>
        <v>46.5</v>
      </c>
      <c r="K573" s="38">
        <f t="shared" si="92"/>
        <v>899.3875418569238</v>
      </c>
    </row>
    <row r="574" spans="1:11">
      <c r="A574" s="31">
        <v>559</v>
      </c>
      <c r="B574" s="33">
        <f t="shared" si="84"/>
        <v>899.3875418569238</v>
      </c>
      <c r="C574" s="32">
        <f t="shared" si="85"/>
        <v>46.583333333333336</v>
      </c>
      <c r="D574" s="36">
        <f t="shared" si="86"/>
        <v>907.50710346698224</v>
      </c>
      <c r="E574" s="33">
        <f t="shared" si="87"/>
        <v>907.50710346698224</v>
      </c>
      <c r="F574" s="34">
        <f t="shared" si="88"/>
        <v>2301.9110451929173</v>
      </c>
      <c r="G574" s="34" cm="1">
        <f t="array" ref="G574">_xll.DCE_EC312_SpecificHeat_Ca(B574)</f>
        <v>650.82730648293068</v>
      </c>
      <c r="H574" s="33">
        <f t="shared" si="89"/>
        <v>0.29333365805205375</v>
      </c>
      <c r="I574" s="33">
        <f t="shared" si="90"/>
        <v>899.68087551497581</v>
      </c>
      <c r="J574" s="37">
        <f t="shared" si="91"/>
        <v>46.583333333333336</v>
      </c>
      <c r="K574" s="38">
        <f t="shared" si="92"/>
        <v>899.68087551497581</v>
      </c>
    </row>
    <row r="575" spans="1:11">
      <c r="A575" s="31">
        <v>560</v>
      </c>
      <c r="B575" s="33">
        <f t="shared" si="84"/>
        <v>899.68087551497581</v>
      </c>
      <c r="C575" s="32">
        <f t="shared" si="85"/>
        <v>46.666666666666664</v>
      </c>
      <c r="D575" s="36">
        <f t="shared" si="86"/>
        <v>907.77418303191939</v>
      </c>
      <c r="E575" s="33">
        <f t="shared" si="87"/>
        <v>907.77418303191939</v>
      </c>
      <c r="F575" s="34">
        <f t="shared" si="88"/>
        <v>2295.9630599603206</v>
      </c>
      <c r="G575" s="34" cm="1">
        <f t="array" ref="G575">_xll.DCE_EC312_SpecificHeat_Ca(B575)</f>
        <v>650.64327429292894</v>
      </c>
      <c r="H575" s="33">
        <f t="shared" si="89"/>
        <v>0.29265845738619206</v>
      </c>
      <c r="I575" s="33">
        <f t="shared" si="90"/>
        <v>899.97353397236202</v>
      </c>
      <c r="J575" s="37">
        <f t="shared" si="91"/>
        <v>46.666666666666664</v>
      </c>
      <c r="K575" s="38">
        <f t="shared" si="92"/>
        <v>899.97353397236202</v>
      </c>
    </row>
    <row r="576" spans="1:11">
      <c r="A576" s="31">
        <v>561</v>
      </c>
      <c r="B576" s="33">
        <f t="shared" si="84"/>
        <v>899.97353397236202</v>
      </c>
      <c r="C576" s="32">
        <f t="shared" si="85"/>
        <v>46.75</v>
      </c>
      <c r="D576" s="36">
        <f t="shared" si="86"/>
        <v>908.040787366063</v>
      </c>
      <c r="E576" s="33">
        <f t="shared" si="87"/>
        <v>908.040787366063</v>
      </c>
      <c r="F576" s="34">
        <f t="shared" si="88"/>
        <v>2290.0597902911604</v>
      </c>
      <c r="G576" s="34" cm="1">
        <f t="array" ref="G576">_xll.DCE_EC312_SpecificHeat_Ca(B576)</f>
        <v>650.46030245727536</v>
      </c>
      <c r="H576" s="33">
        <f t="shared" si="89"/>
        <v>0.29198810001842129</v>
      </c>
      <c r="I576" s="33">
        <f t="shared" si="90"/>
        <v>900.26552207238046</v>
      </c>
      <c r="J576" s="37">
        <f t="shared" si="91"/>
        <v>46.75</v>
      </c>
      <c r="K576" s="38">
        <f t="shared" si="92"/>
        <v>900.26552207238046</v>
      </c>
    </row>
    <row r="577" spans="1:11">
      <c r="A577" s="31">
        <v>562</v>
      </c>
      <c r="B577" s="33">
        <f t="shared" si="84"/>
        <v>900.26552207238046</v>
      </c>
      <c r="C577" s="32">
        <f t="shared" si="85"/>
        <v>46.833333333333336</v>
      </c>
      <c r="D577" s="36">
        <f t="shared" si="86"/>
        <v>908.30691815762327</v>
      </c>
      <c r="E577" s="33">
        <f t="shared" si="87"/>
        <v>908.30691815762327</v>
      </c>
      <c r="F577" s="34">
        <f t="shared" si="88"/>
        <v>2284.2004865088998</v>
      </c>
      <c r="G577" s="34" cm="1">
        <f t="array" ref="G577">_xll.DCE_EC312_SpecificHeat_Ca(B577)</f>
        <v>650</v>
      </c>
      <c r="H577" s="33">
        <f t="shared" si="89"/>
        <v>0.29144726932632326</v>
      </c>
      <c r="I577" s="33">
        <f t="shared" si="90"/>
        <v>900.5569693417068</v>
      </c>
      <c r="J577" s="37">
        <f t="shared" si="91"/>
        <v>46.833333333333336</v>
      </c>
      <c r="K577" s="38">
        <f t="shared" si="92"/>
        <v>900.5569693417068</v>
      </c>
    </row>
    <row r="578" spans="1:11">
      <c r="A578" s="31">
        <v>563</v>
      </c>
      <c r="B578" s="33">
        <f t="shared" si="84"/>
        <v>900.5569693417068</v>
      </c>
      <c r="C578" s="32">
        <f t="shared" si="85"/>
        <v>46.916666666666664</v>
      </c>
      <c r="D578" s="36">
        <f t="shared" si="86"/>
        <v>908.57257708583029</v>
      </c>
      <c r="E578" s="33">
        <f t="shared" si="87"/>
        <v>908.57257708583029</v>
      </c>
      <c r="F578" s="34">
        <f t="shared" si="88"/>
        <v>2278.3492829521169</v>
      </c>
      <c r="G578" s="34" cm="1">
        <f t="array" ref="G578">_xll.DCE_EC312_SpecificHeat_Ca(B578)</f>
        <v>650</v>
      </c>
      <c r="H578" s="33">
        <f t="shared" si="89"/>
        <v>0.29070069856383157</v>
      </c>
      <c r="I578" s="33">
        <f t="shared" si="90"/>
        <v>900.8476700402706</v>
      </c>
      <c r="J578" s="37">
        <f t="shared" si="91"/>
        <v>46.916666666666664</v>
      </c>
      <c r="K578" s="38">
        <f t="shared" si="92"/>
        <v>900.8476700402706</v>
      </c>
    </row>
    <row r="579" spans="1:11">
      <c r="A579" s="31">
        <v>564</v>
      </c>
      <c r="B579" s="33">
        <f t="shared" si="84"/>
        <v>900.8476700402706</v>
      </c>
      <c r="C579" s="32">
        <f t="shared" si="85"/>
        <v>47</v>
      </c>
      <c r="D579" s="36">
        <f t="shared" si="86"/>
        <v>908.83776582099858</v>
      </c>
      <c r="E579" s="33">
        <f t="shared" si="87"/>
        <v>908.83776582099858</v>
      </c>
      <c r="F579" s="34">
        <f t="shared" si="88"/>
        <v>2272.5646879333049</v>
      </c>
      <c r="G579" s="34" cm="1">
        <f t="array" ref="G579">_xll.DCE_EC312_SpecificHeat_Ca(B579)</f>
        <v>650</v>
      </c>
      <c r="H579" s="33">
        <f t="shared" si="89"/>
        <v>0.28996262656343191</v>
      </c>
      <c r="I579" s="33">
        <f t="shared" si="90"/>
        <v>901.13763266683407</v>
      </c>
      <c r="J579" s="37">
        <f t="shared" si="91"/>
        <v>47</v>
      </c>
      <c r="K579" s="38">
        <f t="shared" si="92"/>
        <v>901.13763266683407</v>
      </c>
    </row>
    <row r="580" spans="1:11">
      <c r="A580" s="31">
        <v>565</v>
      </c>
      <c r="B580" s="33">
        <f t="shared" si="84"/>
        <v>901.13763266683407</v>
      </c>
      <c r="C580" s="32">
        <f t="shared" si="85"/>
        <v>47.083333333333336</v>
      </c>
      <c r="D580" s="36">
        <f t="shared" si="86"/>
        <v>909.10248602458853</v>
      </c>
      <c r="E580" s="33">
        <f t="shared" si="87"/>
        <v>909.10248602458853</v>
      </c>
      <c r="F580" s="34">
        <f t="shared" si="88"/>
        <v>2266.8449541452774</v>
      </c>
      <c r="G580" s="34" cm="1">
        <f t="array" ref="G580">_xll.DCE_EC312_SpecificHeat_Ca(B580)</f>
        <v>650</v>
      </c>
      <c r="H580" s="33">
        <f t="shared" si="89"/>
        <v>0.28923283038151187</v>
      </c>
      <c r="I580" s="33">
        <f t="shared" si="90"/>
        <v>901.42686549721554</v>
      </c>
      <c r="J580" s="37">
        <f t="shared" si="91"/>
        <v>47.083333333333336</v>
      </c>
      <c r="K580" s="38">
        <f t="shared" si="92"/>
        <v>901.42686549721554</v>
      </c>
    </row>
    <row r="581" spans="1:11">
      <c r="A581" s="31">
        <v>566</v>
      </c>
      <c r="B581" s="33">
        <f t="shared" si="84"/>
        <v>901.42686549721554</v>
      </c>
      <c r="C581" s="32">
        <f t="shared" si="85"/>
        <v>47.166666666666664</v>
      </c>
      <c r="D581" s="36">
        <f t="shared" si="86"/>
        <v>909.36673934927035</v>
      </c>
      <c r="E581" s="33">
        <f t="shared" si="87"/>
        <v>909.36673934927035</v>
      </c>
      <c r="F581" s="34">
        <f t="shared" si="88"/>
        <v>2261.188388915275</v>
      </c>
      <c r="G581" s="34" cm="1">
        <f t="array" ref="G581">_xll.DCE_EC312_SpecificHeat_Ca(B581)</f>
        <v>650</v>
      </c>
      <c r="H581" s="33">
        <f t="shared" si="89"/>
        <v>0.28851109404541203</v>
      </c>
      <c r="I581" s="33">
        <f t="shared" si="90"/>
        <v>901.71537659126091</v>
      </c>
      <c r="J581" s="37">
        <f t="shared" si="91"/>
        <v>47.166666666666664</v>
      </c>
      <c r="K581" s="38">
        <f t="shared" si="92"/>
        <v>901.71537659126091</v>
      </c>
    </row>
    <row r="582" spans="1:11">
      <c r="A582" s="31">
        <v>567</v>
      </c>
      <c r="B582" s="33">
        <f t="shared" si="84"/>
        <v>901.71537659126091</v>
      </c>
      <c r="C582" s="32">
        <f t="shared" si="85"/>
        <v>47.25</v>
      </c>
      <c r="D582" s="36">
        <f t="shared" si="86"/>
        <v>909.63052743898493</v>
      </c>
      <c r="E582" s="33">
        <f t="shared" si="87"/>
        <v>909.63052743898493</v>
      </c>
      <c r="F582" s="34">
        <f t="shared" si="88"/>
        <v>2255.5933524847496</v>
      </c>
      <c r="G582" s="34" cm="1">
        <f t="array" ref="G582">_xll.DCE_EC312_SpecificHeat_Ca(B582)</f>
        <v>650</v>
      </c>
      <c r="H582" s="33">
        <f t="shared" si="89"/>
        <v>0.28779720833393924</v>
      </c>
      <c r="I582" s="33">
        <f t="shared" si="90"/>
        <v>902.00317379959483</v>
      </c>
      <c r="J582" s="37">
        <f t="shared" si="91"/>
        <v>47.25</v>
      </c>
      <c r="K582" s="38">
        <f t="shared" si="92"/>
        <v>902.00317379959483</v>
      </c>
    </row>
    <row r="583" spans="1:11">
      <c r="A583" s="31">
        <v>568</v>
      </c>
      <c r="B583" s="33">
        <f t="shared" si="84"/>
        <v>902.00317379959483</v>
      </c>
      <c r="C583" s="32">
        <f t="shared" si="85"/>
        <v>47.333333333333336</v>
      </c>
      <c r="D583" s="36">
        <f t="shared" si="86"/>
        <v>909.89385192900613</v>
      </c>
      <c r="E583" s="33">
        <f t="shared" si="87"/>
        <v>909.89385192900613</v>
      </c>
      <c r="F583" s="34">
        <f t="shared" si="88"/>
        <v>2250.058256342907</v>
      </c>
      <c r="G583" s="34" cm="1">
        <f t="array" ref="G583">_xll.DCE_EC312_SpecificHeat_Ca(B583)</f>
        <v>650</v>
      </c>
      <c r="H583" s="33">
        <f t="shared" si="89"/>
        <v>0.28709097056473876</v>
      </c>
      <c r="I583" s="33">
        <f t="shared" si="90"/>
        <v>902.29026477015952</v>
      </c>
      <c r="J583" s="37">
        <f t="shared" si="91"/>
        <v>47.333333333333336</v>
      </c>
      <c r="K583" s="38">
        <f t="shared" si="92"/>
        <v>902.29026477015952</v>
      </c>
    </row>
    <row r="584" spans="1:11">
      <c r="A584" s="31">
        <v>569</v>
      </c>
      <c r="B584" s="33">
        <f t="shared" si="84"/>
        <v>902.29026477015952</v>
      </c>
      <c r="C584" s="32">
        <f t="shared" si="85"/>
        <v>47.416666666666664</v>
      </c>
      <c r="D584" s="36">
        <f t="shared" si="86"/>
        <v>910.15671444600048</v>
      </c>
      <c r="E584" s="33">
        <f t="shared" si="87"/>
        <v>910.15671444600048</v>
      </c>
      <c r="F584" s="34">
        <f t="shared" si="88"/>
        <v>2244.5815616105992</v>
      </c>
      <c r="G584" s="34" cm="1">
        <f t="array" ref="G584">_xll.DCE_EC312_SpecificHeat_Ca(B584)</f>
        <v>650</v>
      </c>
      <c r="H584" s="33">
        <f t="shared" si="89"/>
        <v>0.28639218438809078</v>
      </c>
      <c r="I584" s="33">
        <f t="shared" si="90"/>
        <v>902.57665695454762</v>
      </c>
      <c r="J584" s="37">
        <f t="shared" si="91"/>
        <v>47.416666666666664</v>
      </c>
      <c r="K584" s="38">
        <f t="shared" si="92"/>
        <v>902.57665695454762</v>
      </c>
    </row>
    <row r="585" spans="1:11">
      <c r="A585" s="31">
        <v>570</v>
      </c>
      <c r="B585" s="33">
        <f t="shared" si="84"/>
        <v>902.57665695454762</v>
      </c>
      <c r="C585" s="32">
        <f t="shared" si="85"/>
        <v>47.5</v>
      </c>
      <c r="D585" s="36">
        <f t="shared" si="86"/>
        <v>910.41911660808864</v>
      </c>
      <c r="E585" s="33">
        <f t="shared" si="87"/>
        <v>910.41911660808864</v>
      </c>
      <c r="F585" s="34">
        <f t="shared" si="88"/>
        <v>2239.1617774734586</v>
      </c>
      <c r="G585" s="34" cm="1">
        <f t="array" ref="G585">_xll.DCE_EC312_SpecificHeat_Ca(B585)</f>
        <v>650</v>
      </c>
      <c r="H585" s="33">
        <f t="shared" si="89"/>
        <v>0.28570065958698981</v>
      </c>
      <c r="I585" s="33">
        <f t="shared" si="90"/>
        <v>902.86235761413457</v>
      </c>
      <c r="J585" s="37">
        <f t="shared" si="91"/>
        <v>47.5</v>
      </c>
      <c r="K585" s="38">
        <f t="shared" si="92"/>
        <v>902.86235761413457</v>
      </c>
    </row>
    <row r="586" spans="1:11">
      <c r="A586" s="31">
        <v>571</v>
      </c>
      <c r="B586" s="33">
        <f t="shared" si="84"/>
        <v>902.86235761413457</v>
      </c>
      <c r="C586" s="32">
        <f t="shared" si="85"/>
        <v>47.583333333333336</v>
      </c>
      <c r="D586" s="36">
        <f t="shared" si="86"/>
        <v>910.68106002490435</v>
      </c>
      <c r="E586" s="33">
        <f t="shared" si="87"/>
        <v>910.68106002490435</v>
      </c>
      <c r="F586" s="34">
        <f t="shared" si="88"/>
        <v>2233.7974596636623</v>
      </c>
      <c r="G586" s="34" cm="1">
        <f t="array" ref="G586">_xll.DCE_EC312_SpecificHeat_Ca(B586)</f>
        <v>650</v>
      </c>
      <c r="H586" s="33">
        <f t="shared" si="89"/>
        <v>0.28501621188342896</v>
      </c>
      <c r="I586" s="33">
        <f t="shared" si="90"/>
        <v>903.147373826018</v>
      </c>
      <c r="J586" s="37">
        <f t="shared" si="91"/>
        <v>47.583333333333336</v>
      </c>
      <c r="K586" s="38">
        <f t="shared" si="92"/>
        <v>903.147373826018</v>
      </c>
    </row>
    <row r="587" spans="1:11">
      <c r="A587" s="31">
        <v>572</v>
      </c>
      <c r="B587" s="33">
        <f t="shared" si="84"/>
        <v>903.147373826018</v>
      </c>
      <c r="C587" s="32">
        <f t="shared" si="85"/>
        <v>47.666666666666664</v>
      </c>
      <c r="D587" s="36">
        <f t="shared" si="86"/>
        <v>910.94254629765373</v>
      </c>
      <c r="E587" s="33">
        <f t="shared" si="87"/>
        <v>910.94254629765373</v>
      </c>
      <c r="F587" s="34">
        <f t="shared" si="88"/>
        <v>2228.4872089872711</v>
      </c>
      <c r="G587" s="34" cm="1">
        <f t="array" ref="G587">_xll.DCE_EC312_SpecificHeat_Ca(B587)</f>
        <v>650</v>
      </c>
      <c r="H587" s="33">
        <f t="shared" si="89"/>
        <v>0.28433866275049891</v>
      </c>
      <c r="I587" s="33">
        <f t="shared" si="90"/>
        <v>903.43171248876854</v>
      </c>
      <c r="J587" s="37">
        <f t="shared" si="91"/>
        <v>47.666666666666664</v>
      </c>
      <c r="K587" s="38">
        <f t="shared" si="92"/>
        <v>903.43171248876854</v>
      </c>
    </row>
    <row r="588" spans="1:11">
      <c r="A588" s="31">
        <v>573</v>
      </c>
      <c r="B588" s="33">
        <f t="shared" si="84"/>
        <v>903.43171248876854</v>
      </c>
      <c r="C588" s="32">
        <f t="shared" si="85"/>
        <v>47.75</v>
      </c>
      <c r="D588" s="36">
        <f t="shared" si="86"/>
        <v>911.20357701917487</v>
      </c>
      <c r="E588" s="33">
        <f t="shared" si="87"/>
        <v>911.20357701917487</v>
      </c>
      <c r="F588" s="34">
        <f t="shared" si="88"/>
        <v>2223.2296698980986</v>
      </c>
      <c r="G588" s="34" cm="1">
        <f t="array" ref="G588">_xll.DCE_EC312_SpecificHeat_Ca(B588)</f>
        <v>650</v>
      </c>
      <c r="H588" s="33">
        <f t="shared" si="89"/>
        <v>0.28366783923042443</v>
      </c>
      <c r="I588" s="33">
        <f t="shared" si="90"/>
        <v>903.71538032799901</v>
      </c>
      <c r="J588" s="37">
        <f t="shared" si="91"/>
        <v>47.75</v>
      </c>
      <c r="K588" s="38">
        <f t="shared" si="92"/>
        <v>903.71538032799901</v>
      </c>
    </row>
    <row r="589" spans="1:11">
      <c r="A589" s="31">
        <v>574</v>
      </c>
      <c r="B589" s="33">
        <f t="shared" si="84"/>
        <v>903.71538032799901</v>
      </c>
      <c r="C589" s="32">
        <f t="shared" si="85"/>
        <v>47.833333333333336</v>
      </c>
      <c r="D589" s="36">
        <f t="shared" si="86"/>
        <v>911.46415377399467</v>
      </c>
      <c r="E589" s="33">
        <f t="shared" si="87"/>
        <v>911.46415377399467</v>
      </c>
      <c r="F589" s="34">
        <f t="shared" si="88"/>
        <v>2218.0235291142708</v>
      </c>
      <c r="G589" s="34" cm="1">
        <f t="array" ref="G589">_xll.DCE_EC312_SpecificHeat_Ca(B589)</f>
        <v>650</v>
      </c>
      <c r="H589" s="33">
        <f t="shared" si="89"/>
        <v>0.28300357375804724</v>
      </c>
      <c r="I589" s="33">
        <f t="shared" si="90"/>
        <v>903.99838390175705</v>
      </c>
      <c r="J589" s="37">
        <f t="shared" si="91"/>
        <v>47.833333333333336</v>
      </c>
      <c r="K589" s="38">
        <f t="shared" si="92"/>
        <v>903.99838390175705</v>
      </c>
    </row>
    <row r="590" spans="1:11">
      <c r="A590" s="31">
        <v>575</v>
      </c>
      <c r="B590" s="33">
        <f t="shared" si="84"/>
        <v>903.99838390175705</v>
      </c>
      <c r="C590" s="32">
        <f t="shared" si="85"/>
        <v>47.916666666666664</v>
      </c>
      <c r="D590" s="36">
        <f t="shared" si="86"/>
        <v>911.72427813838772</v>
      </c>
      <c r="E590" s="33">
        <f t="shared" si="87"/>
        <v>911.72427813838772</v>
      </c>
      <c r="F590" s="34">
        <f t="shared" si="88"/>
        <v>2212.8675142782886</v>
      </c>
      <c r="G590" s="34" cm="1">
        <f t="array" ref="G590">_xll.DCE_EC312_SpecificHeat_Ca(B590)</f>
        <v>650</v>
      </c>
      <c r="H590" s="33">
        <f t="shared" si="89"/>
        <v>0.28234570398985992</v>
      </c>
      <c r="I590" s="33">
        <f t="shared" si="90"/>
        <v>904.28072960574696</v>
      </c>
      <c r="J590" s="37">
        <f t="shared" si="91"/>
        <v>47.916666666666664</v>
      </c>
      <c r="K590" s="38">
        <f t="shared" si="92"/>
        <v>904.28072960574696</v>
      </c>
    </row>
    <row r="591" spans="1:11">
      <c r="A591" s="31">
        <v>576</v>
      </c>
      <c r="B591" s="33">
        <f t="shared" si="84"/>
        <v>904.28072960574696</v>
      </c>
      <c r="C591" s="32">
        <f t="shared" si="85"/>
        <v>48</v>
      </c>
      <c r="D591" s="36">
        <f t="shared" si="86"/>
        <v>911.98395168043271</v>
      </c>
      <c r="E591" s="33">
        <f t="shared" si="87"/>
        <v>911.98395168043271</v>
      </c>
      <c r="F591" s="34">
        <f t="shared" si="88"/>
        <v>2207.760392657864</v>
      </c>
      <c r="G591" s="34" cm="1">
        <f t="array" ref="G591">_xll.DCE_EC312_SpecificHeat_Ca(B591)</f>
        <v>650</v>
      </c>
      <c r="H591" s="33">
        <f t="shared" si="89"/>
        <v>0.28169407263824198</v>
      </c>
      <c r="I591" s="33">
        <f t="shared" si="90"/>
        <v>904.56242367838524</v>
      </c>
      <c r="J591" s="37">
        <f t="shared" si="91"/>
        <v>48</v>
      </c>
      <c r="K591" s="38">
        <f t="shared" si="92"/>
        <v>904.56242367838524</v>
      </c>
    </row>
    <row r="592" spans="1:11">
      <c r="A592" s="31">
        <v>577</v>
      </c>
      <c r="B592" s="33">
        <f t="shared" si="84"/>
        <v>904.56242367838524</v>
      </c>
      <c r="C592" s="32">
        <f t="shared" si="85"/>
        <v>48.083333333333336</v>
      </c>
      <c r="D592" s="36">
        <f t="shared" si="86"/>
        <v>912.24317596007006</v>
      </c>
      <c r="E592" s="33">
        <f t="shared" si="87"/>
        <v>912.24317596007006</v>
      </c>
      <c r="F592" s="34">
        <f t="shared" si="88"/>
        <v>2202.7009698874972</v>
      </c>
      <c r="G592" s="34" cm="1">
        <f t="array" ref="G592">_xll.DCE_EC312_SpecificHeat_Ca(B592)</f>
        <v>650</v>
      </c>
      <c r="H592" s="33">
        <f t="shared" si="89"/>
        <v>0.28104852731089441</v>
      </c>
      <c r="I592" s="33">
        <f t="shared" si="90"/>
        <v>904.84347220569612</v>
      </c>
      <c r="J592" s="37">
        <f t="shared" si="91"/>
        <v>48.083333333333336</v>
      </c>
      <c r="K592" s="38">
        <f t="shared" si="92"/>
        <v>904.84347220569612</v>
      </c>
    </row>
    <row r="593" spans="1:11">
      <c r="A593" s="31">
        <v>578</v>
      </c>
      <c r="B593" s="33">
        <f t="shared" ref="B593:B656" si="93">IF(A593=1,20,I592)</f>
        <v>904.84347220569612</v>
      </c>
      <c r="C593" s="32">
        <f t="shared" ref="C593:C656" si="94">A593*5/60</f>
        <v>48.166666666666664</v>
      </c>
      <c r="D593" s="36">
        <f t="shared" ref="D593:D656" si="95">20 + 345 *LOG10(8 * C593 + 1)</f>
        <v>912.50195252915705</v>
      </c>
      <c r="E593" s="33">
        <f t="shared" ref="E593:E656" si="96">D593</f>
        <v>912.50195252915705</v>
      </c>
      <c r="F593" s="34">
        <f t="shared" ref="F593:F656" si="97">25 * (D593 - B593)+1 * 0.7 * 1 * 0.0000000567 * ((E593 + 273) ^ 4 - (B593 + 273) ^ 4)</f>
        <v>2197.688088748273</v>
      </c>
      <c r="G593" s="34" cm="1">
        <f t="array" ref="G593">_xll.DCE_EC312_SpecificHeat_Ca(B593)</f>
        <v>650</v>
      </c>
      <c r="H593" s="33">
        <f t="shared" ref="H593:H656" si="98">$G$10 * $G$9 / (G593 * 7850) * F593 * 5</f>
        <v>0.28040892035515069</v>
      </c>
      <c r="I593" s="33">
        <f t="shared" ref="I593:I656" si="99">B593+H593</f>
        <v>905.12388112605129</v>
      </c>
      <c r="J593" s="37">
        <f t="shared" si="91"/>
        <v>48.166666666666664</v>
      </c>
      <c r="K593" s="38">
        <f t="shared" si="92"/>
        <v>905.12388112605129</v>
      </c>
    </row>
    <row r="594" spans="1:11">
      <c r="A594" s="31">
        <v>579</v>
      </c>
      <c r="B594" s="33">
        <f t="shared" si="93"/>
        <v>905.12388112605129</v>
      </c>
      <c r="C594" s="32">
        <f t="shared" si="94"/>
        <v>48.25</v>
      </c>
      <c r="D594" s="36">
        <f t="shared" si="95"/>
        <v>912.76028293152444</v>
      </c>
      <c r="E594" s="33">
        <f t="shared" si="96"/>
        <v>912.76028293152444</v>
      </c>
      <c r="F594" s="34">
        <f t="shared" si="97"/>
        <v>2192.7206279863299</v>
      </c>
      <c r="G594" s="34" cm="1">
        <f t="array" ref="G594">_xll.DCE_EC312_SpecificHeat_Ca(B594)</f>
        <v>650</v>
      </c>
      <c r="H594" s="33">
        <f t="shared" si="98"/>
        <v>0.27977510870722189</v>
      </c>
      <c r="I594" s="33">
        <f t="shared" si="99"/>
        <v>905.4036562347585</v>
      </c>
      <c r="J594" s="37">
        <f t="shared" si="91"/>
        <v>48.25</v>
      </c>
      <c r="K594" s="38">
        <f t="shared" si="92"/>
        <v>905.4036562347585</v>
      </c>
    </row>
    <row r="595" spans="1:11">
      <c r="A595" s="31">
        <v>580</v>
      </c>
      <c r="B595" s="33">
        <f t="shared" si="93"/>
        <v>905.4036562347585</v>
      </c>
      <c r="C595" s="32">
        <f t="shared" si="94"/>
        <v>48.333333333333336</v>
      </c>
      <c r="D595" s="36">
        <f t="shared" si="95"/>
        <v>913.01816870303117</v>
      </c>
      <c r="E595" s="33">
        <f t="shared" si="96"/>
        <v>913.01816870303117</v>
      </c>
      <c r="F595" s="34">
        <f t="shared" si="97"/>
        <v>2187.7975011674293</v>
      </c>
      <c r="G595" s="34" cm="1">
        <f t="array" ref="G595">_xll.DCE_EC312_SpecificHeat_Ca(B595)</f>
        <v>650</v>
      </c>
      <c r="H595" s="33">
        <f t="shared" si="98"/>
        <v>0.27914695374604825</v>
      </c>
      <c r="I595" s="33">
        <f t="shared" si="99"/>
        <v>905.68280318850452</v>
      </c>
      <c r="J595" s="37">
        <f t="shared" si="91"/>
        <v>48.333333333333336</v>
      </c>
      <c r="K595" s="38">
        <f t="shared" si="92"/>
        <v>905.68280318850452</v>
      </c>
    </row>
    <row r="596" spans="1:11">
      <c r="A596" s="31">
        <v>581</v>
      </c>
      <c r="B596" s="33">
        <f t="shared" si="93"/>
        <v>905.68280318850452</v>
      </c>
      <c r="C596" s="32">
        <f t="shared" si="94"/>
        <v>48.416666666666664</v>
      </c>
      <c r="D596" s="36">
        <f t="shared" si="95"/>
        <v>913.27561137161956</v>
      </c>
      <c r="E596" s="33">
        <f t="shared" si="96"/>
        <v>913.27561137161956</v>
      </c>
      <c r="F596" s="34">
        <f t="shared" si="97"/>
        <v>2182.9176555671811</v>
      </c>
      <c r="G596" s="34" cm="1">
        <f t="array" ref="G596">_xll.DCE_EC312_SpecificHeat_Ca(B596)</f>
        <v>650</v>
      </c>
      <c r="H596" s="33">
        <f t="shared" si="98"/>
        <v>0.27852432115170006</v>
      </c>
      <c r="I596" s="33">
        <f t="shared" si="99"/>
        <v>905.96132750965626</v>
      </c>
      <c r="J596" s="37">
        <f t="shared" si="91"/>
        <v>48.416666666666664</v>
      </c>
      <c r="K596" s="38">
        <f t="shared" si="92"/>
        <v>905.96132750965626</v>
      </c>
    </row>
    <row r="597" spans="1:11">
      <c r="A597" s="31">
        <v>582</v>
      </c>
      <c r="B597" s="33">
        <f t="shared" si="93"/>
        <v>905.96132750965626</v>
      </c>
      <c r="C597" s="32">
        <f t="shared" si="94"/>
        <v>48.5</v>
      </c>
      <c r="D597" s="36">
        <f t="shared" si="95"/>
        <v>913.53261245736917</v>
      </c>
      <c r="E597" s="33">
        <f t="shared" si="96"/>
        <v>913.53261245736917</v>
      </c>
      <c r="F597" s="34">
        <f t="shared" si="97"/>
        <v>2178.0800710961494</v>
      </c>
      <c r="G597" s="34" cm="1">
        <f t="array" ref="G597">_xll.DCE_EC312_SpecificHeat_Ca(B597)</f>
        <v>650</v>
      </c>
      <c r="H597" s="33">
        <f t="shared" si="98"/>
        <v>0.27790708076822895</v>
      </c>
      <c r="I597" s="33">
        <f t="shared" si="99"/>
        <v>906.23923459042453</v>
      </c>
      <c r="J597" s="37">
        <f t="shared" si="91"/>
        <v>48.5</v>
      </c>
      <c r="K597" s="38">
        <f t="shared" si="92"/>
        <v>906.23923459042453</v>
      </c>
    </row>
    <row r="598" spans="1:11">
      <c r="A598" s="31">
        <v>583</v>
      </c>
      <c r="B598" s="33">
        <f t="shared" si="93"/>
        <v>906.23923459042453</v>
      </c>
      <c r="C598" s="32">
        <f t="shared" si="94"/>
        <v>48.583333333333336</v>
      </c>
      <c r="D598" s="36">
        <f t="shared" si="95"/>
        <v>913.78917347255128</v>
      </c>
      <c r="E598" s="33">
        <f t="shared" si="96"/>
        <v>913.78917347255128</v>
      </c>
      <c r="F598" s="34">
        <f t="shared" si="97"/>
        <v>2173.2837592584356</v>
      </c>
      <c r="G598" s="34" cm="1">
        <f t="array" ref="G598">_xll.DCE_EC312_SpecificHeat_Ca(B598)</f>
        <v>650</v>
      </c>
      <c r="H598" s="33">
        <f t="shared" si="98"/>
        <v>0.27729510647079081</v>
      </c>
      <c r="I598" s="33">
        <f t="shared" si="99"/>
        <v>906.5165296968953</v>
      </c>
      <c r="J598" s="37">
        <f t="shared" si="91"/>
        <v>48.583333333333336</v>
      </c>
      <c r="K598" s="38">
        <f t="shared" si="92"/>
        <v>906.5165296968953</v>
      </c>
    </row>
    <row r="599" spans="1:11">
      <c r="A599" s="31">
        <v>584</v>
      </c>
      <c r="B599" s="33">
        <f t="shared" si="93"/>
        <v>906.5165296968953</v>
      </c>
      <c r="C599" s="32">
        <f t="shared" si="94"/>
        <v>48.666666666666664</v>
      </c>
      <c r="D599" s="36">
        <f t="shared" si="95"/>
        <v>914.04529592168183</v>
      </c>
      <c r="E599" s="33">
        <f t="shared" si="96"/>
        <v>914.04529592168183</v>
      </c>
      <c r="F599" s="34">
        <f t="shared" si="97"/>
        <v>2168.5277621422974</v>
      </c>
      <c r="G599" s="34" cm="1">
        <f t="array" ref="G599">_xll.DCE_EC312_SpecificHeat_Ca(B599)</f>
        <v>650</v>
      </c>
      <c r="H599" s="33">
        <f t="shared" si="98"/>
        <v>0.27668827603685597</v>
      </c>
      <c r="I599" s="33">
        <f t="shared" si="99"/>
        <v>906.79321797293221</v>
      </c>
      <c r="J599" s="37">
        <f t="shared" si="91"/>
        <v>48.666666666666664</v>
      </c>
      <c r="K599" s="38">
        <f t="shared" si="92"/>
        <v>906.79321797293221</v>
      </c>
    </row>
    <row r="600" spans="1:11">
      <c r="A600" s="31">
        <v>585</v>
      </c>
      <c r="B600" s="33">
        <f t="shared" si="93"/>
        <v>906.79321797293221</v>
      </c>
      <c r="C600" s="32">
        <f t="shared" si="94"/>
        <v>48.75</v>
      </c>
      <c r="D600" s="36">
        <f t="shared" si="95"/>
        <v>914.30098130157398</v>
      </c>
      <c r="E600" s="33">
        <f t="shared" si="96"/>
        <v>914.30098130157398</v>
      </c>
      <c r="F600" s="34">
        <f t="shared" si="97"/>
        <v>2163.8111514426005</v>
      </c>
      <c r="G600" s="34" cm="1">
        <f t="array" ref="G600">_xll.DCE_EC312_SpecificHeat_Ca(B600)</f>
        <v>650</v>
      </c>
      <c r="H600" s="33">
        <f t="shared" si="98"/>
        <v>0.27608647102148143</v>
      </c>
      <c r="I600" s="33">
        <f t="shared" si="99"/>
        <v>907.06930444395368</v>
      </c>
      <c r="J600" s="37">
        <f t="shared" si="91"/>
        <v>48.75</v>
      </c>
      <c r="K600" s="38">
        <f t="shared" si="92"/>
        <v>907.06930444395368</v>
      </c>
    </row>
    <row r="601" spans="1:11">
      <c r="A601" s="31">
        <v>586</v>
      </c>
      <c r="B601" s="33">
        <f t="shared" si="93"/>
        <v>907.06930444395368</v>
      </c>
      <c r="C601" s="32">
        <f t="shared" si="94"/>
        <v>48.833333333333336</v>
      </c>
      <c r="D601" s="36">
        <f t="shared" si="95"/>
        <v>914.55623110139209</v>
      </c>
      <c r="E601" s="33">
        <f t="shared" si="96"/>
        <v>914.55623110139209</v>
      </c>
      <c r="F601" s="34">
        <f t="shared" si="97"/>
        <v>2159.1330275147116</v>
      </c>
      <c r="G601" s="34" cm="1">
        <f t="array" ref="G601">_xll.DCE_EC312_SpecificHeat_Ca(B601)</f>
        <v>650</v>
      </c>
      <c r="H601" s="33">
        <f t="shared" si="98"/>
        <v>0.2754895766365944</v>
      </c>
      <c r="I601" s="33">
        <f t="shared" si="99"/>
        <v>907.34479402059026</v>
      </c>
      <c r="J601" s="37">
        <f t="shared" si="91"/>
        <v>48.833333333333336</v>
      </c>
      <c r="K601" s="38">
        <f t="shared" si="92"/>
        <v>907.34479402059026</v>
      </c>
    </row>
    <row r="602" spans="1:11">
      <c r="A602" s="31">
        <v>587</v>
      </c>
      <c r="B602" s="33">
        <f t="shared" si="93"/>
        <v>907.34479402059026</v>
      </c>
      <c r="C602" s="32">
        <f t="shared" si="94"/>
        <v>48.916666666666664</v>
      </c>
      <c r="D602" s="36">
        <f t="shared" si="95"/>
        <v>914.8110468027013</v>
      </c>
      <c r="E602" s="33">
        <f t="shared" si="96"/>
        <v>914.8110468027013</v>
      </c>
      <c r="F602" s="34">
        <f t="shared" si="97"/>
        <v>2154.4925184558101</v>
      </c>
      <c r="G602" s="34" cm="1">
        <f t="array" ref="G602">_xll.DCE_EC312_SpecificHeat_Ca(B602)</f>
        <v>650</v>
      </c>
      <c r="H602" s="33">
        <f t="shared" si="98"/>
        <v>0.27489748163377448</v>
      </c>
      <c r="I602" s="33">
        <f t="shared" si="99"/>
        <v>907.61969150222399</v>
      </c>
      <c r="J602" s="37">
        <f t="shared" si="91"/>
        <v>48.916666666666664</v>
      </c>
      <c r="K602" s="38">
        <f t="shared" si="92"/>
        <v>907.61969150222399</v>
      </c>
    </row>
    <row r="603" spans="1:11">
      <c r="A603" s="31">
        <v>588</v>
      </c>
      <c r="B603" s="33">
        <f t="shared" si="93"/>
        <v>907.61969150222399</v>
      </c>
      <c r="C603" s="32">
        <f t="shared" si="94"/>
        <v>49</v>
      </c>
      <c r="D603" s="36">
        <f t="shared" si="95"/>
        <v>915.06542987952218</v>
      </c>
      <c r="E603" s="33">
        <f t="shared" si="96"/>
        <v>915.06542987952218</v>
      </c>
      <c r="F603" s="34">
        <f t="shared" si="97"/>
        <v>2149.8887792182391</v>
      </c>
      <c r="G603" s="34" cm="1">
        <f t="array" ref="G603">_xll.DCE_EC312_SpecificHeat_Ca(B603)</f>
        <v>650</v>
      </c>
      <c r="H603" s="33">
        <f t="shared" si="98"/>
        <v>0.27431007819112341</v>
      </c>
      <c r="I603" s="33">
        <f t="shared" si="99"/>
        <v>907.89400158041508</v>
      </c>
      <c r="J603" s="37">
        <f t="shared" si="91"/>
        <v>49</v>
      </c>
      <c r="K603" s="38">
        <f t="shared" si="92"/>
        <v>907.89400158041508</v>
      </c>
    </row>
    <row r="604" spans="1:11">
      <c r="A604" s="31">
        <v>589</v>
      </c>
      <c r="B604" s="33">
        <f t="shared" si="93"/>
        <v>907.89400158041508</v>
      </c>
      <c r="C604" s="32">
        <f t="shared" si="94"/>
        <v>49.083333333333336</v>
      </c>
      <c r="D604" s="36">
        <f t="shared" si="95"/>
        <v>915.31938179837903</v>
      </c>
      <c r="E604" s="33">
        <f t="shared" si="96"/>
        <v>915.31938179837903</v>
      </c>
      <c r="F604" s="34">
        <f t="shared" si="97"/>
        <v>2145.320990747603</v>
      </c>
      <c r="G604" s="34" cm="1">
        <f t="array" ref="G604">_xll.DCE_EC312_SpecificHeat_Ca(B604)</f>
        <v>650</v>
      </c>
      <c r="H604" s="33">
        <f t="shared" si="98"/>
        <v>0.27372726180329315</v>
      </c>
      <c r="I604" s="33">
        <f t="shared" si="99"/>
        <v>908.16772884221837</v>
      </c>
      <c r="J604" s="37">
        <f t="shared" si="91"/>
        <v>49.083333333333336</v>
      </c>
      <c r="K604" s="38">
        <f t="shared" si="92"/>
        <v>908.16772884221837</v>
      </c>
    </row>
    <row r="605" spans="1:11">
      <c r="A605" s="31">
        <v>590</v>
      </c>
      <c r="B605" s="33">
        <f t="shared" si="93"/>
        <v>908.16772884221837</v>
      </c>
      <c r="C605" s="32">
        <f t="shared" si="94"/>
        <v>49.166666666666664</v>
      </c>
      <c r="D605" s="36">
        <f t="shared" si="95"/>
        <v>915.57290401835235</v>
      </c>
      <c r="E605" s="33">
        <f t="shared" si="96"/>
        <v>915.57290401835235</v>
      </c>
      <c r="F605" s="34">
        <f t="shared" si="97"/>
        <v>2140.7883591497948</v>
      </c>
      <c r="G605" s="34" cm="1">
        <f t="array" ref="G605">_xll.DCE_EC312_SpecificHeat_Ca(B605)</f>
        <v>650</v>
      </c>
      <c r="H605" s="33">
        <f t="shared" si="98"/>
        <v>0.27314893117520439</v>
      </c>
      <c r="I605" s="33">
        <f t="shared" si="99"/>
        <v>908.44087777339359</v>
      </c>
      <c r="J605" s="37">
        <f t="shared" si="91"/>
        <v>49.166666666666664</v>
      </c>
      <c r="K605" s="38">
        <f t="shared" si="92"/>
        <v>908.44087777339359</v>
      </c>
    </row>
    <row r="606" spans="1:11">
      <c r="A606" s="31">
        <v>591</v>
      </c>
      <c r="B606" s="33">
        <f t="shared" si="93"/>
        <v>908.44087777339359</v>
      </c>
      <c r="C606" s="32">
        <f t="shared" si="94"/>
        <v>49.25</v>
      </c>
      <c r="D606" s="36">
        <f t="shared" si="95"/>
        <v>915.8259979911287</v>
      </c>
      <c r="E606" s="33">
        <f t="shared" si="96"/>
        <v>915.8259979911287</v>
      </c>
      <c r="F606" s="34">
        <f t="shared" si="97"/>
        <v>2136.2901148841102</v>
      </c>
      <c r="G606" s="34" cm="1">
        <f t="array" ref="G606">_xll.DCE_EC312_SpecificHeat_Ca(B606)</f>
        <v>650</v>
      </c>
      <c r="H606" s="33">
        <f t="shared" si="98"/>
        <v>0.27257498811909364</v>
      </c>
      <c r="I606" s="33">
        <f t="shared" si="99"/>
        <v>908.71345276151271</v>
      </c>
      <c r="J606" s="37">
        <f t="shared" si="91"/>
        <v>49.25</v>
      </c>
      <c r="K606" s="38">
        <f t="shared" si="92"/>
        <v>908.71345276151271</v>
      </c>
    </row>
    <row r="607" spans="1:11">
      <c r="A607" s="31">
        <v>592</v>
      </c>
      <c r="B607" s="33">
        <f t="shared" si="93"/>
        <v>908.71345276151271</v>
      </c>
      <c r="C607" s="32">
        <f t="shared" si="94"/>
        <v>49.333333333333336</v>
      </c>
      <c r="D607" s="36">
        <f t="shared" si="95"/>
        <v>916.07866516105048</v>
      </c>
      <c r="E607" s="33">
        <f t="shared" si="96"/>
        <v>916.07866516105048</v>
      </c>
      <c r="F607" s="34">
        <f t="shared" si="97"/>
        <v>2131.8255119812675</v>
      </c>
      <c r="G607" s="34" cm="1">
        <f t="array" ref="G607">_xll.DCE_EC312_SpecificHeat_Ca(B607)</f>
        <v>650</v>
      </c>
      <c r="H607" s="33">
        <f t="shared" si="98"/>
        <v>0.27200533745473865</v>
      </c>
      <c r="I607" s="33">
        <f t="shared" si="99"/>
        <v>908.98545809896746</v>
      </c>
      <c r="J607" s="37">
        <f t="shared" si="91"/>
        <v>49.333333333333336</v>
      </c>
      <c r="K607" s="38">
        <f t="shared" si="92"/>
        <v>908.98545809896746</v>
      </c>
    </row>
    <row r="608" spans="1:11">
      <c r="A608" s="31">
        <v>593</v>
      </c>
      <c r="B608" s="33">
        <f t="shared" si="93"/>
        <v>908.98545809896746</v>
      </c>
      <c r="C608" s="32">
        <f t="shared" si="94"/>
        <v>49.416666666666664</v>
      </c>
      <c r="D608" s="36">
        <f t="shared" si="95"/>
        <v>916.33090696516501</v>
      </c>
      <c r="E608" s="33">
        <f t="shared" si="96"/>
        <v>916.33090696516501</v>
      </c>
      <c r="F608" s="34">
        <f t="shared" si="97"/>
        <v>2127.3938272858804</v>
      </c>
      <c r="G608" s="34" cm="1">
        <f t="array" ref="G608">_xll.DCE_EC312_SpecificHeat_Ca(B608)</f>
        <v>650</v>
      </c>
      <c r="H608" s="33">
        <f t="shared" si="98"/>
        <v>0.27143988691280313</v>
      </c>
      <c r="I608" s="33">
        <f t="shared" si="99"/>
        <v>909.2568979858803</v>
      </c>
      <c r="J608" s="37">
        <f t="shared" si="91"/>
        <v>49.416666666666664</v>
      </c>
      <c r="K608" s="38">
        <f t="shared" si="92"/>
        <v>909.2568979858803</v>
      </c>
    </row>
    <row r="609" spans="1:11">
      <c r="A609" s="31">
        <v>594</v>
      </c>
      <c r="B609" s="33">
        <f t="shared" si="93"/>
        <v>909.2568979858803</v>
      </c>
      <c r="C609" s="32">
        <f t="shared" si="94"/>
        <v>49.5</v>
      </c>
      <c r="D609" s="36">
        <f t="shared" si="95"/>
        <v>916.58272483327471</v>
      </c>
      <c r="E609" s="33">
        <f t="shared" si="96"/>
        <v>916.58272483327471</v>
      </c>
      <c r="F609" s="34">
        <f t="shared" si="97"/>
        <v>2122.9943597246138</v>
      </c>
      <c r="G609" s="34" cm="1">
        <f t="array" ref="G609">_xll.DCE_EC312_SpecificHeat_Ca(B609)</f>
        <v>650</v>
      </c>
      <c r="H609" s="33">
        <f t="shared" si="98"/>
        <v>0.27087854704145908</v>
      </c>
      <c r="I609" s="33">
        <f t="shared" si="99"/>
        <v>909.52777653292173</v>
      </c>
      <c r="J609" s="37">
        <f t="shared" si="91"/>
        <v>49.5</v>
      </c>
      <c r="K609" s="38">
        <f t="shared" si="92"/>
        <v>909.52777653292173</v>
      </c>
    </row>
    <row r="610" spans="1:11">
      <c r="A610" s="31">
        <v>595</v>
      </c>
      <c r="B610" s="33">
        <f t="shared" si="93"/>
        <v>909.52777653292173</v>
      </c>
      <c r="C610" s="32">
        <f t="shared" si="94"/>
        <v>49.583333333333336</v>
      </c>
      <c r="D610" s="36">
        <f t="shared" si="95"/>
        <v>916.83412018798447</v>
      </c>
      <c r="E610" s="33">
        <f t="shared" si="96"/>
        <v>916.83412018798447</v>
      </c>
      <c r="F610" s="34">
        <f t="shared" si="97"/>
        <v>2118.6264295948454</v>
      </c>
      <c r="G610" s="34" cm="1">
        <f t="array" ref="G610">_xll.DCE_EC312_SpecificHeat_Ca(B610)</f>
        <v>650</v>
      </c>
      <c r="H610" s="33">
        <f t="shared" si="98"/>
        <v>0.27032123111562506</v>
      </c>
      <c r="I610" s="33">
        <f t="shared" si="99"/>
        <v>909.79809776403738</v>
      </c>
      <c r="J610" s="37">
        <f t="shared" si="91"/>
        <v>49.583333333333336</v>
      </c>
      <c r="K610" s="38">
        <f t="shared" si="92"/>
        <v>909.79809776403738</v>
      </c>
    </row>
    <row r="611" spans="1:11">
      <c r="A611" s="31">
        <v>596</v>
      </c>
      <c r="B611" s="33">
        <f t="shared" si="93"/>
        <v>909.79809776403738</v>
      </c>
      <c r="C611" s="32">
        <f t="shared" si="94"/>
        <v>49.666666666666664</v>
      </c>
      <c r="D611" s="36">
        <f t="shared" si="95"/>
        <v>917.08509444475044</v>
      </c>
      <c r="E611" s="33">
        <f t="shared" si="96"/>
        <v>917.08509444475044</v>
      </c>
      <c r="F611" s="34">
        <f t="shared" si="97"/>
        <v>2114.2893778784019</v>
      </c>
      <c r="G611" s="34" cm="1">
        <f t="array" ref="G611">_xll.DCE_EC312_SpecificHeat_Ca(B611)</f>
        <v>650</v>
      </c>
      <c r="H611" s="33">
        <f t="shared" si="98"/>
        <v>0.26976785504940404</v>
      </c>
      <c r="I611" s="33">
        <f t="shared" si="99"/>
        <v>910.06786561908677</v>
      </c>
      <c r="J611" s="37">
        <f t="shared" si="91"/>
        <v>49.666666666666664</v>
      </c>
      <c r="K611" s="38">
        <f t="shared" si="92"/>
        <v>910.06786561908677</v>
      </c>
    </row>
    <row r="612" spans="1:11">
      <c r="A612" s="31">
        <v>597</v>
      </c>
      <c r="B612" s="33">
        <f t="shared" si="93"/>
        <v>910.06786561908677</v>
      </c>
      <c r="C612" s="32">
        <f t="shared" si="94"/>
        <v>49.75</v>
      </c>
      <c r="D612" s="36">
        <f t="shared" si="95"/>
        <v>917.33564901192824</v>
      </c>
      <c r="E612" s="33">
        <f t="shared" si="96"/>
        <v>917.33564901192824</v>
      </c>
      <c r="F612" s="34">
        <f t="shared" si="97"/>
        <v>2109.9825655752711</v>
      </c>
      <c r="G612" s="34" cm="1">
        <f t="array" ref="G612">_xll.DCE_EC312_SpecificHeat_Ca(B612)</f>
        <v>650</v>
      </c>
      <c r="H612" s="33">
        <f t="shared" si="98"/>
        <v>0.2692183373110697</v>
      </c>
      <c r="I612" s="33">
        <f t="shared" si="99"/>
        <v>910.33708395639781</v>
      </c>
      <c r="J612" s="37">
        <f t="shared" si="91"/>
        <v>49.75</v>
      </c>
      <c r="K612" s="38">
        <f t="shared" si="92"/>
        <v>910.33708395639781</v>
      </c>
    </row>
    <row r="613" spans="1:11">
      <c r="A613" s="31">
        <v>598</v>
      </c>
      <c r="B613" s="33">
        <f t="shared" si="93"/>
        <v>910.33708395639781</v>
      </c>
      <c r="C613" s="32">
        <f t="shared" si="94"/>
        <v>49.833333333333336</v>
      </c>
      <c r="D613" s="36">
        <f t="shared" si="95"/>
        <v>917.58578529081922</v>
      </c>
      <c r="E613" s="33">
        <f t="shared" si="96"/>
        <v>917.58578529081922</v>
      </c>
      <c r="F613" s="34">
        <f t="shared" si="97"/>
        <v>2105.7053730594162</v>
      </c>
      <c r="G613" s="34" cm="1">
        <f t="array" ref="G613">_xll.DCE_EC312_SpecificHeat_Ca(B613)</f>
        <v>650</v>
      </c>
      <c r="H613" s="33">
        <f t="shared" si="98"/>
        <v>0.26867259884087347</v>
      </c>
      <c r="I613" s="33">
        <f t="shared" si="99"/>
        <v>910.60575655523871</v>
      </c>
      <c r="J613" s="37">
        <f t="shared" si="91"/>
        <v>49.833333333333336</v>
      </c>
      <c r="K613" s="38">
        <f t="shared" si="92"/>
        <v>910.60575655523871</v>
      </c>
    </row>
    <row r="614" spans="1:11">
      <c r="A614" s="31">
        <v>599</v>
      </c>
      <c r="B614" s="33">
        <f t="shared" si="93"/>
        <v>910.60575655523871</v>
      </c>
      <c r="C614" s="32">
        <f t="shared" si="94"/>
        <v>49.916666666666664</v>
      </c>
      <c r="D614" s="36">
        <f t="shared" si="95"/>
        <v>917.83550467571899</v>
      </c>
      <c r="E614" s="33">
        <f t="shared" si="96"/>
        <v>917.83550467571899</v>
      </c>
      <c r="F614" s="34">
        <f t="shared" si="97"/>
        <v>2101.4571994546423</v>
      </c>
      <c r="G614" s="34" cm="1">
        <f t="array" ref="G614">_xll.DCE_EC312_SpecificHeat_Ca(B614)</f>
        <v>650</v>
      </c>
      <c r="H614" s="33">
        <f t="shared" si="98"/>
        <v>0.26813056297140919</v>
      </c>
      <c r="I614" s="33">
        <f t="shared" si="99"/>
        <v>910.87388711821018</v>
      </c>
      <c r="J614" s="37">
        <f t="shared" si="91"/>
        <v>49.916666666666664</v>
      </c>
      <c r="K614" s="38">
        <f t="shared" si="92"/>
        <v>910.87388711821018</v>
      </c>
    </row>
    <row r="615" spans="1:11">
      <c r="A615" s="31">
        <v>600</v>
      </c>
      <c r="B615" s="33">
        <f t="shared" si="93"/>
        <v>910.87388711821018</v>
      </c>
      <c r="C615" s="32">
        <f t="shared" si="94"/>
        <v>50</v>
      </c>
      <c r="D615" s="36">
        <f t="shared" si="95"/>
        <v>918.08480855396283</v>
      </c>
      <c r="E615" s="33">
        <f t="shared" si="96"/>
        <v>918.08480855396283</v>
      </c>
      <c r="F615" s="34">
        <f t="shared" si="97"/>
        <v>2097.2374620309329</v>
      </c>
      <c r="G615" s="34" cm="1">
        <f t="array" ref="G615">_xll.DCE_EC312_SpecificHeat_Ca(B615)</f>
        <v>650</v>
      </c>
      <c r="H615" s="33">
        <f t="shared" si="98"/>
        <v>0.2675921553505905</v>
      </c>
      <c r="I615" s="33">
        <f t="shared" si="99"/>
        <v>911.14147927356078</v>
      </c>
      <c r="J615" s="37">
        <f t="shared" ref="J615:J678" si="100">C615</f>
        <v>50</v>
      </c>
      <c r="K615" s="38">
        <f t="shared" ref="K615:K678" si="101">I615</f>
        <v>911.14147927356078</v>
      </c>
    </row>
    <row r="616" spans="1:11">
      <c r="A616" s="31">
        <v>601</v>
      </c>
      <c r="B616" s="33">
        <f t="shared" si="93"/>
        <v>911.14147927356078</v>
      </c>
      <c r="C616" s="32">
        <f t="shared" si="94"/>
        <v>50.083333333333336</v>
      </c>
      <c r="D616" s="36">
        <f t="shared" si="95"/>
        <v>918.33369830597258</v>
      </c>
      <c r="E616" s="33">
        <f t="shared" si="96"/>
        <v>918.33369830597258</v>
      </c>
      <c r="F616" s="34">
        <f t="shared" si="97"/>
        <v>2093.0455956190299</v>
      </c>
      <c r="G616" s="34" cm="1">
        <f t="array" ref="G616">_xll.DCE_EC312_SpecificHeat_Ca(B616)</f>
        <v>650</v>
      </c>
      <c r="H616" s="33">
        <f t="shared" si="98"/>
        <v>0.26705730386695514</v>
      </c>
      <c r="I616" s="33">
        <f t="shared" si="99"/>
        <v>911.40853657742775</v>
      </c>
      <c r="J616" s="37">
        <f t="shared" si="100"/>
        <v>50.083333333333336</v>
      </c>
      <c r="K616" s="38">
        <f t="shared" si="101"/>
        <v>911.40853657742775</v>
      </c>
    </row>
    <row r="617" spans="1:11">
      <c r="A617" s="31">
        <v>602</v>
      </c>
      <c r="B617" s="33">
        <f t="shared" si="93"/>
        <v>911.40853657742775</v>
      </c>
      <c r="C617" s="32">
        <f t="shared" si="94"/>
        <v>50.166666666666664</v>
      </c>
      <c r="D617" s="36">
        <f t="shared" si="95"/>
        <v>918.58217530530203</v>
      </c>
      <c r="E617" s="33">
        <f t="shared" si="96"/>
        <v>918.58217530530203</v>
      </c>
      <c r="F617" s="34">
        <f t="shared" si="97"/>
        <v>2088.8810520445159</v>
      </c>
      <c r="G617" s="34" cm="1">
        <f t="array" ref="G617">_xll.DCE_EC312_SpecificHeat_Ca(B617)</f>
        <v>650</v>
      </c>
      <c r="H617" s="33">
        <f t="shared" si="98"/>
        <v>0.26652593857745832</v>
      </c>
      <c r="I617" s="33">
        <f t="shared" si="99"/>
        <v>911.67506251600526</v>
      </c>
      <c r="J617" s="37">
        <f t="shared" si="100"/>
        <v>50.166666666666664</v>
      </c>
      <c r="K617" s="38">
        <f t="shared" si="101"/>
        <v>911.67506251600526</v>
      </c>
    </row>
    <row r="618" spans="1:11">
      <c r="A618" s="31">
        <v>603</v>
      </c>
      <c r="B618" s="33">
        <f t="shared" si="93"/>
        <v>911.67506251600526</v>
      </c>
      <c r="C618" s="32">
        <f t="shared" si="94"/>
        <v>50.25</v>
      </c>
      <c r="D618" s="36">
        <f t="shared" si="95"/>
        <v>918.83024091868276</v>
      </c>
      <c r="E618" s="33">
        <f t="shared" si="96"/>
        <v>918.83024091868276</v>
      </c>
      <c r="F618" s="34">
        <f t="shared" si="97"/>
        <v>2084.7432995795621</v>
      </c>
      <c r="G618" s="34" cm="1">
        <f t="array" ref="G618">_xll.DCE_EC312_SpecificHeat_Ca(B618)</f>
        <v>650</v>
      </c>
      <c r="H618" s="33">
        <f t="shared" si="98"/>
        <v>0.26599799163751953</v>
      </c>
      <c r="I618" s="33">
        <f t="shared" si="99"/>
        <v>911.94106050764276</v>
      </c>
      <c r="J618" s="37">
        <f t="shared" si="100"/>
        <v>50.25</v>
      </c>
      <c r="K618" s="38">
        <f t="shared" si="101"/>
        <v>911.94106050764276</v>
      </c>
    </row>
    <row r="619" spans="1:11">
      <c r="A619" s="31">
        <v>604</v>
      </c>
      <c r="B619" s="33">
        <f t="shared" si="93"/>
        <v>911.94106050764276</v>
      </c>
      <c r="C619" s="32">
        <f t="shared" si="94"/>
        <v>50.333333333333336</v>
      </c>
      <c r="D619" s="36">
        <f t="shared" si="95"/>
        <v>919.07789650606946</v>
      </c>
      <c r="E619" s="33">
        <f t="shared" si="96"/>
        <v>919.07789650606946</v>
      </c>
      <c r="F619" s="34">
        <f t="shared" si="97"/>
        <v>2080.6318224126171</v>
      </c>
      <c r="G619" s="34" cm="1">
        <f t="array" ref="G619">_xll.DCE_EC312_SpecificHeat_Ca(B619)</f>
        <v>650</v>
      </c>
      <c r="H619" s="33">
        <f t="shared" si="98"/>
        <v>0.26547339723335889</v>
      </c>
      <c r="I619" s="33">
        <f t="shared" si="99"/>
        <v>912.2065339048761</v>
      </c>
      <c r="J619" s="37">
        <f t="shared" si="100"/>
        <v>50.333333333333336</v>
      </c>
      <c r="K619" s="38">
        <f t="shared" si="101"/>
        <v>912.2065339048761</v>
      </c>
    </row>
    <row r="620" spans="1:11">
      <c r="A620" s="31">
        <v>605</v>
      </c>
      <c r="B620" s="33">
        <f t="shared" si="93"/>
        <v>912.2065339048761</v>
      </c>
      <c r="C620" s="32">
        <f t="shared" si="94"/>
        <v>50.416666666666664</v>
      </c>
      <c r="D620" s="36">
        <f t="shared" si="95"/>
        <v>919.32514342068407</v>
      </c>
      <c r="E620" s="33">
        <f t="shared" si="96"/>
        <v>919.32514342068407</v>
      </c>
      <c r="F620" s="34">
        <f t="shared" si="97"/>
        <v>2076.5461201343815</v>
      </c>
      <c r="G620" s="34" cm="1">
        <f t="array" ref="G620">_xll.DCE_EC312_SpecificHeat_Ca(B620)</f>
        <v>650</v>
      </c>
      <c r="H620" s="33">
        <f t="shared" si="98"/>
        <v>0.26495209151641103</v>
      </c>
      <c r="I620" s="33">
        <f t="shared" si="99"/>
        <v>912.47148599639252</v>
      </c>
      <c r="J620" s="37">
        <f t="shared" si="100"/>
        <v>50.416666666666664</v>
      </c>
      <c r="K620" s="38">
        <f t="shared" si="101"/>
        <v>912.47148599639252</v>
      </c>
    </row>
    <row r="621" spans="1:11">
      <c r="A621" s="31">
        <v>606</v>
      </c>
      <c r="B621" s="33">
        <f t="shared" si="93"/>
        <v>912.47148599639252</v>
      </c>
      <c r="C621" s="32">
        <f t="shared" si="94"/>
        <v>50.5</v>
      </c>
      <c r="D621" s="36">
        <f t="shared" si="95"/>
        <v>919.57198300906066</v>
      </c>
      <c r="E621" s="33">
        <f t="shared" si="96"/>
        <v>919.57198300906066</v>
      </c>
      <c r="F621" s="34">
        <f t="shared" si="97"/>
        <v>2072.4857072409873</v>
      </c>
      <c r="G621" s="34" cm="1">
        <f t="array" ref="G621">_xll.DCE_EC312_SpecificHeat_Ca(B621)</f>
        <v>650</v>
      </c>
      <c r="H621" s="33">
        <f t="shared" si="98"/>
        <v>0.26443401253993476</v>
      </c>
      <c r="I621" s="33">
        <f t="shared" si="99"/>
        <v>912.73592000893245</v>
      </c>
      <c r="J621" s="37">
        <f t="shared" si="100"/>
        <v>50.5</v>
      </c>
      <c r="K621" s="38">
        <f t="shared" si="101"/>
        <v>912.73592000893245</v>
      </c>
    </row>
    <row r="622" spans="1:11">
      <c r="A622" s="31">
        <v>607</v>
      </c>
      <c r="B622" s="33">
        <f t="shared" si="93"/>
        <v>912.73592000893245</v>
      </c>
      <c r="C622" s="32">
        <f t="shared" si="94"/>
        <v>50.583333333333336</v>
      </c>
      <c r="D622" s="36">
        <f t="shared" si="95"/>
        <v>919.81841661108888</v>
      </c>
      <c r="E622" s="33">
        <f t="shared" si="96"/>
        <v>919.81841661108888</v>
      </c>
      <c r="F622" s="34">
        <f t="shared" si="97"/>
        <v>2068.4501126523137</v>
      </c>
      <c r="G622" s="34" cm="1">
        <f t="array" ref="G622">_xll.DCE_EC312_SpecificHeat_Ca(B622)</f>
        <v>650</v>
      </c>
      <c r="H622" s="33">
        <f t="shared" si="98"/>
        <v>0.26391910019755338</v>
      </c>
      <c r="I622" s="33">
        <f t="shared" si="99"/>
        <v>912.99983910912999</v>
      </c>
      <c r="J622" s="37">
        <f t="shared" si="100"/>
        <v>50.583333333333336</v>
      </c>
      <c r="K622" s="38">
        <f t="shared" si="101"/>
        <v>912.99983910912999</v>
      </c>
    </row>
    <row r="623" spans="1:11">
      <c r="A623" s="31">
        <v>608</v>
      </c>
      <c r="B623" s="33">
        <f t="shared" si="93"/>
        <v>912.99983910912999</v>
      </c>
      <c r="C623" s="32">
        <f t="shared" si="94"/>
        <v>50.666666666666664</v>
      </c>
      <c r="D623" s="36">
        <f t="shared" si="95"/>
        <v>920.06444556005829</v>
      </c>
      <c r="E623" s="33">
        <f t="shared" si="96"/>
        <v>920.06444556005829</v>
      </c>
      <c r="F623" s="34">
        <f t="shared" si="97"/>
        <v>2064.4388792467244</v>
      </c>
      <c r="G623" s="34" cm="1">
        <f t="array" ref="G623">_xll.DCE_EC312_SpecificHeat_Ca(B623)</f>
        <v>650</v>
      </c>
      <c r="H623" s="33">
        <f t="shared" si="98"/>
        <v>0.26340729616389069</v>
      </c>
      <c r="I623" s="33">
        <f t="shared" si="99"/>
        <v>913.2632464052939</v>
      </c>
      <c r="J623" s="37">
        <f t="shared" si="100"/>
        <v>50.666666666666664</v>
      </c>
      <c r="K623" s="38">
        <f t="shared" si="101"/>
        <v>913.2632464052939</v>
      </c>
    </row>
    <row r="624" spans="1:11">
      <c r="A624" s="31">
        <v>609</v>
      </c>
      <c r="B624" s="33">
        <f t="shared" si="93"/>
        <v>913.2632464052939</v>
      </c>
      <c r="C624" s="32">
        <f t="shared" si="94"/>
        <v>50.75</v>
      </c>
      <c r="D624" s="36">
        <f t="shared" si="95"/>
        <v>920.31007118270088</v>
      </c>
      <c r="E624" s="33">
        <f t="shared" si="96"/>
        <v>920.31007118270088</v>
      </c>
      <c r="F624" s="34">
        <f t="shared" si="97"/>
        <v>2060.4515634098543</v>
      </c>
      <c r="G624" s="34" cm="1">
        <f t="array" ref="G624">_xll.DCE_EC312_SpecificHeat_Ca(B624)</f>
        <v>650</v>
      </c>
      <c r="H624" s="33">
        <f t="shared" si="98"/>
        <v>0.26289854383699951</v>
      </c>
      <c r="I624" s="33">
        <f t="shared" si="99"/>
        <v>913.52614494913087</v>
      </c>
      <c r="J624" s="37">
        <f t="shared" si="100"/>
        <v>50.75</v>
      </c>
      <c r="K624" s="38">
        <f t="shared" si="101"/>
        <v>913.52614494913087</v>
      </c>
    </row>
    <row r="625" spans="1:11">
      <c r="A625" s="31">
        <v>610</v>
      </c>
      <c r="B625" s="33">
        <f t="shared" si="93"/>
        <v>913.52614494913087</v>
      </c>
      <c r="C625" s="32">
        <f t="shared" si="94"/>
        <v>50.833333333333336</v>
      </c>
      <c r="D625" s="36">
        <f t="shared" si="95"/>
        <v>920.55529479923484</v>
      </c>
      <c r="E625" s="33">
        <f t="shared" si="96"/>
        <v>920.55529479923484</v>
      </c>
      <c r="F625" s="34">
        <f t="shared" si="97"/>
        <v>2056.4877345985019</v>
      </c>
      <c r="G625" s="34" cm="1">
        <f t="array" ref="G625">_xll.DCE_EC312_SpecificHeat_Ca(B625)</f>
        <v>650</v>
      </c>
      <c r="H625" s="33">
        <f t="shared" si="98"/>
        <v>0.26239278828271745</v>
      </c>
      <c r="I625" s="33">
        <f t="shared" si="99"/>
        <v>913.78853773741355</v>
      </c>
      <c r="J625" s="37">
        <f t="shared" si="100"/>
        <v>50.833333333333336</v>
      </c>
      <c r="K625" s="38">
        <f t="shared" si="101"/>
        <v>913.78853773741355</v>
      </c>
    </row>
    <row r="626" spans="1:11">
      <c r="A626" s="31">
        <v>611</v>
      </c>
      <c r="B626" s="33">
        <f t="shared" si="93"/>
        <v>913.78853773741355</v>
      </c>
      <c r="C626" s="32">
        <f t="shared" si="94"/>
        <v>50.916666666666664</v>
      </c>
      <c r="D626" s="36">
        <f t="shared" si="95"/>
        <v>920.80011772340663</v>
      </c>
      <c r="E626" s="33">
        <f t="shared" si="96"/>
        <v>920.80011772340663</v>
      </c>
      <c r="F626" s="34">
        <f t="shared" si="97"/>
        <v>2052.5469749180711</v>
      </c>
      <c r="G626" s="34" cm="1">
        <f t="array" ref="G626">_xll.DCE_EC312_SpecificHeat_Ca(B626)</f>
        <v>650</v>
      </c>
      <c r="H626" s="33">
        <f t="shared" si="98"/>
        <v>0.26188997618075166</v>
      </c>
      <c r="I626" s="33">
        <f t="shared" si="99"/>
        <v>914.05042771359433</v>
      </c>
      <c r="J626" s="37">
        <f t="shared" si="100"/>
        <v>50.916666666666664</v>
      </c>
      <c r="K626" s="38">
        <f t="shared" si="101"/>
        <v>914.05042771359433</v>
      </c>
    </row>
    <row r="627" spans="1:11">
      <c r="A627" s="31">
        <v>612</v>
      </c>
      <c r="B627" s="33">
        <f t="shared" si="93"/>
        <v>914.05042771359433</v>
      </c>
      <c r="C627" s="32">
        <f t="shared" si="94"/>
        <v>51</v>
      </c>
      <c r="D627" s="36">
        <f t="shared" si="95"/>
        <v>921.0445412625329</v>
      </c>
      <c r="E627" s="33">
        <f t="shared" si="96"/>
        <v>921.0445412625329</v>
      </c>
      <c r="F627" s="34">
        <f t="shared" si="97"/>
        <v>2048.6288787142335</v>
      </c>
      <c r="G627" s="34" cm="1">
        <f t="array" ref="G627">_xll.DCE_EC312_SpecificHeat_Ca(B627)</f>
        <v>650</v>
      </c>
      <c r="H627" s="33">
        <f t="shared" si="98"/>
        <v>0.26139005577257785</v>
      </c>
      <c r="I627" s="33">
        <f t="shared" si="99"/>
        <v>914.31181776936694</v>
      </c>
      <c r="J627" s="37">
        <f t="shared" si="100"/>
        <v>51</v>
      </c>
      <c r="K627" s="38">
        <f t="shared" si="101"/>
        <v>914.31181776936694</v>
      </c>
    </row>
    <row r="628" spans="1:11">
      <c r="A628" s="31">
        <v>613</v>
      </c>
      <c r="B628" s="33">
        <f t="shared" si="93"/>
        <v>914.31181776936694</v>
      </c>
      <c r="C628" s="32">
        <f t="shared" si="94"/>
        <v>51.083333333333336</v>
      </c>
      <c r="D628" s="36">
        <f t="shared" si="95"/>
        <v>921.28856671754318</v>
      </c>
      <c r="E628" s="33">
        <f t="shared" si="96"/>
        <v>921.28856671754318</v>
      </c>
      <c r="F628" s="34">
        <f t="shared" si="97"/>
        <v>2044.7330521769688</v>
      </c>
      <c r="G628" s="34" cm="1">
        <f t="array" ref="G628">_xll.DCE_EC312_SpecificHeat_Ca(B628)</f>
        <v>650</v>
      </c>
      <c r="H628" s="33">
        <f t="shared" si="98"/>
        <v>0.26089297681091889</v>
      </c>
      <c r="I628" s="33">
        <f t="shared" si="99"/>
        <v>914.5727107461779</v>
      </c>
      <c r="J628" s="37">
        <f t="shared" si="100"/>
        <v>51.083333333333336</v>
      </c>
      <c r="K628" s="38">
        <f t="shared" si="101"/>
        <v>914.5727107461779</v>
      </c>
    </row>
    <row r="629" spans="1:11">
      <c r="A629" s="31">
        <v>614</v>
      </c>
      <c r="B629" s="33">
        <f t="shared" si="93"/>
        <v>914.5727107461779</v>
      </c>
      <c r="C629" s="32">
        <f t="shared" si="94"/>
        <v>51.166666666666664</v>
      </c>
      <c r="D629" s="36">
        <f t="shared" si="95"/>
        <v>921.53219538302062</v>
      </c>
      <c r="E629" s="33">
        <f t="shared" si="96"/>
        <v>921.53219538302062</v>
      </c>
      <c r="F629" s="34">
        <f t="shared" si="97"/>
        <v>2040.8591129581021</v>
      </c>
      <c r="G629" s="34" cm="1">
        <f t="array" ref="G629">_xll.DCE_EC312_SpecificHeat_Ca(B629)</f>
        <v>650</v>
      </c>
      <c r="H629" s="33">
        <f t="shared" si="98"/>
        <v>0.26039869051094505</v>
      </c>
      <c r="I629" s="33">
        <f t="shared" si="99"/>
        <v>914.8331094366888</v>
      </c>
      <c r="J629" s="37">
        <f t="shared" si="100"/>
        <v>51.166666666666664</v>
      </c>
      <c r="K629" s="38">
        <f t="shared" si="101"/>
        <v>914.8331094366888</v>
      </c>
    </row>
    <row r="630" spans="1:11">
      <c r="A630" s="31">
        <v>615</v>
      </c>
      <c r="B630" s="33">
        <f t="shared" si="93"/>
        <v>914.8331094366888</v>
      </c>
      <c r="C630" s="32">
        <f t="shared" si="94"/>
        <v>51.25</v>
      </c>
      <c r="D630" s="36">
        <f t="shared" si="95"/>
        <v>921.77542854724391</v>
      </c>
      <c r="E630" s="33">
        <f t="shared" si="96"/>
        <v>921.77542854724391</v>
      </c>
      <c r="F630" s="34">
        <f t="shared" si="97"/>
        <v>2037.00668980111</v>
      </c>
      <c r="G630" s="34" cm="1">
        <f t="array" ref="G630">_xll.DCE_EC312_SpecificHeat_Ca(B630)</f>
        <v>650</v>
      </c>
      <c r="H630" s="33">
        <f t="shared" si="98"/>
        <v>0.25990714950304039</v>
      </c>
      <c r="I630" s="33">
        <f t="shared" si="99"/>
        <v>915.09301658619188</v>
      </c>
      <c r="J630" s="37">
        <f t="shared" si="100"/>
        <v>51.25</v>
      </c>
      <c r="K630" s="38">
        <f t="shared" si="101"/>
        <v>915.09301658619188</v>
      </c>
    </row>
    <row r="631" spans="1:11">
      <c r="A631" s="31">
        <v>616</v>
      </c>
      <c r="B631" s="33">
        <f t="shared" si="93"/>
        <v>915.09301658619188</v>
      </c>
      <c r="C631" s="32">
        <f t="shared" si="94"/>
        <v>51.333333333333336</v>
      </c>
      <c r="D631" s="36">
        <f t="shared" si="95"/>
        <v>922.01826749222755</v>
      </c>
      <c r="E631" s="33">
        <f t="shared" si="96"/>
        <v>922.01826749222755</v>
      </c>
      <c r="F631" s="34">
        <f t="shared" si="97"/>
        <v>2033.1754221822541</v>
      </c>
      <c r="G631" s="34" cm="1">
        <f t="array" ref="G631">_xll.DCE_EC312_SpecificHeat_Ca(B631)</f>
        <v>650</v>
      </c>
      <c r="H631" s="33">
        <f t="shared" si="98"/>
        <v>0.25941830778701375</v>
      </c>
      <c r="I631" s="33">
        <f t="shared" si="99"/>
        <v>915.35243489397885</v>
      </c>
      <c r="J631" s="37">
        <f t="shared" si="100"/>
        <v>51.333333333333336</v>
      </c>
      <c r="K631" s="38">
        <f t="shared" si="101"/>
        <v>915.35243489397885</v>
      </c>
    </row>
    <row r="632" spans="1:11">
      <c r="A632" s="31">
        <v>617</v>
      </c>
      <c r="B632" s="33">
        <f t="shared" si="93"/>
        <v>915.35243489397885</v>
      </c>
      <c r="C632" s="32">
        <f t="shared" si="94"/>
        <v>51.416666666666664</v>
      </c>
      <c r="D632" s="36">
        <f t="shared" si="95"/>
        <v>922.26071349376321</v>
      </c>
      <c r="E632" s="33">
        <f t="shared" si="96"/>
        <v>922.26071349376321</v>
      </c>
      <c r="F632" s="34">
        <f t="shared" si="97"/>
        <v>2029.3649599639998</v>
      </c>
      <c r="G632" s="34" cm="1">
        <f t="array" ref="G632">_xll.DCE_EC312_SpecificHeat_Ca(B632)</f>
        <v>650</v>
      </c>
      <c r="H632" s="33">
        <f t="shared" si="98"/>
        <v>0.25893212068787758</v>
      </c>
      <c r="I632" s="33">
        <f t="shared" si="99"/>
        <v>915.61136701466671</v>
      </c>
      <c r="J632" s="37">
        <f t="shared" si="100"/>
        <v>51.416666666666664</v>
      </c>
      <c r="K632" s="38">
        <f t="shared" si="101"/>
        <v>915.61136701466671</v>
      </c>
    </row>
    <row r="633" spans="1:11">
      <c r="A633" s="31">
        <v>618</v>
      </c>
      <c r="B633" s="33">
        <f t="shared" si="93"/>
        <v>915.61136701466671</v>
      </c>
      <c r="C633" s="32">
        <f t="shared" si="94"/>
        <v>51.5</v>
      </c>
      <c r="D633" s="36">
        <f t="shared" si="95"/>
        <v>922.50276782145841</v>
      </c>
      <c r="E633" s="33">
        <f t="shared" si="96"/>
        <v>922.50276782145841</v>
      </c>
      <c r="F633" s="34">
        <f t="shared" si="97"/>
        <v>2025.5749630592932</v>
      </c>
      <c r="G633" s="34" cm="1">
        <f t="array" ref="G633">_xll.DCE_EC312_SpecificHeat_Ca(B633)</f>
        <v>650</v>
      </c>
      <c r="H633" s="33">
        <f t="shared" si="98"/>
        <v>0.25844854481301194</v>
      </c>
      <c r="I633" s="33">
        <f t="shared" si="99"/>
        <v>915.86981555947978</v>
      </c>
      <c r="J633" s="37">
        <f t="shared" si="100"/>
        <v>51.5</v>
      </c>
      <c r="K633" s="38">
        <f t="shared" si="101"/>
        <v>915.86981555947978</v>
      </c>
    </row>
    <row r="634" spans="1:11">
      <c r="A634" s="31">
        <v>619</v>
      </c>
      <c r="B634" s="33">
        <f t="shared" si="93"/>
        <v>915.86981555947978</v>
      </c>
      <c r="C634" s="32">
        <f t="shared" si="94"/>
        <v>51.583333333333336</v>
      </c>
      <c r="D634" s="36">
        <f t="shared" si="95"/>
        <v>922.7444317387783</v>
      </c>
      <c r="E634" s="33">
        <f t="shared" si="96"/>
        <v>922.7444317387783</v>
      </c>
      <c r="F634" s="34">
        <f t="shared" si="97"/>
        <v>2021.8051011071802</v>
      </c>
      <c r="G634" s="34" cm="1">
        <f t="array" ref="G634">_xll.DCE_EC312_SpecificHeat_Ca(B634)</f>
        <v>650</v>
      </c>
      <c r="H634" s="33">
        <f t="shared" si="98"/>
        <v>0.25796753801077643</v>
      </c>
      <c r="I634" s="33">
        <f t="shared" si="99"/>
        <v>916.12778309749058</v>
      </c>
      <c r="J634" s="37">
        <f t="shared" si="100"/>
        <v>51.583333333333336</v>
      </c>
      <c r="K634" s="38">
        <f t="shared" si="101"/>
        <v>916.12778309749058</v>
      </c>
    </row>
    <row r="635" spans="1:11">
      <c r="A635" s="31">
        <v>620</v>
      </c>
      <c r="B635" s="33">
        <f t="shared" si="93"/>
        <v>916.12778309749058</v>
      </c>
      <c r="C635" s="32">
        <f t="shared" si="94"/>
        <v>51.666666666666664</v>
      </c>
      <c r="D635" s="36">
        <f t="shared" si="95"/>
        <v>922.98570650308386</v>
      </c>
      <c r="E635" s="33">
        <f t="shared" si="96"/>
        <v>922.98570650308386</v>
      </c>
      <c r="F635" s="34">
        <f t="shared" si="97"/>
        <v>2018.0550531581459</v>
      </c>
      <c r="G635" s="34" cm="1">
        <f t="array" ref="G635">_xll.DCE_EC312_SpecificHeat_Ca(B635)</f>
        <v>650</v>
      </c>
      <c r="H635" s="33">
        <f t="shared" si="98"/>
        <v>0.25748905933036104</v>
      </c>
      <c r="I635" s="33">
        <f t="shared" si="99"/>
        <v>916.38527215682097</v>
      </c>
      <c r="J635" s="37">
        <f t="shared" si="100"/>
        <v>51.666666666666664</v>
      </c>
      <c r="K635" s="38">
        <f t="shared" si="101"/>
        <v>916.38527215682097</v>
      </c>
    </row>
    <row r="636" spans="1:11">
      <c r="A636" s="31">
        <v>621</v>
      </c>
      <c r="B636" s="33">
        <f t="shared" si="93"/>
        <v>916.38527215682097</v>
      </c>
      <c r="C636" s="32">
        <f t="shared" si="94"/>
        <v>51.75</v>
      </c>
      <c r="D636" s="36">
        <f t="shared" si="95"/>
        <v>923.22659336567187</v>
      </c>
      <c r="E636" s="33">
        <f t="shared" si="96"/>
        <v>923.22659336567187</v>
      </c>
      <c r="F636" s="34">
        <f t="shared" si="97"/>
        <v>2014.3245073705134</v>
      </c>
      <c r="G636" s="34" cm="1">
        <f t="array" ref="G636">_xll.DCE_EC312_SpecificHeat_Ca(B636)</f>
        <v>650</v>
      </c>
      <c r="H636" s="33">
        <f t="shared" si="98"/>
        <v>0.25701306898304965</v>
      </c>
      <c r="I636" s="33">
        <f t="shared" si="99"/>
        <v>916.64228522580402</v>
      </c>
      <c r="J636" s="37">
        <f t="shared" si="100"/>
        <v>51.75</v>
      </c>
      <c r="K636" s="38">
        <f t="shared" si="101"/>
        <v>916.64228522580402</v>
      </c>
    </row>
    <row r="637" spans="1:11">
      <c r="A637" s="31">
        <v>622</v>
      </c>
      <c r="B637" s="33">
        <f t="shared" si="93"/>
        <v>916.64228522580402</v>
      </c>
      <c r="C637" s="32">
        <f t="shared" si="94"/>
        <v>51.833333333333336</v>
      </c>
      <c r="D637" s="36">
        <f t="shared" si="95"/>
        <v>923.46709357181362</v>
      </c>
      <c r="E637" s="33">
        <f t="shared" si="96"/>
        <v>923.46709357181362</v>
      </c>
      <c r="F637" s="34">
        <f t="shared" si="97"/>
        <v>2010.6131607163836</v>
      </c>
      <c r="G637" s="34" cm="1">
        <f t="array" ref="G637">_xll.DCE_EC312_SpecificHeat_Ca(B637)</f>
        <v>650</v>
      </c>
      <c r="H637" s="33">
        <f t="shared" si="98"/>
        <v>0.25653952830469934</v>
      </c>
      <c r="I637" s="33">
        <f t="shared" si="99"/>
        <v>916.89882475410866</v>
      </c>
      <c r="J637" s="37">
        <f t="shared" si="100"/>
        <v>51.833333333333336</v>
      </c>
      <c r="K637" s="38">
        <f t="shared" si="101"/>
        <v>916.89882475410866</v>
      </c>
    </row>
    <row r="638" spans="1:11">
      <c r="A638" s="31">
        <v>623</v>
      </c>
      <c r="B638" s="33">
        <f t="shared" si="93"/>
        <v>916.89882475410866</v>
      </c>
      <c r="C638" s="32">
        <f t="shared" si="94"/>
        <v>51.916666666666664</v>
      </c>
      <c r="D638" s="36">
        <f t="shared" si="95"/>
        <v>923.70720836079317</v>
      </c>
      <c r="E638" s="33">
        <f t="shared" si="96"/>
        <v>923.70720836079317</v>
      </c>
      <c r="F638" s="34">
        <f t="shared" si="97"/>
        <v>2006.9207186964904</v>
      </c>
      <c r="G638" s="34" cm="1">
        <f t="array" ref="G638">_xll.DCE_EC312_SpecificHeat_Ca(B638)</f>
        <v>650</v>
      </c>
      <c r="H638" s="33">
        <f t="shared" si="98"/>
        <v>0.25606839971935857</v>
      </c>
      <c r="I638" s="33">
        <f t="shared" si="99"/>
        <v>917.15489315382797</v>
      </c>
      <c r="J638" s="37">
        <f t="shared" si="100"/>
        <v>51.916666666666664</v>
      </c>
      <c r="K638" s="38">
        <f t="shared" si="101"/>
        <v>917.15489315382797</v>
      </c>
    </row>
    <row r="639" spans="1:11">
      <c r="A639" s="31">
        <v>624</v>
      </c>
      <c r="B639" s="33">
        <f t="shared" si="93"/>
        <v>917.15489315382797</v>
      </c>
      <c r="C639" s="32">
        <f t="shared" si="94"/>
        <v>52</v>
      </c>
      <c r="D639" s="36">
        <f t="shared" si="95"/>
        <v>923.9469389659464</v>
      </c>
      <c r="E639" s="33">
        <f t="shared" si="96"/>
        <v>923.9469389659464</v>
      </c>
      <c r="F639" s="34">
        <f t="shared" si="97"/>
        <v>2003.246895065743</v>
      </c>
      <c r="G639" s="34" cm="1">
        <f t="array" ref="G639">_xll.DCE_EC312_SpecificHeat_Ca(B639)</f>
        <v>650</v>
      </c>
      <c r="H639" s="33">
        <f t="shared" si="98"/>
        <v>0.25559964670424812</v>
      </c>
      <c r="I639" s="33">
        <f t="shared" si="99"/>
        <v>917.41049280053221</v>
      </c>
      <c r="J639" s="37">
        <f t="shared" si="100"/>
        <v>52</v>
      </c>
      <c r="K639" s="38">
        <f t="shared" si="101"/>
        <v>917.41049280053221</v>
      </c>
    </row>
    <row r="640" spans="1:11">
      <c r="A640" s="31">
        <v>625</v>
      </c>
      <c r="B640" s="33">
        <f t="shared" si="93"/>
        <v>917.41049280053221</v>
      </c>
      <c r="C640" s="32">
        <f t="shared" si="94"/>
        <v>52.083333333333336</v>
      </c>
      <c r="D640" s="36">
        <f t="shared" si="95"/>
        <v>924.18628661469825</v>
      </c>
      <c r="E640" s="33">
        <f t="shared" si="96"/>
        <v>924.18628661469825</v>
      </c>
      <c r="F640" s="34">
        <f t="shared" si="97"/>
        <v>1999.5914115661842</v>
      </c>
      <c r="G640" s="34" cm="1">
        <f t="array" ref="G640">_xll.DCE_EC312_SpecificHeat_Ca(B640)</f>
        <v>650</v>
      </c>
      <c r="H640" s="33">
        <f t="shared" si="98"/>
        <v>0.25513323375568853</v>
      </c>
      <c r="I640" s="33">
        <f t="shared" si="99"/>
        <v>917.66562603428792</v>
      </c>
      <c r="J640" s="37">
        <f t="shared" si="100"/>
        <v>52.083333333333336</v>
      </c>
      <c r="K640" s="38">
        <f t="shared" si="101"/>
        <v>917.66562603428792</v>
      </c>
    </row>
    <row r="641" spans="1:11">
      <c r="A641" s="31">
        <v>626</v>
      </c>
      <c r="B641" s="33">
        <f t="shared" si="93"/>
        <v>917.66562603428792</v>
      </c>
      <c r="C641" s="32">
        <f t="shared" si="94"/>
        <v>52.166666666666664</v>
      </c>
      <c r="D641" s="36">
        <f t="shared" si="95"/>
        <v>924.42525252860116</v>
      </c>
      <c r="E641" s="33">
        <f t="shared" si="96"/>
        <v>924.42525252860116</v>
      </c>
      <c r="F641" s="34">
        <f t="shared" si="97"/>
        <v>1995.9539976698175</v>
      </c>
      <c r="G641" s="34" cm="1">
        <f t="array" ref="G641">_xll.DCE_EC312_SpecificHeat_Ca(B641)</f>
        <v>650</v>
      </c>
      <c r="H641" s="33">
        <f t="shared" si="98"/>
        <v>0.2546691263562868</v>
      </c>
      <c r="I641" s="33">
        <f t="shared" si="99"/>
        <v>917.92029516064417</v>
      </c>
      <c r="J641" s="37">
        <f t="shared" si="100"/>
        <v>52.166666666666664</v>
      </c>
      <c r="K641" s="38">
        <f t="shared" si="101"/>
        <v>917.92029516064417</v>
      </c>
    </row>
    <row r="642" spans="1:11">
      <c r="A642" s="31">
        <v>627</v>
      </c>
      <c r="B642" s="33">
        <f t="shared" si="93"/>
        <v>917.92029516064417</v>
      </c>
      <c r="C642" s="32">
        <f t="shared" si="94"/>
        <v>52.25</v>
      </c>
      <c r="D642" s="36">
        <f t="shared" si="95"/>
        <v>924.66383792337183</v>
      </c>
      <c r="E642" s="33">
        <f t="shared" si="96"/>
        <v>924.66383792337183</v>
      </c>
      <c r="F642" s="34">
        <f t="shared" si="97"/>
        <v>1992.3343903293262</v>
      </c>
      <c r="G642" s="34" cm="1">
        <f t="array" ref="G642">_xll.DCE_EC312_SpecificHeat_Ca(B642)</f>
        <v>650</v>
      </c>
      <c r="H642" s="33">
        <f t="shared" si="98"/>
        <v>0.2542072909431301</v>
      </c>
      <c r="I642" s="33">
        <f t="shared" si="99"/>
        <v>918.17450245158727</v>
      </c>
      <c r="J642" s="37">
        <f t="shared" si="100"/>
        <v>52.25</v>
      </c>
      <c r="K642" s="38">
        <f t="shared" si="101"/>
        <v>918.17450245158727</v>
      </c>
    </row>
    <row r="643" spans="1:11">
      <c r="A643" s="31">
        <v>628</v>
      </c>
      <c r="B643" s="33">
        <f t="shared" si="93"/>
        <v>918.17450245158727</v>
      </c>
      <c r="C643" s="32">
        <f t="shared" si="94"/>
        <v>52.333333333333336</v>
      </c>
      <c r="D643" s="36">
        <f t="shared" si="95"/>
        <v>924.90204400892901</v>
      </c>
      <c r="E643" s="33">
        <f t="shared" si="96"/>
        <v>924.90204400892901</v>
      </c>
      <c r="F643" s="34">
        <f t="shared" si="97"/>
        <v>1988.7323337366529</v>
      </c>
      <c r="G643" s="34" cm="1">
        <f t="array" ref="G643">_xll.DCE_EC312_SpecificHeat_Ca(B643)</f>
        <v>650</v>
      </c>
      <c r="H643" s="33">
        <f t="shared" si="98"/>
        <v>0.25374769487698179</v>
      </c>
      <c r="I643" s="33">
        <f t="shared" si="99"/>
        <v>918.42825014646428</v>
      </c>
      <c r="J643" s="37">
        <f t="shared" si="100"/>
        <v>52.333333333333336</v>
      </c>
      <c r="K643" s="38">
        <f t="shared" si="101"/>
        <v>918.42825014646428</v>
      </c>
    </row>
    <row r="644" spans="1:11">
      <c r="A644" s="31">
        <v>629</v>
      </c>
      <c r="B644" s="33">
        <f t="shared" si="93"/>
        <v>918.42825014646428</v>
      </c>
      <c r="C644" s="32">
        <f t="shared" si="94"/>
        <v>52.416666666666664</v>
      </c>
      <c r="D644" s="36">
        <f t="shared" si="95"/>
        <v>925.13987198942959</v>
      </c>
      <c r="E644" s="33">
        <f t="shared" si="96"/>
        <v>925.13987198942959</v>
      </c>
      <c r="F644" s="34">
        <f t="shared" si="97"/>
        <v>1985.1475790900581</v>
      </c>
      <c r="G644" s="34" cm="1">
        <f t="array" ref="G644">_xll.DCE_EC312_SpecificHeat_Ca(B644)</f>
        <v>650</v>
      </c>
      <c r="H644" s="33">
        <f t="shared" si="98"/>
        <v>0.2532903064125604</v>
      </c>
      <c r="I644" s="33">
        <f t="shared" si="99"/>
        <v>918.68154045287679</v>
      </c>
      <c r="J644" s="37">
        <f t="shared" si="100"/>
        <v>52.416666666666664</v>
      </c>
      <c r="K644" s="38">
        <f t="shared" si="101"/>
        <v>918.68154045287679</v>
      </c>
    </row>
    <row r="645" spans="1:11">
      <c r="A645" s="31">
        <v>630</v>
      </c>
      <c r="B645" s="33">
        <f t="shared" si="93"/>
        <v>918.68154045287679</v>
      </c>
      <c r="C645" s="32">
        <f t="shared" si="94"/>
        <v>52.5</v>
      </c>
      <c r="D645" s="36">
        <f t="shared" si="95"/>
        <v>925.37732306330554</v>
      </c>
      <c r="E645" s="33">
        <f t="shared" si="96"/>
        <v>925.37732306330554</v>
      </c>
      <c r="F645" s="34">
        <f t="shared" si="97"/>
        <v>1981.5798843684238</v>
      </c>
      <c r="G645" s="34" cm="1">
        <f t="array" ref="G645">_xll.DCE_EC312_SpecificHeat_Ca(B645)</f>
        <v>650</v>
      </c>
      <c r="H645" s="33">
        <f t="shared" si="98"/>
        <v>0.25283509466974202</v>
      </c>
      <c r="I645" s="33">
        <f t="shared" si="99"/>
        <v>918.93437554754655</v>
      </c>
      <c r="J645" s="37">
        <f t="shared" si="100"/>
        <v>52.5</v>
      </c>
      <c r="K645" s="38">
        <f t="shared" si="101"/>
        <v>918.93437554754655</v>
      </c>
    </row>
    <row r="646" spans="1:11">
      <c r="A646" s="31">
        <v>631</v>
      </c>
      <c r="B646" s="33">
        <f t="shared" si="93"/>
        <v>918.93437554754655</v>
      </c>
      <c r="C646" s="32">
        <f t="shared" si="94"/>
        <v>52.583333333333336</v>
      </c>
      <c r="D646" s="36">
        <f t="shared" si="95"/>
        <v>925.61439842330003</v>
      </c>
      <c r="E646" s="33">
        <f t="shared" si="96"/>
        <v>925.61439842330003</v>
      </c>
      <c r="F646" s="34">
        <f t="shared" si="97"/>
        <v>1978.0290141129008</v>
      </c>
      <c r="G646" s="34" cm="1">
        <f t="array" ref="G646">_xll.DCE_EC312_SpecificHeat_Ca(B646)</f>
        <v>650</v>
      </c>
      <c r="H646" s="33">
        <f t="shared" si="98"/>
        <v>0.25238202960570033</v>
      </c>
      <c r="I646" s="33">
        <f t="shared" si="99"/>
        <v>919.18675757715221</v>
      </c>
      <c r="J646" s="37">
        <f t="shared" si="100"/>
        <v>52.583333333333336</v>
      </c>
      <c r="K646" s="38">
        <f t="shared" si="101"/>
        <v>919.18675757715221</v>
      </c>
    </row>
    <row r="647" spans="1:11">
      <c r="A647" s="31">
        <v>632</v>
      </c>
      <c r="B647" s="33">
        <f t="shared" si="93"/>
        <v>919.18675757715221</v>
      </c>
      <c r="C647" s="32">
        <f t="shared" si="94"/>
        <v>52.666666666666664</v>
      </c>
      <c r="D647" s="36">
        <f t="shared" si="95"/>
        <v>925.85109925650374</v>
      </c>
      <c r="E647" s="33">
        <f t="shared" si="96"/>
        <v>925.85109925650374</v>
      </c>
      <c r="F647" s="34">
        <f t="shared" si="97"/>
        <v>1974.4947392164036</v>
      </c>
      <c r="G647" s="34" cm="1">
        <f t="array" ref="G647">_xll.DCE_EC312_SpecificHeat_Ca(B647)</f>
        <v>650</v>
      </c>
      <c r="H647" s="33">
        <f t="shared" si="98"/>
        <v>0.25193108198804748</v>
      </c>
      <c r="I647" s="33">
        <f t="shared" si="99"/>
        <v>919.43868865914021</v>
      </c>
      <c r="J647" s="37">
        <f t="shared" si="100"/>
        <v>52.666666666666664</v>
      </c>
      <c r="K647" s="38">
        <f t="shared" si="101"/>
        <v>919.43868865914021</v>
      </c>
    </row>
    <row r="648" spans="1:11">
      <c r="A648" s="31">
        <v>633</v>
      </c>
      <c r="B648" s="33">
        <f t="shared" si="93"/>
        <v>919.43868865914021</v>
      </c>
      <c r="C648" s="32">
        <f t="shared" si="94"/>
        <v>52.75</v>
      </c>
      <c r="D648" s="36">
        <f t="shared" si="95"/>
        <v>926.08742674438963</v>
      </c>
      <c r="E648" s="33">
        <f t="shared" si="96"/>
        <v>926.08742674438963</v>
      </c>
      <c r="F648" s="34">
        <f t="shared" si="97"/>
        <v>1970.9768367181382</v>
      </c>
      <c r="G648" s="34" cm="1">
        <f t="array" ref="G648">_xll.DCE_EC312_SpecificHeat_Ca(B648)</f>
        <v>650</v>
      </c>
      <c r="H648" s="33">
        <f t="shared" si="98"/>
        <v>0.25148222336861747</v>
      </c>
      <c r="I648" s="33">
        <f t="shared" si="99"/>
        <v>919.69017088250882</v>
      </c>
      <c r="J648" s="37">
        <f t="shared" si="100"/>
        <v>52.75</v>
      </c>
      <c r="K648" s="38">
        <f t="shared" si="101"/>
        <v>919.69017088250882</v>
      </c>
    </row>
    <row r="649" spans="1:11">
      <c r="A649" s="31">
        <v>634</v>
      </c>
      <c r="B649" s="33">
        <f t="shared" si="93"/>
        <v>919.69017088250882</v>
      </c>
      <c r="C649" s="32">
        <f t="shared" si="94"/>
        <v>52.833333333333336</v>
      </c>
      <c r="D649" s="36">
        <f t="shared" si="95"/>
        <v>926.3233820628493</v>
      </c>
      <c r="E649" s="33">
        <f t="shared" si="96"/>
        <v>926.3233820628493</v>
      </c>
      <c r="F649" s="34">
        <f t="shared" si="97"/>
        <v>1967.4750896075889</v>
      </c>
      <c r="G649" s="34" cm="1">
        <f t="array" ref="G649">_xll.DCE_EC312_SpecificHeat_Ca(B649)</f>
        <v>650</v>
      </c>
      <c r="H649" s="33">
        <f t="shared" si="98"/>
        <v>0.25103542605845636</v>
      </c>
      <c r="I649" s="33">
        <f t="shared" si="99"/>
        <v>919.9412063085673</v>
      </c>
      <c r="J649" s="37">
        <f t="shared" si="100"/>
        <v>52.833333333333336</v>
      </c>
      <c r="K649" s="38">
        <f t="shared" si="101"/>
        <v>919.9412063085673</v>
      </c>
    </row>
    <row r="650" spans="1:11">
      <c r="A650" s="31">
        <v>635</v>
      </c>
      <c r="B650" s="33">
        <f t="shared" si="93"/>
        <v>919.9412063085673</v>
      </c>
      <c r="C650" s="32">
        <f t="shared" si="94"/>
        <v>52.916666666666664</v>
      </c>
      <c r="D650" s="36">
        <f t="shared" si="95"/>
        <v>926.5589663822276</v>
      </c>
      <c r="E650" s="33">
        <f t="shared" si="96"/>
        <v>926.5589663822276</v>
      </c>
      <c r="F650" s="34">
        <f t="shared" si="97"/>
        <v>1963.98928663264</v>
      </c>
      <c r="G650" s="34" cm="1">
        <f t="array" ref="G650">_xll.DCE_EC312_SpecificHeat_Ca(B650)</f>
        <v>650</v>
      </c>
      <c r="H650" s="33">
        <f t="shared" si="98"/>
        <v>0.25059066310333977</v>
      </c>
      <c r="I650" s="33">
        <f t="shared" si="99"/>
        <v>920.19179697167067</v>
      </c>
      <c r="J650" s="37">
        <f t="shared" si="100"/>
        <v>52.916666666666664</v>
      </c>
      <c r="K650" s="38">
        <f t="shared" si="101"/>
        <v>920.19179697167067</v>
      </c>
    </row>
    <row r="651" spans="1:11">
      <c r="A651" s="31">
        <v>636</v>
      </c>
      <c r="B651" s="33">
        <f t="shared" si="93"/>
        <v>920.19179697167067</v>
      </c>
      <c r="C651" s="32">
        <f t="shared" si="94"/>
        <v>53</v>
      </c>
      <c r="D651" s="36">
        <f t="shared" si="95"/>
        <v>926.79418086735745</v>
      </c>
      <c r="E651" s="33">
        <f t="shared" si="96"/>
        <v>926.79418086735745</v>
      </c>
      <c r="F651" s="34">
        <f t="shared" si="97"/>
        <v>1960.5192221152197</v>
      </c>
      <c r="G651" s="34" cm="1">
        <f t="array" ref="G651">_xll.DCE_EC312_SpecificHeat_Ca(B651)</f>
        <v>650</v>
      </c>
      <c r="H651" s="33">
        <f t="shared" si="98"/>
        <v>0.25014790826025068</v>
      </c>
      <c r="I651" s="33">
        <f t="shared" si="99"/>
        <v>920.44194487993093</v>
      </c>
      <c r="J651" s="37">
        <f t="shared" si="100"/>
        <v>53</v>
      </c>
      <c r="K651" s="38">
        <f t="shared" si="101"/>
        <v>920.44194487993093</v>
      </c>
    </row>
    <row r="652" spans="1:11">
      <c r="A652" s="31">
        <v>637</v>
      </c>
      <c r="B652" s="33">
        <f t="shared" si="93"/>
        <v>920.44194487993093</v>
      </c>
      <c r="C652" s="32">
        <f t="shared" si="94"/>
        <v>53.083333333333336</v>
      </c>
      <c r="D652" s="36">
        <f t="shared" si="95"/>
        <v>927.02902667759474</v>
      </c>
      <c r="E652" s="33">
        <f t="shared" si="96"/>
        <v>927.02902667759474</v>
      </c>
      <c r="F652" s="34">
        <f t="shared" si="97"/>
        <v>1957.0646957720239</v>
      </c>
      <c r="G652" s="34" cm="1">
        <f t="array" ref="G652">_xll.DCE_EC312_SpecificHeat_Ca(B652)</f>
        <v>650</v>
      </c>
      <c r="H652" s="33">
        <f t="shared" si="98"/>
        <v>0.24970713597450483</v>
      </c>
      <c r="I652" s="33">
        <f t="shared" si="99"/>
        <v>920.69165201590545</v>
      </c>
      <c r="J652" s="37">
        <f t="shared" si="100"/>
        <v>53.083333333333336</v>
      </c>
      <c r="K652" s="38">
        <f t="shared" si="101"/>
        <v>920.69165201590545</v>
      </c>
    </row>
    <row r="653" spans="1:11">
      <c r="A653" s="31">
        <v>638</v>
      </c>
      <c r="B653" s="33">
        <f t="shared" si="93"/>
        <v>920.69165201590545</v>
      </c>
      <c r="C653" s="32">
        <f t="shared" si="94"/>
        <v>53.166666666666664</v>
      </c>
      <c r="D653" s="36">
        <f t="shared" si="95"/>
        <v>927.263504966852</v>
      </c>
      <c r="E653" s="33">
        <f t="shared" si="96"/>
        <v>927.263504966852</v>
      </c>
      <c r="F653" s="34">
        <f t="shared" si="97"/>
        <v>1953.625512542493</v>
      </c>
      <c r="G653" s="34" cm="1">
        <f t="array" ref="G653">_xll.DCE_EC312_SpecificHeat_Ca(B653)</f>
        <v>650</v>
      </c>
      <c r="H653" s="33">
        <f t="shared" si="98"/>
        <v>0.24926832135780205</v>
      </c>
      <c r="I653" s="33">
        <f t="shared" si="99"/>
        <v>920.94092033726326</v>
      </c>
      <c r="J653" s="37">
        <f t="shared" si="100"/>
        <v>53.166666666666664</v>
      </c>
      <c r="K653" s="38">
        <f t="shared" si="101"/>
        <v>920.94092033726326</v>
      </c>
    </row>
    <row r="654" spans="1:11">
      <c r="A654" s="31">
        <v>639</v>
      </c>
      <c r="B654" s="33">
        <f t="shared" si="93"/>
        <v>920.94092033726326</v>
      </c>
      <c r="C654" s="32">
        <f t="shared" si="94"/>
        <v>53.25</v>
      </c>
      <c r="D654" s="36">
        <f t="shared" si="95"/>
        <v>927.49761688363333</v>
      </c>
      <c r="E654" s="33">
        <f t="shared" si="96"/>
        <v>927.49761688363333</v>
      </c>
      <c r="F654" s="34">
        <f t="shared" si="97"/>
        <v>1950.2014824211446</v>
      </c>
      <c r="G654" s="34" cm="1">
        <f t="array" ref="G654">_xll.DCE_EC312_SpecificHeat_Ca(B654)</f>
        <v>650</v>
      </c>
      <c r="H654" s="33">
        <f t="shared" si="98"/>
        <v>0.24883144016683303</v>
      </c>
      <c r="I654" s="33">
        <f t="shared" si="99"/>
        <v>921.18975177743005</v>
      </c>
      <c r="J654" s="37">
        <f t="shared" si="100"/>
        <v>53.25</v>
      </c>
      <c r="K654" s="38">
        <f t="shared" si="101"/>
        <v>921.18975177743005</v>
      </c>
    </row>
    <row r="655" spans="1:11">
      <c r="A655" s="31">
        <v>640</v>
      </c>
      <c r="B655" s="33">
        <f t="shared" si="93"/>
        <v>921.18975177743005</v>
      </c>
      <c r="C655" s="32">
        <f t="shared" si="94"/>
        <v>53.333333333333336</v>
      </c>
      <c r="D655" s="36">
        <f t="shared" si="95"/>
        <v>927.73136357106682</v>
      </c>
      <c r="E655" s="33">
        <f t="shared" si="96"/>
        <v>927.73136357106682</v>
      </c>
      <c r="F655" s="34">
        <f t="shared" si="97"/>
        <v>1946.7924202961276</v>
      </c>
      <c r="G655" s="34" cm="1">
        <f t="array" ref="G655">_xll.DCE_EC312_SpecificHeat_Ca(B655)</f>
        <v>650</v>
      </c>
      <c r="H655" s="33">
        <f t="shared" si="98"/>
        <v>0.2483964687826799</v>
      </c>
      <c r="I655" s="33">
        <f t="shared" si="99"/>
        <v>921.43814824621268</v>
      </c>
      <c r="J655" s="37">
        <f t="shared" si="100"/>
        <v>53.333333333333336</v>
      </c>
      <c r="K655" s="38">
        <f t="shared" si="101"/>
        <v>921.43814824621268</v>
      </c>
    </row>
    <row r="656" spans="1:11">
      <c r="A656" s="31">
        <v>641</v>
      </c>
      <c r="B656" s="33">
        <f t="shared" si="93"/>
        <v>921.43814824621268</v>
      </c>
      <c r="C656" s="32">
        <f t="shared" si="94"/>
        <v>53.416666666666664</v>
      </c>
      <c r="D656" s="36">
        <f t="shared" si="95"/>
        <v>927.96474616693956</v>
      </c>
      <c r="E656" s="33">
        <f t="shared" si="96"/>
        <v>927.96474616693956</v>
      </c>
      <c r="F656" s="34">
        <f t="shared" si="97"/>
        <v>1943.3981457928044</v>
      </c>
      <c r="G656" s="34" cm="1">
        <f t="array" ref="G656">_xll.DCE_EC312_SpecificHeat_Ca(B656)</f>
        <v>650</v>
      </c>
      <c r="H656" s="33">
        <f t="shared" si="98"/>
        <v>0.24796338419085867</v>
      </c>
      <c r="I656" s="33">
        <f t="shared" si="99"/>
        <v>921.6861116304035</v>
      </c>
      <c r="J656" s="37">
        <f t="shared" si="100"/>
        <v>53.416666666666664</v>
      </c>
      <c r="K656" s="38">
        <f t="shared" si="101"/>
        <v>921.6861116304035</v>
      </c>
    </row>
    <row r="657" spans="1:11">
      <c r="A657" s="31">
        <v>642</v>
      </c>
      <c r="B657" s="33">
        <f t="shared" ref="B657:B720" si="102">IF(A657=1,20,I656)</f>
        <v>921.6861116304035</v>
      </c>
      <c r="C657" s="32">
        <f t="shared" ref="C657:C720" si="103">A657*5/60</f>
        <v>53.5</v>
      </c>
      <c r="D657" s="36">
        <f t="shared" ref="D657:D720" si="104">20 + 345 *LOG10(8 * C657 + 1)</f>
        <v>928.19776580372991</v>
      </c>
      <c r="E657" s="33">
        <f t="shared" ref="E657:E720" si="105">D657</f>
        <v>928.19776580372991</v>
      </c>
      <c r="F657" s="34">
        <f t="shared" ref="F657:F720" si="106">25 * (D657 - B657)+1 * 0.7 * 1 * 0.0000000567 * ((E657 + 273) ^ 4 - (B657 + 273) ^ 4)</f>
        <v>1940.0184831225833</v>
      </c>
      <c r="G657" s="34" cm="1">
        <f t="array" ref="G657">_xll.DCE_EC312_SpecificHeat_Ca(B657)</f>
        <v>650</v>
      </c>
      <c r="H657" s="33">
        <f t="shared" ref="H657:H720" si="107">$G$10 * $G$9 / (G657 * 7850) * F657 * 5</f>
        <v>0.24753216396203132</v>
      </c>
      <c r="I657" s="33">
        <f t="shared" ref="I657:I720" si="108">B657+H657</f>
        <v>921.93364379436548</v>
      </c>
      <c r="J657" s="37">
        <f t="shared" si="100"/>
        <v>53.5</v>
      </c>
      <c r="K657" s="38">
        <f t="shared" si="101"/>
        <v>921.93364379436548</v>
      </c>
    </row>
    <row r="658" spans="1:11">
      <c r="A658" s="31">
        <v>643</v>
      </c>
      <c r="B658" s="33">
        <f t="shared" si="102"/>
        <v>921.93364379436548</v>
      </c>
      <c r="C658" s="32">
        <f t="shared" si="103"/>
        <v>53.583333333333336</v>
      </c>
      <c r="D658" s="36">
        <f t="shared" si="104"/>
        <v>928.43042360864047</v>
      </c>
      <c r="E658" s="33">
        <f t="shared" si="105"/>
        <v>928.43042360864047</v>
      </c>
      <c r="F658" s="34">
        <f t="shared" si="106"/>
        <v>1936.653260936883</v>
      </c>
      <c r="G658" s="34" cm="1">
        <f t="array" ref="G658">_xll.DCE_EC312_SpecificHeat_Ca(B658)</f>
        <v>650</v>
      </c>
      <c r="H658" s="33">
        <f t="shared" si="107"/>
        <v>0.24710278623337242</v>
      </c>
      <c r="I658" s="33">
        <f t="shared" si="108"/>
        <v>922.18074658059891</v>
      </c>
      <c r="J658" s="37">
        <f t="shared" si="100"/>
        <v>53.583333333333336</v>
      </c>
      <c r="K658" s="38">
        <f t="shared" si="101"/>
        <v>922.18074658059891</v>
      </c>
    </row>
    <row r="659" spans="1:11">
      <c r="A659" s="31">
        <v>644</v>
      </c>
      <c r="B659" s="33">
        <f t="shared" si="102"/>
        <v>922.18074658059891</v>
      </c>
      <c r="C659" s="32">
        <f t="shared" si="103"/>
        <v>53.666666666666664</v>
      </c>
      <c r="D659" s="36">
        <f t="shared" si="104"/>
        <v>928.66272070363141</v>
      </c>
      <c r="E659" s="33">
        <f t="shared" si="105"/>
        <v>928.66272070363141</v>
      </c>
      <c r="F659" s="34">
        <f t="shared" si="106"/>
        <v>1933.3023121854758</v>
      </c>
      <c r="G659" s="34" cm="1">
        <f t="array" ref="G659">_xll.DCE_EC312_SpecificHeat_Ca(B659)</f>
        <v>650</v>
      </c>
      <c r="H659" s="33">
        <f t="shared" si="107"/>
        <v>0.24667522969049521</v>
      </c>
      <c r="I659" s="33">
        <f t="shared" si="108"/>
        <v>922.42742181028939</v>
      </c>
      <c r="J659" s="37">
        <f t="shared" si="100"/>
        <v>53.666666666666664</v>
      </c>
      <c r="K659" s="38">
        <f t="shared" si="101"/>
        <v>922.42742181028939</v>
      </c>
    </row>
    <row r="660" spans="1:11">
      <c r="A660" s="31">
        <v>645</v>
      </c>
      <c r="B660" s="33">
        <f t="shared" si="102"/>
        <v>922.42742181028939</v>
      </c>
      <c r="C660" s="32">
        <f t="shared" si="103"/>
        <v>53.75</v>
      </c>
      <c r="D660" s="36">
        <f t="shared" si="104"/>
        <v>928.8946582054524</v>
      </c>
      <c r="E660" s="33">
        <f t="shared" si="105"/>
        <v>928.8946582054524</v>
      </c>
      <c r="F660" s="34">
        <f t="shared" si="106"/>
        <v>1929.9654739801731</v>
      </c>
      <c r="G660" s="34" cm="1">
        <f t="array" ref="G660">_xll.DCE_EC312_SpecificHeat_Ca(B660)</f>
        <v>650</v>
      </c>
      <c r="H660" s="33">
        <f t="shared" si="107"/>
        <v>0.24624947355005872</v>
      </c>
      <c r="I660" s="33">
        <f t="shared" si="108"/>
        <v>922.67367128383944</v>
      </c>
      <c r="J660" s="37">
        <f t="shared" si="100"/>
        <v>53.75</v>
      </c>
      <c r="K660" s="38">
        <f t="shared" si="101"/>
        <v>922.67367128383944</v>
      </c>
    </row>
    <row r="661" spans="1:11">
      <c r="A661" s="31">
        <v>646</v>
      </c>
      <c r="B661" s="33">
        <f t="shared" si="102"/>
        <v>922.67367128383944</v>
      </c>
      <c r="C661" s="32">
        <f t="shared" si="103"/>
        <v>53.833333333333336</v>
      </c>
      <c r="D661" s="36">
        <f t="shared" si="104"/>
        <v>929.1262372256748</v>
      </c>
      <c r="E661" s="33">
        <f t="shared" si="105"/>
        <v>929.1262372256748</v>
      </c>
      <c r="F661" s="34">
        <f t="shared" si="106"/>
        <v>1926.6425874620418</v>
      </c>
      <c r="G661" s="34" cm="1">
        <f t="array" ref="G661">_xll.DCE_EC312_SpecificHeat_Ca(B661)</f>
        <v>650</v>
      </c>
      <c r="H661" s="33">
        <f t="shared" si="107"/>
        <v>0.24582549754282534</v>
      </c>
      <c r="I661" s="33">
        <f t="shared" si="108"/>
        <v>922.91949678138224</v>
      </c>
      <c r="J661" s="37">
        <f t="shared" si="100"/>
        <v>53.833333333333336</v>
      </c>
      <c r="K661" s="38">
        <f t="shared" si="101"/>
        <v>922.91949678138224</v>
      </c>
    </row>
    <row r="662" spans="1:11">
      <c r="A662" s="31">
        <v>647</v>
      </c>
      <c r="B662" s="33">
        <f t="shared" si="102"/>
        <v>922.91949678138224</v>
      </c>
      <c r="C662" s="32">
        <f t="shared" si="103"/>
        <v>53.916666666666664</v>
      </c>
      <c r="D662" s="36">
        <f t="shared" si="104"/>
        <v>929.35745887072403</v>
      </c>
      <c r="E662" s="33">
        <f t="shared" si="105"/>
        <v>929.35745887072403</v>
      </c>
      <c r="F662" s="34">
        <f t="shared" si="106"/>
        <v>1923.333497674058</v>
      </c>
      <c r="G662" s="34" cm="1">
        <f t="array" ref="G662">_xll.DCE_EC312_SpecificHeat_Ca(B662)</f>
        <v>650</v>
      </c>
      <c r="H662" s="33">
        <f t="shared" si="107"/>
        <v>0.24540328189741256</v>
      </c>
      <c r="I662" s="33">
        <f t="shared" si="108"/>
        <v>923.16490006327967</v>
      </c>
      <c r="J662" s="37">
        <f t="shared" si="100"/>
        <v>53.916666666666664</v>
      </c>
      <c r="K662" s="38">
        <f t="shared" si="101"/>
        <v>923.16490006327967</v>
      </c>
    </row>
    <row r="663" spans="1:11">
      <c r="A663" s="31">
        <v>648</v>
      </c>
      <c r="B663" s="33">
        <f t="shared" si="102"/>
        <v>923.16490006327967</v>
      </c>
      <c r="C663" s="32">
        <f t="shared" si="103"/>
        <v>54</v>
      </c>
      <c r="D663" s="36">
        <f t="shared" si="104"/>
        <v>929.5883242419111</v>
      </c>
      <c r="E663" s="33">
        <f t="shared" si="105"/>
        <v>929.5883242419111</v>
      </c>
      <c r="F663" s="34">
        <f t="shared" si="106"/>
        <v>1920.0380534372541</v>
      </c>
      <c r="G663" s="34" cm="1">
        <f t="array" ref="G663">_xll.DCE_EC312_SpecificHeat_Ca(B663)</f>
        <v>650</v>
      </c>
      <c r="H663" s="33">
        <f t="shared" si="107"/>
        <v>0.24498280732449029</v>
      </c>
      <c r="I663" s="33">
        <f t="shared" si="108"/>
        <v>923.40988287060418</v>
      </c>
      <c r="J663" s="37">
        <f t="shared" si="100"/>
        <v>54</v>
      </c>
      <c r="K663" s="38">
        <f t="shared" si="101"/>
        <v>923.40988287060418</v>
      </c>
    </row>
    <row r="664" spans="1:11">
      <c r="A664" s="31">
        <v>649</v>
      </c>
      <c r="B664" s="33">
        <f t="shared" si="102"/>
        <v>923.40988287060418</v>
      </c>
      <c r="C664" s="32">
        <f t="shared" si="103"/>
        <v>54.083333333333336</v>
      </c>
      <c r="D664" s="36">
        <f t="shared" si="104"/>
        <v>929.81883443546371</v>
      </c>
      <c r="E664" s="33">
        <f t="shared" si="105"/>
        <v>929.81883443546371</v>
      </c>
      <c r="F664" s="34">
        <f t="shared" si="106"/>
        <v>1916.7561072310896</v>
      </c>
      <c r="G664" s="34" cm="1">
        <f t="array" ref="G664">_xll.DCE_EC312_SpecificHeat_Ca(B664)</f>
        <v>650</v>
      </c>
      <c r="H664" s="33">
        <f t="shared" si="107"/>
        <v>0.2445640550015169</v>
      </c>
      <c r="I664" s="33">
        <f t="shared" si="108"/>
        <v>923.65444692560573</v>
      </c>
      <c r="J664" s="37">
        <f t="shared" si="100"/>
        <v>54.083333333333336</v>
      </c>
      <c r="K664" s="38">
        <f t="shared" si="101"/>
        <v>923.65444692560573</v>
      </c>
    </row>
    <row r="665" spans="1:11">
      <c r="A665" s="31">
        <v>650</v>
      </c>
      <c r="B665" s="33">
        <f t="shared" si="102"/>
        <v>923.65444692560573</v>
      </c>
      <c r="C665" s="32">
        <f t="shared" si="103"/>
        <v>54.166666666666664</v>
      </c>
      <c r="D665" s="36">
        <f t="shared" si="104"/>
        <v>930.04899054255816</v>
      </c>
      <c r="E665" s="33">
        <f t="shared" si="105"/>
        <v>930.04899054255816</v>
      </c>
      <c r="F665" s="34">
        <f t="shared" si="106"/>
        <v>1913.4875150780542</v>
      </c>
      <c r="G665" s="34" cm="1">
        <f t="array" ref="G665">_xll.DCE_EC312_SpecificHeat_Ca(B665)</f>
        <v>650</v>
      </c>
      <c r="H665" s="33">
        <f t="shared" si="107"/>
        <v>0.24414700655801558</v>
      </c>
      <c r="I665" s="33">
        <f t="shared" si="108"/>
        <v>923.89859393216375</v>
      </c>
      <c r="J665" s="37">
        <f t="shared" si="100"/>
        <v>54.166666666666664</v>
      </c>
      <c r="K665" s="38">
        <f t="shared" si="101"/>
        <v>923.89859393216375</v>
      </c>
    </row>
    <row r="666" spans="1:11">
      <c r="A666" s="31">
        <v>651</v>
      </c>
      <c r="B666" s="33">
        <f t="shared" si="102"/>
        <v>923.89859393216375</v>
      </c>
      <c r="C666" s="32">
        <f t="shared" si="103"/>
        <v>54.25</v>
      </c>
      <c r="D666" s="36">
        <f t="shared" si="104"/>
        <v>930.27879364934995</v>
      </c>
      <c r="E666" s="33">
        <f t="shared" si="105"/>
        <v>930.27879364934995</v>
      </c>
      <c r="F666" s="34">
        <f t="shared" si="106"/>
        <v>1910.2321364318509</v>
      </c>
      <c r="G666" s="34" cm="1">
        <f t="array" ref="G666">_xll.DCE_EC312_SpecificHeat_Ca(B666)</f>
        <v>650</v>
      </c>
      <c r="H666" s="33">
        <f t="shared" si="107"/>
        <v>0.24373164406130701</v>
      </c>
      <c r="I666" s="33">
        <f t="shared" si="108"/>
        <v>924.14232557622506</v>
      </c>
      <c r="J666" s="37">
        <f t="shared" si="100"/>
        <v>54.25</v>
      </c>
      <c r="K666" s="38">
        <f t="shared" si="101"/>
        <v>924.14232557622506</v>
      </c>
    </row>
    <row r="667" spans="1:11">
      <c r="A667" s="31">
        <v>652</v>
      </c>
      <c r="B667" s="33">
        <f t="shared" si="102"/>
        <v>924.14232557622506</v>
      </c>
      <c r="C667" s="32">
        <f t="shared" si="103"/>
        <v>54.333333333333336</v>
      </c>
      <c r="D667" s="36">
        <f t="shared" si="104"/>
        <v>930.50824483700433</v>
      </c>
      <c r="E667" s="33">
        <f t="shared" si="105"/>
        <v>930.50824483700433</v>
      </c>
      <c r="F667" s="34">
        <f t="shared" si="106"/>
        <v>1906.9898340690388</v>
      </c>
      <c r="G667" s="34" cm="1">
        <f t="array" ref="G667">_xll.DCE_EC312_SpecificHeat_Ca(B667)</f>
        <v>650</v>
      </c>
      <c r="H667" s="33">
        <f t="shared" si="107"/>
        <v>0.2433179500026843</v>
      </c>
      <c r="I667" s="33">
        <f t="shared" si="108"/>
        <v>924.3856435262278</v>
      </c>
      <c r="J667" s="37">
        <f t="shared" si="100"/>
        <v>54.333333333333336</v>
      </c>
      <c r="K667" s="38">
        <f t="shared" si="101"/>
        <v>924.3856435262278</v>
      </c>
    </row>
    <row r="668" spans="1:11">
      <c r="A668" s="31">
        <v>653</v>
      </c>
      <c r="B668" s="33">
        <f t="shared" si="102"/>
        <v>924.3856435262278</v>
      </c>
      <c r="C668" s="32">
        <f t="shared" si="103"/>
        <v>54.416666666666664</v>
      </c>
      <c r="D668" s="36">
        <f t="shared" si="104"/>
        <v>930.73734518172716</v>
      </c>
      <c r="E668" s="33">
        <f t="shared" si="105"/>
        <v>930.73734518172716</v>
      </c>
      <c r="F668" s="34">
        <f t="shared" si="106"/>
        <v>1903.760473984848</v>
      </c>
      <c r="G668" s="34" cm="1">
        <f t="array" ref="G668">_xll.DCE_EC312_SpecificHeat_Ca(B668)</f>
        <v>650</v>
      </c>
      <c r="H668" s="33">
        <f t="shared" si="107"/>
        <v>0.24290590728411918</v>
      </c>
      <c r="I668" s="33">
        <f t="shared" si="108"/>
        <v>924.62854943351192</v>
      </c>
      <c r="J668" s="37">
        <f t="shared" si="100"/>
        <v>54.416666666666664</v>
      </c>
      <c r="K668" s="38">
        <f t="shared" si="101"/>
        <v>924.62854943351192</v>
      </c>
    </row>
    <row r="669" spans="1:11">
      <c r="A669" s="31">
        <v>654</v>
      </c>
      <c r="B669" s="33">
        <f t="shared" si="102"/>
        <v>924.62854943351192</v>
      </c>
      <c r="C669" s="32">
        <f t="shared" si="103"/>
        <v>54.5</v>
      </c>
      <c r="D669" s="36">
        <f t="shared" si="104"/>
        <v>930.96609575479556</v>
      </c>
      <c r="E669" s="33">
        <f t="shared" si="105"/>
        <v>930.96609575479556</v>
      </c>
      <c r="F669" s="34">
        <f t="shared" si="106"/>
        <v>1900.5439252921888</v>
      </c>
      <c r="G669" s="34" cm="1">
        <f t="array" ref="G669">_xll.DCE_EC312_SpecificHeat_Ca(B669)</f>
        <v>650</v>
      </c>
      <c r="H669" s="33">
        <f t="shared" si="107"/>
        <v>0.24249549920537677</v>
      </c>
      <c r="I669" s="33">
        <f t="shared" si="108"/>
        <v>924.87104493271727</v>
      </c>
      <c r="J669" s="37">
        <f t="shared" si="100"/>
        <v>54.5</v>
      </c>
      <c r="K669" s="38">
        <f t="shared" si="101"/>
        <v>924.87104493271727</v>
      </c>
    </row>
    <row r="670" spans="1:11">
      <c r="A670" s="31">
        <v>655</v>
      </c>
      <c r="B670" s="33">
        <f t="shared" si="102"/>
        <v>924.87104493271727</v>
      </c>
      <c r="C670" s="32">
        <f t="shared" si="103"/>
        <v>54.583333333333336</v>
      </c>
      <c r="D670" s="36">
        <f t="shared" si="104"/>
        <v>931.19449762258682</v>
      </c>
      <c r="E670" s="33">
        <f t="shared" si="105"/>
        <v>931.19449762258682</v>
      </c>
      <c r="F670" s="34">
        <f t="shared" si="106"/>
        <v>1897.3400601234425</v>
      </c>
      <c r="G670" s="34" cm="1">
        <f t="array" ref="G670">_xll.DCE_EC312_SpecificHeat_Ca(B670)</f>
        <v>650</v>
      </c>
      <c r="H670" s="33">
        <f t="shared" si="107"/>
        <v>0.24208670945148436</v>
      </c>
      <c r="I670" s="33">
        <f t="shared" si="108"/>
        <v>925.1131316421687</v>
      </c>
      <c r="J670" s="37">
        <f t="shared" si="100"/>
        <v>54.583333333333336</v>
      </c>
      <c r="K670" s="38">
        <f t="shared" si="101"/>
        <v>925.1131316421687</v>
      </c>
    </row>
    <row r="671" spans="1:11">
      <c r="A671" s="31">
        <v>656</v>
      </c>
      <c r="B671" s="33">
        <f t="shared" si="102"/>
        <v>925.1131316421687</v>
      </c>
      <c r="C671" s="32">
        <f t="shared" si="103"/>
        <v>54.666666666666664</v>
      </c>
      <c r="D671" s="36">
        <f t="shared" si="104"/>
        <v>931.42255184660939</v>
      </c>
      <c r="E671" s="33">
        <f t="shared" si="105"/>
        <v>931.42255184660939</v>
      </c>
      <c r="F671" s="34">
        <f t="shared" si="106"/>
        <v>1894.1487535363835</v>
      </c>
      <c r="G671" s="34" cm="1">
        <f t="array" ref="G671">_xll.DCE_EC312_SpecificHeat_Ca(B671)</f>
        <v>650</v>
      </c>
      <c r="H671" s="33">
        <f t="shared" si="107"/>
        <v>0.24167952208072827</v>
      </c>
      <c r="I671" s="33">
        <f t="shared" si="108"/>
        <v>925.35481116424944</v>
      </c>
      <c r="J671" s="37">
        <f t="shared" si="100"/>
        <v>54.666666666666664</v>
      </c>
      <c r="K671" s="38">
        <f t="shared" si="101"/>
        <v>925.35481116424944</v>
      </c>
    </row>
    <row r="672" spans="1:11">
      <c r="A672" s="31">
        <v>657</v>
      </c>
      <c r="B672" s="33">
        <f t="shared" si="102"/>
        <v>925.35481116424944</v>
      </c>
      <c r="C672" s="32">
        <f t="shared" si="103"/>
        <v>54.75</v>
      </c>
      <c r="D672" s="36">
        <f t="shared" si="104"/>
        <v>931.65025948353184</v>
      </c>
      <c r="E672" s="33">
        <f t="shared" si="105"/>
        <v>931.65025948353184</v>
      </c>
      <c r="F672" s="34">
        <f t="shared" si="106"/>
        <v>1890.9698834229039</v>
      </c>
      <c r="G672" s="34" cm="1">
        <f t="array" ref="G672">_xll.DCE_EC312_SpecificHeat_Ca(B672)</f>
        <v>650</v>
      </c>
      <c r="H672" s="33">
        <f t="shared" si="107"/>
        <v>0.24127392151300719</v>
      </c>
      <c r="I672" s="33">
        <f t="shared" si="108"/>
        <v>925.59608508576241</v>
      </c>
      <c r="J672" s="37">
        <f t="shared" si="100"/>
        <v>54.75</v>
      </c>
      <c r="K672" s="38">
        <f t="shared" si="101"/>
        <v>925.59608508576241</v>
      </c>
    </row>
    <row r="673" spans="1:11">
      <c r="A673" s="31">
        <v>658</v>
      </c>
      <c r="B673" s="33">
        <f t="shared" si="102"/>
        <v>925.59608508576241</v>
      </c>
      <c r="C673" s="32">
        <f t="shared" si="103"/>
        <v>54.833333333333336</v>
      </c>
      <c r="D673" s="36">
        <f t="shared" si="104"/>
        <v>931.87762158521252</v>
      </c>
      <c r="E673" s="33">
        <f t="shared" si="105"/>
        <v>931.87762158521252</v>
      </c>
      <c r="F673" s="34">
        <f t="shared" si="106"/>
        <v>1887.8033304203457</v>
      </c>
      <c r="G673" s="34" cm="1">
        <f t="array" ref="G673">_xll.DCE_EC312_SpecificHeat_Ca(B673)</f>
        <v>650</v>
      </c>
      <c r="H673" s="33">
        <f t="shared" si="107"/>
        <v>0.24086989251851942</v>
      </c>
      <c r="I673" s="33">
        <f t="shared" si="108"/>
        <v>925.83695497828091</v>
      </c>
      <c r="J673" s="37">
        <f t="shared" si="100"/>
        <v>54.833333333333336</v>
      </c>
      <c r="K673" s="38">
        <f t="shared" si="101"/>
        <v>925.83695497828091</v>
      </c>
    </row>
    <row r="674" spans="1:11">
      <c r="A674" s="31">
        <v>659</v>
      </c>
      <c r="B674" s="33">
        <f t="shared" si="102"/>
        <v>925.83695497828091</v>
      </c>
      <c r="C674" s="32">
        <f t="shared" si="103"/>
        <v>54.916666666666664</v>
      </c>
      <c r="D674" s="36">
        <f t="shared" si="104"/>
        <v>932.10463919872825</v>
      </c>
      <c r="E674" s="33">
        <f t="shared" si="105"/>
        <v>932.10463919872825</v>
      </c>
      <c r="F674" s="34">
        <f t="shared" si="106"/>
        <v>1884.6489778260748</v>
      </c>
      <c r="G674" s="34" cm="1">
        <f t="array" ref="G674">_xll.DCE_EC312_SpecificHeat_Ca(B674)</f>
        <v>650</v>
      </c>
      <c r="H674" s="33">
        <f t="shared" si="107"/>
        <v>0.24046742020686268</v>
      </c>
      <c r="I674" s="33">
        <f t="shared" si="108"/>
        <v>926.07742239848778</v>
      </c>
      <c r="J674" s="37">
        <f t="shared" si="100"/>
        <v>54.916666666666664</v>
      </c>
      <c r="K674" s="38">
        <f t="shared" si="101"/>
        <v>926.07742239848778</v>
      </c>
    </row>
    <row r="675" spans="1:11">
      <c r="A675" s="31">
        <v>660</v>
      </c>
      <c r="B675" s="33">
        <f t="shared" si="102"/>
        <v>926.07742239848778</v>
      </c>
      <c r="C675" s="32">
        <f t="shared" si="103"/>
        <v>55</v>
      </c>
      <c r="D675" s="36">
        <f t="shared" si="104"/>
        <v>932.33131336640429</v>
      </c>
      <c r="E675" s="33">
        <f t="shared" si="105"/>
        <v>932.33131336640429</v>
      </c>
      <c r="F675" s="34">
        <f t="shared" si="106"/>
        <v>1881.5067115156733</v>
      </c>
      <c r="G675" s="34" cm="1">
        <f t="array" ref="G675">_xll.DCE_EC312_SpecificHeat_Ca(B675)</f>
        <v>650</v>
      </c>
      <c r="H675" s="33">
        <f t="shared" si="107"/>
        <v>0.2400664900165963</v>
      </c>
      <c r="I675" s="33">
        <f t="shared" si="108"/>
        <v>926.31748888850439</v>
      </c>
      <c r="J675" s="37">
        <f t="shared" si="100"/>
        <v>55</v>
      </c>
      <c r="K675" s="38">
        <f t="shared" si="101"/>
        <v>926.31748888850439</v>
      </c>
    </row>
    <row r="676" spans="1:11">
      <c r="A676" s="31">
        <v>661</v>
      </c>
      <c r="B676" s="33">
        <f t="shared" si="102"/>
        <v>926.31748888850439</v>
      </c>
      <c r="C676" s="32">
        <f t="shared" si="103"/>
        <v>55.083333333333336</v>
      </c>
      <c r="D676" s="36">
        <f t="shared" si="104"/>
        <v>932.55764512584165</v>
      </c>
      <c r="E676" s="33">
        <f t="shared" si="105"/>
        <v>932.55764512584165</v>
      </c>
      <c r="F676" s="34">
        <f t="shared" si="106"/>
        <v>1878.3764198620918</v>
      </c>
      <c r="G676" s="34" cm="1">
        <f t="array" ref="G676">_xll.DCE_EC312_SpecificHeat_Ca(B676)</f>
        <v>650</v>
      </c>
      <c r="H676" s="33">
        <f t="shared" si="107"/>
        <v>0.23966708770492545</v>
      </c>
      <c r="I676" s="33">
        <f t="shared" si="108"/>
        <v>926.55715597620929</v>
      </c>
      <c r="J676" s="37">
        <f t="shared" si="100"/>
        <v>55.083333333333336</v>
      </c>
      <c r="K676" s="38">
        <f t="shared" si="101"/>
        <v>926.55715597620929</v>
      </c>
    </row>
    <row r="677" spans="1:11">
      <c r="A677" s="31">
        <v>662</v>
      </c>
      <c r="B677" s="33">
        <f t="shared" si="102"/>
        <v>926.55715597620929</v>
      </c>
      <c r="C677" s="32">
        <f t="shared" si="103"/>
        <v>55.166666666666664</v>
      </c>
      <c r="D677" s="36">
        <f t="shared" si="104"/>
        <v>932.78363550994675</v>
      </c>
      <c r="E677" s="33">
        <f t="shared" si="105"/>
        <v>932.78363550994675</v>
      </c>
      <c r="F677" s="34">
        <f t="shared" si="106"/>
        <v>1875.2579936589677</v>
      </c>
      <c r="G677" s="34" cm="1">
        <f t="array" ref="G677">_xll.DCE_EC312_SpecificHeat_Ca(B677)</f>
        <v>650</v>
      </c>
      <c r="H677" s="33">
        <f t="shared" si="107"/>
        <v>0.23926919933791735</v>
      </c>
      <c r="I677" s="33">
        <f t="shared" si="108"/>
        <v>926.79642517554726</v>
      </c>
      <c r="J677" s="37">
        <f t="shared" si="100"/>
        <v>55.166666666666664</v>
      </c>
      <c r="K677" s="38">
        <f t="shared" si="101"/>
        <v>926.79642517554726</v>
      </c>
    </row>
    <row r="678" spans="1:11">
      <c r="A678" s="31">
        <v>663</v>
      </c>
      <c r="B678" s="33">
        <f t="shared" si="102"/>
        <v>926.79642517554726</v>
      </c>
      <c r="C678" s="32">
        <f t="shared" si="103"/>
        <v>55.25</v>
      </c>
      <c r="D678" s="36">
        <f t="shared" si="104"/>
        <v>933.00928554695895</v>
      </c>
      <c r="E678" s="33">
        <f t="shared" si="105"/>
        <v>933.00928554695895</v>
      </c>
      <c r="F678" s="34">
        <f t="shared" si="106"/>
        <v>1872.1513260459419</v>
      </c>
      <c r="G678" s="34" cm="1">
        <f t="array" ref="G678">_xll.DCE_EC312_SpecificHeat_Ca(B678)</f>
        <v>650</v>
      </c>
      <c r="H678" s="33">
        <f t="shared" si="107"/>
        <v>0.23887281128097199</v>
      </c>
      <c r="I678" s="33">
        <f t="shared" si="108"/>
        <v>927.03529798682825</v>
      </c>
      <c r="J678" s="37">
        <f t="shared" si="100"/>
        <v>55.25</v>
      </c>
      <c r="K678" s="38">
        <f t="shared" si="101"/>
        <v>927.03529798682825</v>
      </c>
    </row>
    <row r="679" spans="1:11">
      <c r="A679" s="31">
        <v>664</v>
      </c>
      <c r="B679" s="33">
        <f t="shared" si="102"/>
        <v>927.03529798682825</v>
      </c>
      <c r="C679" s="32">
        <f t="shared" si="103"/>
        <v>55.333333333333336</v>
      </c>
      <c r="D679" s="36">
        <f t="shared" si="104"/>
        <v>933.23459626047929</v>
      </c>
      <c r="E679" s="33">
        <f t="shared" si="105"/>
        <v>933.23459626047929</v>
      </c>
      <c r="F679" s="34">
        <f t="shared" si="106"/>
        <v>1869.0563124366606</v>
      </c>
      <c r="G679" s="34" cm="1">
        <f t="array" ref="G679">_xll.DCE_EC312_SpecificHeat_Ca(B679)</f>
        <v>650</v>
      </c>
      <c r="H679" s="33">
        <f t="shared" si="107"/>
        <v>0.23847791018963588</v>
      </c>
      <c r="I679" s="33">
        <f t="shared" si="108"/>
        <v>927.27377589701791</v>
      </c>
      <c r="J679" s="37">
        <f t="shared" ref="J679:J742" si="109">C679</f>
        <v>55.333333333333336</v>
      </c>
      <c r="K679" s="38">
        <f t="shared" ref="K679:K742" si="110">I679</f>
        <v>927.27377589701791</v>
      </c>
    </row>
    <row r="680" spans="1:11">
      <c r="A680" s="31">
        <v>665</v>
      </c>
      <c r="B680" s="33">
        <f t="shared" si="102"/>
        <v>927.27377589701791</v>
      </c>
      <c r="C680" s="32">
        <f t="shared" si="103"/>
        <v>55.416666666666664</v>
      </c>
      <c r="D680" s="36">
        <f t="shared" si="104"/>
        <v>933.4595686694978</v>
      </c>
      <c r="E680" s="33">
        <f t="shared" si="105"/>
        <v>933.4595686694978</v>
      </c>
      <c r="F680" s="34">
        <f t="shared" si="106"/>
        <v>1865.9728504485238</v>
      </c>
      <c r="G680" s="34" cm="1">
        <f t="array" ref="G680">_xll.DCE_EC312_SpecificHeat_Ca(B680)</f>
        <v>650</v>
      </c>
      <c r="H680" s="33">
        <f t="shared" si="107"/>
        <v>0.23808448300063834</v>
      </c>
      <c r="I680" s="33">
        <f t="shared" si="108"/>
        <v>927.51186038001856</v>
      </c>
      <c r="J680" s="37">
        <f t="shared" si="109"/>
        <v>55.416666666666664</v>
      </c>
      <c r="K680" s="38">
        <f t="shared" si="110"/>
        <v>927.51186038001856</v>
      </c>
    </row>
    <row r="681" spans="1:11">
      <c r="A681" s="31">
        <v>666</v>
      </c>
      <c r="B681" s="33">
        <f t="shared" si="102"/>
        <v>927.51186038001856</v>
      </c>
      <c r="C681" s="32">
        <f t="shared" si="103"/>
        <v>55.5</v>
      </c>
      <c r="D681" s="36">
        <f t="shared" si="104"/>
        <v>933.68420378842143</v>
      </c>
      <c r="E681" s="33">
        <f t="shared" si="105"/>
        <v>933.68420378842143</v>
      </c>
      <c r="F681" s="34">
        <f t="shared" si="106"/>
        <v>1862.9008398356982</v>
      </c>
      <c r="G681" s="34" cm="1">
        <f t="array" ref="G681">_xll.DCE_EC312_SpecificHeat_Ca(B681)</f>
        <v>650</v>
      </c>
      <c r="H681" s="33">
        <f t="shared" si="107"/>
        <v>0.23769251692334456</v>
      </c>
      <c r="I681" s="33">
        <f t="shared" si="108"/>
        <v>927.74955289694185</v>
      </c>
      <c r="J681" s="37">
        <f t="shared" si="109"/>
        <v>55.5</v>
      </c>
      <c r="K681" s="38">
        <f t="shared" si="110"/>
        <v>927.74955289694185</v>
      </c>
    </row>
    <row r="682" spans="1:11">
      <c r="A682" s="31">
        <v>667</v>
      </c>
      <c r="B682" s="33">
        <f t="shared" si="102"/>
        <v>927.74955289694185</v>
      </c>
      <c r="C682" s="32">
        <f t="shared" si="103"/>
        <v>55.583333333333336</v>
      </c>
      <c r="D682" s="36">
        <f t="shared" si="104"/>
        <v>933.90850262710103</v>
      </c>
      <c r="E682" s="33">
        <f t="shared" si="105"/>
        <v>933.90850262710103</v>
      </c>
      <c r="F682" s="34">
        <f t="shared" si="106"/>
        <v>1859.8401824236071</v>
      </c>
      <c r="G682" s="34" cm="1">
        <f t="array" ref="G682">_xll.DCE_EC312_SpecificHeat_Ca(B682)</f>
        <v>650</v>
      </c>
      <c r="H682" s="33">
        <f t="shared" si="107"/>
        <v>0.23730199943139679</v>
      </c>
      <c r="I682" s="33">
        <f t="shared" si="108"/>
        <v>927.9868548963733</v>
      </c>
      <c r="J682" s="37">
        <f t="shared" si="109"/>
        <v>55.583333333333336</v>
      </c>
      <c r="K682" s="38">
        <f t="shared" si="110"/>
        <v>927.9868548963733</v>
      </c>
    </row>
    <row r="683" spans="1:11">
      <c r="A683" s="31">
        <v>668</v>
      </c>
      <c r="B683" s="33">
        <f t="shared" si="102"/>
        <v>927.9868548963733</v>
      </c>
      <c r="C683" s="32">
        <f t="shared" si="103"/>
        <v>55.666666666666664</v>
      </c>
      <c r="D683" s="36">
        <f t="shared" si="104"/>
        <v>934.13246619085953</v>
      </c>
      <c r="E683" s="33">
        <f t="shared" si="105"/>
        <v>934.13246619085953</v>
      </c>
      <c r="F683" s="34">
        <f t="shared" si="106"/>
        <v>1856.790782046236</v>
      </c>
      <c r="G683" s="34" cm="1">
        <f t="array" ref="G683">_xll.DCE_EC312_SpecificHeat_Ca(B683)</f>
        <v>650</v>
      </c>
      <c r="H683" s="33">
        <f t="shared" si="107"/>
        <v>0.23691291825471522</v>
      </c>
      <c r="I683" s="33">
        <f t="shared" si="108"/>
        <v>928.22376781462799</v>
      </c>
      <c r="J683" s="37">
        <f t="shared" si="109"/>
        <v>55.666666666666664</v>
      </c>
      <c r="K683" s="38">
        <f t="shared" si="110"/>
        <v>928.22376781462799</v>
      </c>
    </row>
    <row r="684" spans="1:11">
      <c r="A684" s="31">
        <v>669</v>
      </c>
      <c r="B684" s="33">
        <f t="shared" si="102"/>
        <v>928.22376781462799</v>
      </c>
      <c r="C684" s="32">
        <f t="shared" si="103"/>
        <v>55.75</v>
      </c>
      <c r="D684" s="36">
        <f t="shared" si="104"/>
        <v>934.35609548051809</v>
      </c>
      <c r="E684" s="33">
        <f t="shared" si="105"/>
        <v>934.35609548051809</v>
      </c>
      <c r="F684" s="34">
        <f t="shared" si="106"/>
        <v>1853.7525444845046</v>
      </c>
      <c r="G684" s="34" cm="1">
        <f t="array" ref="G684">_xll.DCE_EC312_SpecificHeat_Ca(B684)</f>
        <v>650</v>
      </c>
      <c r="H684" s="33">
        <f t="shared" si="107"/>
        <v>0.23652526137163457</v>
      </c>
      <c r="I684" s="33">
        <f t="shared" si="108"/>
        <v>928.46029307599963</v>
      </c>
      <c r="J684" s="37">
        <f t="shared" si="109"/>
        <v>55.75</v>
      </c>
      <c r="K684" s="38">
        <f t="shared" si="110"/>
        <v>928.46029307599963</v>
      </c>
    </row>
    <row r="685" spans="1:11">
      <c r="A685" s="31">
        <v>670</v>
      </c>
      <c r="B685" s="33">
        <f t="shared" si="102"/>
        <v>928.46029307599963</v>
      </c>
      <c r="C685" s="32">
        <f t="shared" si="103"/>
        <v>55.833333333333336</v>
      </c>
      <c r="D685" s="36">
        <f t="shared" si="104"/>
        <v>934.57939149242327</v>
      </c>
      <c r="E685" s="33">
        <f t="shared" si="105"/>
        <v>934.57939149242327</v>
      </c>
      <c r="F685" s="34">
        <f t="shared" si="106"/>
        <v>1850.7253774081989</v>
      </c>
      <c r="G685" s="34" cm="1">
        <f t="array" ref="G685">_xll.DCE_EC312_SpecificHeat_Ca(B685)</f>
        <v>650</v>
      </c>
      <c r="H685" s="33">
        <f t="shared" si="107"/>
        <v>0.23613901700149514</v>
      </c>
      <c r="I685" s="33">
        <f t="shared" si="108"/>
        <v>928.69643209300114</v>
      </c>
      <c r="J685" s="37">
        <f t="shared" si="109"/>
        <v>55.833333333333336</v>
      </c>
      <c r="K685" s="38">
        <f t="shared" si="110"/>
        <v>928.69643209300114</v>
      </c>
    </row>
    <row r="686" spans="1:11">
      <c r="A686" s="31">
        <v>671</v>
      </c>
      <c r="B686" s="33">
        <f t="shared" si="102"/>
        <v>928.69643209300114</v>
      </c>
      <c r="C686" s="32">
        <f t="shared" si="103"/>
        <v>55.916666666666664</v>
      </c>
      <c r="D686" s="36">
        <f t="shared" si="104"/>
        <v>934.80235521847362</v>
      </c>
      <c r="E686" s="33">
        <f t="shared" si="105"/>
        <v>934.80235521847362</v>
      </c>
      <c r="F686" s="34">
        <f t="shared" si="106"/>
        <v>1847.7091903180631</v>
      </c>
      <c r="G686" s="34" cm="1">
        <f t="array" ref="G686">_xll.DCE_EC312_SpecificHeat_Ca(B686)</f>
        <v>650</v>
      </c>
      <c r="H686" s="33">
        <f t="shared" si="107"/>
        <v>0.23575417359725401</v>
      </c>
      <c r="I686" s="33">
        <f t="shared" si="108"/>
        <v>928.93218626659836</v>
      </c>
      <c r="J686" s="37">
        <f t="shared" si="109"/>
        <v>55.916666666666664</v>
      </c>
      <c r="K686" s="38">
        <f t="shared" si="110"/>
        <v>928.93218626659836</v>
      </c>
    </row>
    <row r="687" spans="1:11">
      <c r="A687" s="31">
        <v>672</v>
      </c>
      <c r="B687" s="33">
        <f t="shared" si="102"/>
        <v>928.93218626659836</v>
      </c>
      <c r="C687" s="32">
        <f t="shared" si="103"/>
        <v>56</v>
      </c>
      <c r="D687" s="36">
        <f t="shared" si="104"/>
        <v>935.02498764614654</v>
      </c>
      <c r="E687" s="33">
        <f t="shared" si="105"/>
        <v>935.02498764614654</v>
      </c>
      <c r="F687" s="34">
        <f t="shared" si="106"/>
        <v>1844.703894491432</v>
      </c>
      <c r="G687" s="34" cm="1">
        <f t="array" ref="G687">_xll.DCE_EC312_SpecificHeat_Ca(B687)</f>
        <v>650</v>
      </c>
      <c r="H687" s="33">
        <f t="shared" si="107"/>
        <v>0.23537071983854821</v>
      </c>
      <c r="I687" s="33">
        <f t="shared" si="108"/>
        <v>929.16755698643692</v>
      </c>
      <c r="J687" s="37">
        <f t="shared" si="109"/>
        <v>56</v>
      </c>
      <c r="K687" s="38">
        <f t="shared" si="110"/>
        <v>929.16755698643692</v>
      </c>
    </row>
    <row r="688" spans="1:11">
      <c r="A688" s="31">
        <v>673</v>
      </c>
      <c r="B688" s="33">
        <f t="shared" si="102"/>
        <v>929.16755698643692</v>
      </c>
      <c r="C688" s="32">
        <f t="shared" si="103"/>
        <v>56.083333333333336</v>
      </c>
      <c r="D688" s="36">
        <f t="shared" si="104"/>
        <v>935.24728975852338</v>
      </c>
      <c r="E688" s="33">
        <f t="shared" si="105"/>
        <v>935.24728975852338</v>
      </c>
      <c r="F688" s="34">
        <f t="shared" si="106"/>
        <v>1841.7094029284294</v>
      </c>
      <c r="G688" s="34" cm="1">
        <f t="array" ref="G688">_xll.DCE_EC312_SpecificHeat_Ca(B688)</f>
        <v>650</v>
      </c>
      <c r="H688" s="33">
        <f t="shared" si="107"/>
        <v>0.2349886446248301</v>
      </c>
      <c r="I688" s="33">
        <f t="shared" si="108"/>
        <v>929.4025456310618</v>
      </c>
      <c r="J688" s="37">
        <f t="shared" si="109"/>
        <v>56.083333333333336</v>
      </c>
      <c r="K688" s="38">
        <f t="shared" si="110"/>
        <v>929.4025456310618</v>
      </c>
    </row>
    <row r="689" spans="1:11">
      <c r="A689" s="31">
        <v>674</v>
      </c>
      <c r="B689" s="33">
        <f t="shared" si="102"/>
        <v>929.4025456310618</v>
      </c>
      <c r="C689" s="32">
        <f t="shared" si="103"/>
        <v>56.166666666666664</v>
      </c>
      <c r="D689" s="36">
        <f t="shared" si="104"/>
        <v>935.46926253431707</v>
      </c>
      <c r="E689" s="33">
        <f t="shared" si="105"/>
        <v>935.46926253431707</v>
      </c>
      <c r="F689" s="34">
        <f t="shared" si="106"/>
        <v>1838.7256303008589</v>
      </c>
      <c r="G689" s="34" cm="1">
        <f t="array" ref="G689">_xll.DCE_EC312_SpecificHeat_Ca(B689)</f>
        <v>650</v>
      </c>
      <c r="H689" s="33">
        <f t="shared" si="107"/>
        <v>0.23460793706884625</v>
      </c>
      <c r="I689" s="33">
        <f t="shared" si="108"/>
        <v>929.63715356813066</v>
      </c>
      <c r="J689" s="37">
        <f t="shared" si="109"/>
        <v>56.166666666666664</v>
      </c>
      <c r="K689" s="38">
        <f t="shared" si="110"/>
        <v>929.63715356813066</v>
      </c>
    </row>
    <row r="690" spans="1:11">
      <c r="A690" s="31">
        <v>675</v>
      </c>
      <c r="B690" s="33">
        <f t="shared" si="102"/>
        <v>929.63715356813066</v>
      </c>
      <c r="C690" s="32">
        <f t="shared" si="103"/>
        <v>56.25</v>
      </c>
      <c r="D690" s="36">
        <f t="shared" si="104"/>
        <v>935.69090694789634</v>
      </c>
      <c r="E690" s="33">
        <f t="shared" si="105"/>
        <v>935.69090694789634</v>
      </c>
      <c r="F690" s="34">
        <f t="shared" si="106"/>
        <v>1835.7524929021465</v>
      </c>
      <c r="G690" s="34" cm="1">
        <f t="array" ref="G690">_xll.DCE_EC312_SpecificHeat_Ca(B690)</f>
        <v>650</v>
      </c>
      <c r="H690" s="33">
        <f t="shared" si="107"/>
        <v>0.23422858649025008</v>
      </c>
      <c r="I690" s="33">
        <f t="shared" si="108"/>
        <v>929.87138215462096</v>
      </c>
      <c r="J690" s="37">
        <f t="shared" si="109"/>
        <v>56.25</v>
      </c>
      <c r="K690" s="38">
        <f t="shared" si="110"/>
        <v>929.87138215462096</v>
      </c>
    </row>
    <row r="691" spans="1:11">
      <c r="A691" s="31">
        <v>676</v>
      </c>
      <c r="B691" s="33">
        <f t="shared" si="102"/>
        <v>929.87138215462096</v>
      </c>
      <c r="C691" s="32">
        <f t="shared" si="103"/>
        <v>56.333333333333336</v>
      </c>
      <c r="D691" s="36">
        <f t="shared" si="104"/>
        <v>935.91222396931289</v>
      </c>
      <c r="E691" s="33">
        <f t="shared" si="105"/>
        <v>935.91222396931289</v>
      </c>
      <c r="F691" s="34">
        <f t="shared" si="106"/>
        <v>1832.7899085991335</v>
      </c>
      <c r="G691" s="34" cm="1">
        <f t="array" ref="G691">_xll.DCE_EC312_SpecificHeat_Ca(B691)</f>
        <v>650</v>
      </c>
      <c r="H691" s="33">
        <f t="shared" si="107"/>
        <v>0.23385058240945164</v>
      </c>
      <c r="I691" s="33">
        <f t="shared" si="108"/>
        <v>930.10523273703041</v>
      </c>
      <c r="J691" s="37">
        <f t="shared" si="109"/>
        <v>56.333333333333336</v>
      </c>
      <c r="K691" s="38">
        <f t="shared" si="110"/>
        <v>930.10523273703041</v>
      </c>
    </row>
    <row r="692" spans="1:11">
      <c r="A692" s="31">
        <v>677</v>
      </c>
      <c r="B692" s="33">
        <f t="shared" si="102"/>
        <v>930.10523273703041</v>
      </c>
      <c r="C692" s="32">
        <f t="shared" si="103"/>
        <v>56.416666666666664</v>
      </c>
      <c r="D692" s="36">
        <f t="shared" si="104"/>
        <v>936.13321456432573</v>
      </c>
      <c r="E692" s="33">
        <f t="shared" si="105"/>
        <v>936.13321456432573</v>
      </c>
      <c r="F692" s="34">
        <f t="shared" si="106"/>
        <v>1829.8377967858196</v>
      </c>
      <c r="G692" s="34" cm="1">
        <f t="array" ref="G692">_xll.DCE_EC312_SpecificHeat_Ca(B692)</f>
        <v>650</v>
      </c>
      <c r="H692" s="33">
        <f t="shared" si="107"/>
        <v>0.23347391454171501</v>
      </c>
      <c r="I692" s="33">
        <f t="shared" si="108"/>
        <v>930.33870665157212</v>
      </c>
      <c r="J692" s="37">
        <f t="shared" si="109"/>
        <v>56.416666666666664</v>
      </c>
      <c r="K692" s="38">
        <f t="shared" si="110"/>
        <v>930.33870665157212</v>
      </c>
    </row>
    <row r="693" spans="1:11">
      <c r="A693" s="31">
        <v>678</v>
      </c>
      <c r="B693" s="33">
        <f t="shared" si="102"/>
        <v>930.33870665157212</v>
      </c>
      <c r="C693" s="32">
        <f t="shared" si="103"/>
        <v>56.5</v>
      </c>
      <c r="D693" s="36">
        <f t="shared" si="104"/>
        <v>936.35387969442695</v>
      </c>
      <c r="E693" s="33">
        <f t="shared" si="105"/>
        <v>936.35387969442695</v>
      </c>
      <c r="F693" s="34">
        <f t="shared" si="106"/>
        <v>1826.8960783379098</v>
      </c>
      <c r="G693" s="34" cm="1">
        <f t="array" ref="G693">_xll.DCE_EC312_SpecificHeat_Ca(B693)</f>
        <v>650</v>
      </c>
      <c r="H693" s="33">
        <f t="shared" si="107"/>
        <v>0.23309857279135904</v>
      </c>
      <c r="I693" s="33">
        <f t="shared" si="108"/>
        <v>930.57180522436352</v>
      </c>
      <c r="J693" s="37">
        <f t="shared" si="109"/>
        <v>56.5</v>
      </c>
      <c r="K693" s="38">
        <f t="shared" si="110"/>
        <v>930.57180522436352</v>
      </c>
    </row>
    <row r="694" spans="1:11">
      <c r="A694" s="31">
        <v>679</v>
      </c>
      <c r="B694" s="33">
        <f t="shared" si="102"/>
        <v>930.57180522436352</v>
      </c>
      <c r="C694" s="32">
        <f t="shared" si="103"/>
        <v>56.583333333333336</v>
      </c>
      <c r="D694" s="36">
        <f t="shared" si="104"/>
        <v>936.5742203168669</v>
      </c>
      <c r="E694" s="33">
        <f t="shared" si="105"/>
        <v>936.5742203168669</v>
      </c>
      <c r="F694" s="34">
        <f t="shared" si="106"/>
        <v>1823.9646755695626</v>
      </c>
      <c r="G694" s="34" cm="1">
        <f t="array" ref="G694">_xll.DCE_EC312_SpecificHeat_Ca(B694)</f>
        <v>650</v>
      </c>
      <c r="H694" s="33">
        <f t="shared" si="107"/>
        <v>0.23272454724623881</v>
      </c>
      <c r="I694" s="33">
        <f t="shared" si="108"/>
        <v>930.80452977160974</v>
      </c>
      <c r="J694" s="37">
        <f t="shared" si="109"/>
        <v>56.583333333333336</v>
      </c>
      <c r="K694" s="38">
        <f t="shared" si="110"/>
        <v>930.80452977160974</v>
      </c>
    </row>
    <row r="695" spans="1:11">
      <c r="A695" s="31">
        <v>680</v>
      </c>
      <c r="B695" s="33">
        <f t="shared" si="102"/>
        <v>930.80452977160974</v>
      </c>
      <c r="C695" s="32">
        <f t="shared" si="103"/>
        <v>56.666666666666664</v>
      </c>
      <c r="D695" s="36">
        <f t="shared" si="104"/>
        <v>936.79423738467881</v>
      </c>
      <c r="E695" s="33">
        <f t="shared" si="105"/>
        <v>936.79423738467881</v>
      </c>
      <c r="F695" s="34">
        <f t="shared" si="106"/>
        <v>1821.0435121913192</v>
      </c>
      <c r="G695" s="34" cm="1">
        <f t="array" ref="G695">_xll.DCE_EC312_SpecificHeat_Ca(B695)</f>
        <v>650</v>
      </c>
      <c r="H695" s="33">
        <f t="shared" si="107"/>
        <v>0.23235182817237754</v>
      </c>
      <c r="I695" s="33">
        <f t="shared" si="108"/>
        <v>931.03688159978208</v>
      </c>
      <c r="J695" s="37">
        <f t="shared" si="109"/>
        <v>56.666666666666664</v>
      </c>
      <c r="K695" s="38">
        <f t="shared" si="110"/>
        <v>931.03688159978208</v>
      </c>
    </row>
    <row r="696" spans="1:11">
      <c r="A696" s="31">
        <v>681</v>
      </c>
      <c r="B696" s="33">
        <f t="shared" si="102"/>
        <v>931.03688159978208</v>
      </c>
      <c r="C696" s="32">
        <f t="shared" si="103"/>
        <v>56.75</v>
      </c>
      <c r="D696" s="36">
        <f t="shared" si="104"/>
        <v>937.01393184670383</v>
      </c>
      <c r="E696" s="33">
        <f t="shared" si="105"/>
        <v>937.01393184670383</v>
      </c>
      <c r="F696" s="34">
        <f t="shared" si="106"/>
        <v>1818.1325132693519</v>
      </c>
      <c r="G696" s="34" cm="1">
        <f t="array" ref="G696">_xll.DCE_EC312_SpecificHeat_Ca(B696)</f>
        <v>650</v>
      </c>
      <c r="H696" s="33">
        <f t="shared" si="107"/>
        <v>0.23198040600876702</v>
      </c>
      <c r="I696" s="33">
        <f t="shared" si="108"/>
        <v>931.26886200579088</v>
      </c>
      <c r="J696" s="37">
        <f t="shared" si="109"/>
        <v>56.75</v>
      </c>
      <c r="K696" s="38">
        <f t="shared" si="110"/>
        <v>931.26886200579088</v>
      </c>
    </row>
    <row r="697" spans="1:11">
      <c r="A697" s="31">
        <v>682</v>
      </c>
      <c r="B697" s="33">
        <f t="shared" si="102"/>
        <v>931.26886200579088</v>
      </c>
      <c r="C697" s="32">
        <f t="shared" si="103"/>
        <v>56.833333333333336</v>
      </c>
      <c r="D697" s="36">
        <f t="shared" si="104"/>
        <v>937.23330464761511</v>
      </c>
      <c r="E697" s="33">
        <f t="shared" si="105"/>
        <v>937.23330464761511</v>
      </c>
      <c r="F697" s="34">
        <f t="shared" si="106"/>
        <v>1815.23160518586</v>
      </c>
      <c r="G697" s="34" cm="1">
        <f t="array" ref="G697">_xll.DCE_EC312_SpecificHeat_Ca(B697)</f>
        <v>650</v>
      </c>
      <c r="H697" s="33">
        <f t="shared" si="107"/>
        <v>0.23161027136231466</v>
      </c>
      <c r="I697" s="33">
        <f t="shared" si="108"/>
        <v>931.50047227715322</v>
      </c>
      <c r="J697" s="37">
        <f t="shared" si="109"/>
        <v>56.833333333333336</v>
      </c>
      <c r="K697" s="38">
        <f t="shared" si="110"/>
        <v>931.50047227715322</v>
      </c>
    </row>
    <row r="698" spans="1:11">
      <c r="A698" s="31">
        <v>683</v>
      </c>
      <c r="B698" s="33">
        <f t="shared" si="102"/>
        <v>931.50047227715322</v>
      </c>
      <c r="C698" s="32">
        <f t="shared" si="103"/>
        <v>56.916666666666664</v>
      </c>
      <c r="D698" s="36">
        <f t="shared" si="104"/>
        <v>937.45235672794297</v>
      </c>
      <c r="E698" s="33">
        <f t="shared" si="105"/>
        <v>937.45235672794297</v>
      </c>
      <c r="F698" s="34">
        <f t="shared" si="106"/>
        <v>1812.340715601302</v>
      </c>
      <c r="G698" s="34" cm="1">
        <f t="array" ref="G698">_xll.DCE_EC312_SpecificHeat_Ca(B698)</f>
        <v>650</v>
      </c>
      <c r="H698" s="33">
        <f t="shared" si="107"/>
        <v>0.23124141500302411</v>
      </c>
      <c r="I698" s="33">
        <f t="shared" si="108"/>
        <v>931.73171369215629</v>
      </c>
      <c r="J698" s="37">
        <f t="shared" si="109"/>
        <v>56.916666666666664</v>
      </c>
      <c r="K698" s="38">
        <f t="shared" si="110"/>
        <v>931.73171369215629</v>
      </c>
    </row>
    <row r="699" spans="1:11">
      <c r="A699" s="31">
        <v>684</v>
      </c>
      <c r="B699" s="33">
        <f t="shared" si="102"/>
        <v>931.73171369215629</v>
      </c>
      <c r="C699" s="32">
        <f t="shared" si="103"/>
        <v>57</v>
      </c>
      <c r="D699" s="36">
        <f t="shared" si="104"/>
        <v>937.67108902409836</v>
      </c>
      <c r="E699" s="33">
        <f t="shared" si="105"/>
        <v>937.67108902409836</v>
      </c>
      <c r="F699" s="34">
        <f t="shared" si="106"/>
        <v>1809.4597734176618</v>
      </c>
      <c r="G699" s="34" cm="1">
        <f t="array" ref="G699">_xll.DCE_EC312_SpecificHeat_Ca(B699)</f>
        <v>650</v>
      </c>
      <c r="H699" s="33">
        <f t="shared" si="107"/>
        <v>0.23087382785930879</v>
      </c>
      <c r="I699" s="33">
        <f t="shared" si="108"/>
        <v>931.96258752001563</v>
      </c>
      <c r="J699" s="37">
        <f t="shared" si="109"/>
        <v>57</v>
      </c>
      <c r="K699" s="38">
        <f t="shared" si="110"/>
        <v>931.96258752001563</v>
      </c>
    </row>
    <row r="700" spans="1:11">
      <c r="A700" s="31">
        <v>685</v>
      </c>
      <c r="B700" s="33">
        <f t="shared" si="102"/>
        <v>931.96258752001563</v>
      </c>
      <c r="C700" s="32">
        <f t="shared" si="103"/>
        <v>57.083333333333336</v>
      </c>
      <c r="D700" s="36">
        <f t="shared" si="104"/>
        <v>937.88950246839704</v>
      </c>
      <c r="E700" s="33">
        <f t="shared" si="105"/>
        <v>937.88950246839704</v>
      </c>
      <c r="F700" s="34">
        <f t="shared" si="106"/>
        <v>1806.5887087424794</v>
      </c>
      <c r="G700" s="34" cm="1">
        <f t="array" ref="G700">_xll.DCE_EC312_SpecificHeat_Ca(B700)</f>
        <v>650</v>
      </c>
      <c r="H700" s="33">
        <f t="shared" si="107"/>
        <v>0.23050750101340217</v>
      </c>
      <c r="I700" s="33">
        <f t="shared" si="108"/>
        <v>932.19309502102908</v>
      </c>
      <c r="J700" s="37">
        <f t="shared" si="109"/>
        <v>57.083333333333336</v>
      </c>
      <c r="K700" s="38">
        <f t="shared" si="110"/>
        <v>932.19309502102908</v>
      </c>
    </row>
    <row r="701" spans="1:11">
      <c r="A701" s="31">
        <v>686</v>
      </c>
      <c r="B701" s="33">
        <f t="shared" si="102"/>
        <v>932.19309502102908</v>
      </c>
      <c r="C701" s="32">
        <f t="shared" si="103"/>
        <v>57.166666666666664</v>
      </c>
      <c r="D701" s="36">
        <f t="shared" si="104"/>
        <v>938.1075979890835</v>
      </c>
      <c r="E701" s="33">
        <f t="shared" si="105"/>
        <v>938.1075979890835</v>
      </c>
      <c r="F701" s="34">
        <f t="shared" si="106"/>
        <v>1803.7274528547007</v>
      </c>
      <c r="G701" s="34" cm="1">
        <f t="array" ref="G701">_xll.DCE_EC312_SpecificHeat_Ca(B701)</f>
        <v>650</v>
      </c>
      <c r="H701" s="33">
        <f t="shared" si="107"/>
        <v>0.23014242569700055</v>
      </c>
      <c r="I701" s="33">
        <f t="shared" si="108"/>
        <v>932.42323744672603</v>
      </c>
      <c r="J701" s="37">
        <f t="shared" si="109"/>
        <v>57.166666666666664</v>
      </c>
      <c r="K701" s="38">
        <f t="shared" si="110"/>
        <v>932.42323744672603</v>
      </c>
    </row>
    <row r="702" spans="1:11">
      <c r="A702" s="31">
        <v>687</v>
      </c>
      <c r="B702" s="33">
        <f t="shared" si="102"/>
        <v>932.42323744672603</v>
      </c>
      <c r="C702" s="32">
        <f t="shared" si="103"/>
        <v>57.25</v>
      </c>
      <c r="D702" s="36">
        <f t="shared" si="104"/>
        <v>938.325376510355</v>
      </c>
      <c r="E702" s="33">
        <f t="shared" si="105"/>
        <v>938.325376510355</v>
      </c>
      <c r="F702" s="34">
        <f t="shared" si="106"/>
        <v>1800.8759381715938</v>
      </c>
      <c r="G702" s="34" cm="1">
        <f t="array" ref="G702">_xll.DCE_EC312_SpecificHeat_Ca(B702)</f>
        <v>650</v>
      </c>
      <c r="H702" s="33">
        <f t="shared" si="107"/>
        <v>0.22977859328704181</v>
      </c>
      <c r="I702" s="33">
        <f t="shared" si="108"/>
        <v>932.65301604001309</v>
      </c>
      <c r="J702" s="37">
        <f t="shared" si="109"/>
        <v>57.25</v>
      </c>
      <c r="K702" s="38">
        <f t="shared" si="110"/>
        <v>932.65301604001309</v>
      </c>
    </row>
    <row r="703" spans="1:11">
      <c r="A703" s="31">
        <v>688</v>
      </c>
      <c r="B703" s="33">
        <f t="shared" si="102"/>
        <v>932.65301604001309</v>
      </c>
      <c r="C703" s="32">
        <f t="shared" si="103"/>
        <v>57.333333333333336</v>
      </c>
      <c r="D703" s="36">
        <f t="shared" si="104"/>
        <v>938.54283895238461</v>
      </c>
      <c r="E703" s="33">
        <f t="shared" si="105"/>
        <v>938.54283895238461</v>
      </c>
      <c r="F703" s="34">
        <f t="shared" si="106"/>
        <v>1798.0340982161413</v>
      </c>
      <c r="G703" s="34" cm="1">
        <f t="array" ref="G703">_xll.DCE_EC312_SpecificHeat_Ca(B703)</f>
        <v>650</v>
      </c>
      <c r="H703" s="33">
        <f t="shared" si="107"/>
        <v>0.22941599530154497</v>
      </c>
      <c r="I703" s="33">
        <f t="shared" si="108"/>
        <v>932.88243203531465</v>
      </c>
      <c r="J703" s="37">
        <f t="shared" si="109"/>
        <v>57.333333333333336</v>
      </c>
      <c r="K703" s="38">
        <f t="shared" si="110"/>
        <v>932.88243203531465</v>
      </c>
    </row>
    <row r="704" spans="1:11">
      <c r="A704" s="31">
        <v>689</v>
      </c>
      <c r="B704" s="33">
        <f t="shared" si="102"/>
        <v>932.88243203531465</v>
      </c>
      <c r="C704" s="32">
        <f t="shared" si="103"/>
        <v>57.416666666666664</v>
      </c>
      <c r="D704" s="36">
        <f t="shared" si="104"/>
        <v>938.75998623134433</v>
      </c>
      <c r="E704" s="33">
        <f t="shared" si="105"/>
        <v>938.75998623134433</v>
      </c>
      <c r="F704" s="34">
        <f t="shared" si="106"/>
        <v>1795.2018675860384</v>
      </c>
      <c r="G704" s="34" cm="1">
        <f t="array" ref="G704">_xll.DCE_EC312_SpecificHeat_Ca(B704)</f>
        <v>650</v>
      </c>
      <c r="H704" s="33">
        <f t="shared" si="107"/>
        <v>0.22905462339565441</v>
      </c>
      <c r="I704" s="33">
        <f t="shared" si="108"/>
        <v>933.11148665871031</v>
      </c>
      <c r="J704" s="37">
        <f t="shared" si="109"/>
        <v>57.416666666666664</v>
      </c>
      <c r="K704" s="38">
        <f t="shared" si="110"/>
        <v>933.11148665871031</v>
      </c>
    </row>
    <row r="705" spans="1:11">
      <c r="A705" s="31">
        <v>690</v>
      </c>
      <c r="B705" s="33">
        <f t="shared" si="102"/>
        <v>933.11148665871031</v>
      </c>
      <c r="C705" s="32">
        <f t="shared" si="103"/>
        <v>57.5</v>
      </c>
      <c r="D705" s="36">
        <f t="shared" si="104"/>
        <v>938.97681925942857</v>
      </c>
      <c r="E705" s="33">
        <f t="shared" si="105"/>
        <v>938.97681925942857</v>
      </c>
      <c r="F705" s="34">
        <f t="shared" si="106"/>
        <v>1792.3791819236872</v>
      </c>
      <c r="G705" s="34" cm="1">
        <f t="array" ref="G705">_xll.DCE_EC312_SpecificHeat_Ca(B705)</f>
        <v>650</v>
      </c>
      <c r="H705" s="33">
        <f t="shared" si="107"/>
        <v>0.22869446935781151</v>
      </c>
      <c r="I705" s="33">
        <f t="shared" si="108"/>
        <v>933.34018112806814</v>
      </c>
      <c r="J705" s="37">
        <f t="shared" si="109"/>
        <v>57.5</v>
      </c>
      <c r="K705" s="38">
        <f t="shared" si="110"/>
        <v>933.34018112806814</v>
      </c>
    </row>
    <row r="706" spans="1:11">
      <c r="A706" s="31">
        <v>691</v>
      </c>
      <c r="B706" s="33">
        <f t="shared" si="102"/>
        <v>933.34018112806814</v>
      </c>
      <c r="C706" s="32">
        <f t="shared" si="103"/>
        <v>57.583333333333336</v>
      </c>
      <c r="D706" s="36">
        <f t="shared" si="104"/>
        <v>939.19333894487761</v>
      </c>
      <c r="E706" s="33">
        <f t="shared" si="105"/>
        <v>939.19333894487761</v>
      </c>
      <c r="F706" s="34">
        <f t="shared" si="106"/>
        <v>1789.5659778873146</v>
      </c>
      <c r="G706" s="34" cm="1">
        <f t="array" ref="G706">_xll.DCE_EC312_SpecificHeat_Ca(B706)</f>
        <v>650</v>
      </c>
      <c r="H706" s="33">
        <f t="shared" si="107"/>
        <v>0.22833552510606955</v>
      </c>
      <c r="I706" s="33">
        <f t="shared" si="108"/>
        <v>933.56851665317424</v>
      </c>
      <c r="J706" s="37">
        <f t="shared" si="109"/>
        <v>57.583333333333336</v>
      </c>
      <c r="K706" s="38">
        <f t="shared" si="110"/>
        <v>933.56851665317424</v>
      </c>
    </row>
    <row r="707" spans="1:11">
      <c r="A707" s="31">
        <v>692</v>
      </c>
      <c r="B707" s="33">
        <f t="shared" si="102"/>
        <v>933.56851665317424</v>
      </c>
      <c r="C707" s="32">
        <f t="shared" si="103"/>
        <v>57.666666666666664</v>
      </c>
      <c r="D707" s="36">
        <f t="shared" si="104"/>
        <v>939.40954619199977</v>
      </c>
      <c r="E707" s="33">
        <f t="shared" si="105"/>
        <v>939.40954619199977</v>
      </c>
      <c r="F707" s="34">
        <f t="shared" si="106"/>
        <v>1786.7621931222341</v>
      </c>
      <c r="G707" s="34" cm="1">
        <f t="array" ref="G707">_xll.DCE_EC312_SpecificHeat_Ca(B707)</f>
        <v>650</v>
      </c>
      <c r="H707" s="33">
        <f t="shared" si="107"/>
        <v>0.22797778268442673</v>
      </c>
      <c r="I707" s="33">
        <f t="shared" si="108"/>
        <v>933.79649443585868</v>
      </c>
      <c r="J707" s="37">
        <f t="shared" si="109"/>
        <v>57.666666666666664</v>
      </c>
      <c r="K707" s="38">
        <f t="shared" si="110"/>
        <v>933.79649443585868</v>
      </c>
    </row>
    <row r="708" spans="1:11">
      <c r="A708" s="31">
        <v>693</v>
      </c>
      <c r="B708" s="33">
        <f t="shared" si="102"/>
        <v>933.79649443585868</v>
      </c>
      <c r="C708" s="32">
        <f t="shared" si="103"/>
        <v>57.75</v>
      </c>
      <c r="D708" s="36">
        <f t="shared" si="104"/>
        <v>939.62544190119388</v>
      </c>
      <c r="E708" s="33">
        <f t="shared" si="105"/>
        <v>939.62544190119388</v>
      </c>
      <c r="F708" s="34">
        <f t="shared" si="106"/>
        <v>1783.9677662342167</v>
      </c>
      <c r="G708" s="34" cm="1">
        <f t="array" ref="G708">_xll.DCE_EC312_SpecificHeat_Ca(B708)</f>
        <v>650</v>
      </c>
      <c r="H708" s="33">
        <f t="shared" si="107"/>
        <v>0.2276212342594286</v>
      </c>
      <c r="I708" s="33">
        <f t="shared" si="108"/>
        <v>934.02411567011814</v>
      </c>
      <c r="J708" s="37">
        <f t="shared" si="109"/>
        <v>57.75</v>
      </c>
      <c r="K708" s="38">
        <f t="shared" si="110"/>
        <v>934.02411567011814</v>
      </c>
    </row>
    <row r="709" spans="1:11">
      <c r="A709" s="31">
        <v>694</v>
      </c>
      <c r="B709" s="33">
        <f t="shared" si="102"/>
        <v>934.02411567011814</v>
      </c>
      <c r="C709" s="32">
        <f t="shared" si="103"/>
        <v>57.833333333333336</v>
      </c>
      <c r="D709" s="36">
        <f t="shared" si="104"/>
        <v>939.84102696897253</v>
      </c>
      <c r="E709" s="33">
        <f t="shared" si="105"/>
        <v>939.84102696897253</v>
      </c>
      <c r="F709" s="34">
        <f t="shared" si="106"/>
        <v>1781.1826367625968</v>
      </c>
      <c r="G709" s="34" cm="1">
        <f t="array" ref="G709">_xll.DCE_EC312_SpecificHeat_Ca(B709)</f>
        <v>650</v>
      </c>
      <c r="H709" s="33">
        <f t="shared" si="107"/>
        <v>0.22726587211673657</v>
      </c>
      <c r="I709" s="33">
        <f t="shared" si="108"/>
        <v>934.25138154223487</v>
      </c>
      <c r="J709" s="37">
        <f t="shared" si="109"/>
        <v>57.833333333333336</v>
      </c>
      <c r="K709" s="38">
        <f t="shared" si="110"/>
        <v>934.25138154223487</v>
      </c>
    </row>
    <row r="710" spans="1:11">
      <c r="A710" s="31">
        <v>695</v>
      </c>
      <c r="B710" s="33">
        <f t="shared" si="102"/>
        <v>934.25138154223487</v>
      </c>
      <c r="C710" s="32">
        <f t="shared" si="103"/>
        <v>57.916666666666664</v>
      </c>
      <c r="D710" s="36">
        <f t="shared" si="104"/>
        <v>940.05630228798384</v>
      </c>
      <c r="E710" s="33">
        <f t="shared" si="105"/>
        <v>940.05630228798384</v>
      </c>
      <c r="F710" s="34">
        <f t="shared" si="106"/>
        <v>1778.4067451552951</v>
      </c>
      <c r="G710" s="34" cm="1">
        <f t="array" ref="G710">_xll.DCE_EC312_SpecificHeat_Ca(B710)</f>
        <v>650</v>
      </c>
      <c r="H710" s="33">
        <f t="shared" si="107"/>
        <v>0.22691168865794115</v>
      </c>
      <c r="I710" s="33">
        <f t="shared" si="108"/>
        <v>934.47829323089286</v>
      </c>
      <c r="J710" s="37">
        <f t="shared" si="109"/>
        <v>57.916666666666664</v>
      </c>
      <c r="K710" s="38">
        <f t="shared" si="110"/>
        <v>934.47829323089286</v>
      </c>
    </row>
    <row r="711" spans="1:11">
      <c r="A711" s="31">
        <v>696</v>
      </c>
      <c r="B711" s="33">
        <f t="shared" si="102"/>
        <v>934.47829323089286</v>
      </c>
      <c r="C711" s="32">
        <f t="shared" si="103"/>
        <v>58</v>
      </c>
      <c r="D711" s="36">
        <f t="shared" si="104"/>
        <v>940.27126874703413</v>
      </c>
      <c r="E711" s="33">
        <f t="shared" si="105"/>
        <v>940.27126874703413</v>
      </c>
      <c r="F711" s="34">
        <f t="shared" si="106"/>
        <v>1775.6400327439715</v>
      </c>
      <c r="G711" s="34" cm="1">
        <f t="array" ref="G711">_xll.DCE_EC312_SpecificHeat_Ca(B711)</f>
        <v>650</v>
      </c>
      <c r="H711" s="33">
        <f t="shared" si="107"/>
        <v>0.22655867639739133</v>
      </c>
      <c r="I711" s="33">
        <f t="shared" si="108"/>
        <v>934.70485190729028</v>
      </c>
      <c r="J711" s="37">
        <f t="shared" si="109"/>
        <v>58</v>
      </c>
      <c r="K711" s="38">
        <f t="shared" si="110"/>
        <v>934.70485190729028</v>
      </c>
    </row>
    <row r="712" spans="1:11">
      <c r="A712" s="31">
        <v>697</v>
      </c>
      <c r="B712" s="33">
        <f t="shared" si="102"/>
        <v>934.70485190729028</v>
      </c>
      <c r="C712" s="32">
        <f t="shared" si="103"/>
        <v>58.083333333333336</v>
      </c>
      <c r="D712" s="36">
        <f t="shared" si="104"/>
        <v>940.48592723110926</v>
      </c>
      <c r="E712" s="33">
        <f t="shared" si="105"/>
        <v>940.48592723110926</v>
      </c>
      <c r="F712" s="34">
        <f t="shared" si="106"/>
        <v>1772.8824417199726</v>
      </c>
      <c r="G712" s="34" cm="1">
        <f t="array" ref="G712">_xll.DCE_EC312_SpecificHeat_Ca(B712)</f>
        <v>650</v>
      </c>
      <c r="H712" s="33">
        <f t="shared" si="107"/>
        <v>0.22620682795912592</v>
      </c>
      <c r="I712" s="33">
        <f t="shared" si="108"/>
        <v>934.93105873524939</v>
      </c>
      <c r="J712" s="37">
        <f t="shared" si="109"/>
        <v>58.083333333333336</v>
      </c>
      <c r="K712" s="38">
        <f t="shared" si="110"/>
        <v>934.93105873524939</v>
      </c>
    </row>
    <row r="713" spans="1:11">
      <c r="A713" s="31">
        <v>698</v>
      </c>
      <c r="B713" s="33">
        <f t="shared" si="102"/>
        <v>934.93105873524939</v>
      </c>
      <c r="C713" s="32">
        <f t="shared" si="103"/>
        <v>58.166666666666664</v>
      </c>
      <c r="D713" s="36">
        <f t="shared" si="104"/>
        <v>940.70027862139693</v>
      </c>
      <c r="E713" s="33">
        <f t="shared" si="105"/>
        <v>940.70027862139693</v>
      </c>
      <c r="F713" s="34">
        <f t="shared" si="106"/>
        <v>1770.1339151118821</v>
      </c>
      <c r="G713" s="34" cm="1">
        <f t="array" ref="G713">_xll.DCE_EC312_SpecificHeat_Ca(B713)</f>
        <v>650</v>
      </c>
      <c r="H713" s="33">
        <f t="shared" si="107"/>
        <v>0.22585613607400901</v>
      </c>
      <c r="I713" s="33">
        <f t="shared" si="108"/>
        <v>935.15691487132335</v>
      </c>
      <c r="J713" s="37">
        <f t="shared" si="109"/>
        <v>58.166666666666664</v>
      </c>
      <c r="K713" s="38">
        <f t="shared" si="110"/>
        <v>935.15691487132335</v>
      </c>
    </row>
    <row r="714" spans="1:11">
      <c r="A714" s="31">
        <v>699</v>
      </c>
      <c r="B714" s="33">
        <f t="shared" si="102"/>
        <v>935.15691487132335</v>
      </c>
      <c r="C714" s="32">
        <f t="shared" si="103"/>
        <v>58.25</v>
      </c>
      <c r="D714" s="36">
        <f t="shared" si="104"/>
        <v>940.91432379530875</v>
      </c>
      <c r="E714" s="33">
        <f t="shared" si="105"/>
        <v>940.91432379530875</v>
      </c>
      <c r="F714" s="34">
        <f t="shared" si="106"/>
        <v>1767.3943967622758</v>
      </c>
      <c r="G714" s="34" cm="1">
        <f t="array" ref="G714">_xll.DCE_EC312_SpecificHeat_Ca(B714)</f>
        <v>650</v>
      </c>
      <c r="H714" s="33">
        <f t="shared" si="107"/>
        <v>0.22550659357676422</v>
      </c>
      <c r="I714" s="33">
        <f t="shared" si="108"/>
        <v>935.38242146490006</v>
      </c>
      <c r="J714" s="37">
        <f t="shared" si="109"/>
        <v>58.25</v>
      </c>
      <c r="K714" s="38">
        <f t="shared" si="110"/>
        <v>935.38242146490006</v>
      </c>
    </row>
    <row r="715" spans="1:11">
      <c r="A715" s="31">
        <v>700</v>
      </c>
      <c r="B715" s="33">
        <f t="shared" si="102"/>
        <v>935.38242146490006</v>
      </c>
      <c r="C715" s="32">
        <f t="shared" si="103"/>
        <v>58.333333333333336</v>
      </c>
      <c r="D715" s="36">
        <f t="shared" si="104"/>
        <v>941.12806362650065</v>
      </c>
      <c r="E715" s="33">
        <f t="shared" si="105"/>
        <v>941.12806362650065</v>
      </c>
      <c r="F715" s="34">
        <f t="shared" si="106"/>
        <v>1764.6638313071112</v>
      </c>
      <c r="G715" s="34" cm="1">
        <f t="array" ref="G715">_xll.DCE_EC312_SpecificHeat_Ca(B715)</f>
        <v>650</v>
      </c>
      <c r="H715" s="33">
        <f t="shared" si="107"/>
        <v>0.22515819340334478</v>
      </c>
      <c r="I715" s="33">
        <f t="shared" si="108"/>
        <v>935.60757965830339</v>
      </c>
      <c r="J715" s="37">
        <f t="shared" si="109"/>
        <v>58.333333333333336</v>
      </c>
      <c r="K715" s="38">
        <f t="shared" si="110"/>
        <v>935.60757965830339</v>
      </c>
    </row>
    <row r="716" spans="1:11">
      <c r="A716" s="31">
        <v>701</v>
      </c>
      <c r="B716" s="33">
        <f t="shared" si="102"/>
        <v>935.60757965830339</v>
      </c>
      <c r="C716" s="32">
        <f t="shared" si="103"/>
        <v>58.416666666666664</v>
      </c>
      <c r="D716" s="36">
        <f t="shared" si="104"/>
        <v>941.34149898489557</v>
      </c>
      <c r="E716" s="33">
        <f t="shared" si="105"/>
        <v>941.34149898489557</v>
      </c>
      <c r="F716" s="34">
        <f t="shared" si="106"/>
        <v>1761.9421641543818</v>
      </c>
      <c r="G716" s="34" cm="1">
        <f t="array" ref="G716">_xll.DCE_EC312_SpecificHeat_Ca(B716)</f>
        <v>650</v>
      </c>
      <c r="H716" s="33">
        <f t="shared" si="107"/>
        <v>0.22481092858821006</v>
      </c>
      <c r="I716" s="33">
        <f t="shared" si="108"/>
        <v>935.83239058689162</v>
      </c>
      <c r="J716" s="37">
        <f t="shared" si="109"/>
        <v>58.416666666666664</v>
      </c>
      <c r="K716" s="38">
        <f t="shared" si="110"/>
        <v>935.83239058689162</v>
      </c>
    </row>
    <row r="717" spans="1:11">
      <c r="A717" s="31">
        <v>702</v>
      </c>
      <c r="B717" s="33">
        <f t="shared" si="102"/>
        <v>935.83239058689162</v>
      </c>
      <c r="C717" s="32">
        <f t="shared" si="103"/>
        <v>58.5</v>
      </c>
      <c r="D717" s="36">
        <f t="shared" si="104"/>
        <v>941.55463073670376</v>
      </c>
      <c r="E717" s="33">
        <f t="shared" si="105"/>
        <v>941.55463073670376</v>
      </c>
      <c r="F717" s="34">
        <f t="shared" si="106"/>
        <v>1759.229341463657</v>
      </c>
      <c r="G717" s="34" cm="1">
        <f t="array" ref="G717">_xll.DCE_EC312_SpecificHeat_Ca(B717)</f>
        <v>650</v>
      </c>
      <c r="H717" s="33">
        <f t="shared" si="107"/>
        <v>0.22446479226171506</v>
      </c>
      <c r="I717" s="33">
        <f t="shared" si="108"/>
        <v>936.05685537915338</v>
      </c>
      <c r="J717" s="37">
        <f t="shared" si="109"/>
        <v>58.5</v>
      </c>
      <c r="K717" s="38">
        <f t="shared" si="110"/>
        <v>936.05685537915338</v>
      </c>
    </row>
    <row r="718" spans="1:11">
      <c r="A718" s="31">
        <v>703</v>
      </c>
      <c r="B718" s="33">
        <f t="shared" si="102"/>
        <v>936.05685537915338</v>
      </c>
      <c r="C718" s="32">
        <f t="shared" si="103"/>
        <v>58.583333333333336</v>
      </c>
      <c r="D718" s="36">
        <f t="shared" si="104"/>
        <v>941.76745974444441</v>
      </c>
      <c r="E718" s="33">
        <f t="shared" si="105"/>
        <v>941.76745974444441</v>
      </c>
      <c r="F718" s="34">
        <f t="shared" si="106"/>
        <v>1756.5253101271128</v>
      </c>
      <c r="G718" s="34" cm="1">
        <f t="array" ref="G718">_xll.DCE_EC312_SpecificHeat_Ca(B718)</f>
        <v>650</v>
      </c>
      <c r="H718" s="33">
        <f t="shared" si="107"/>
        <v>0.22411977764769009</v>
      </c>
      <c r="I718" s="33">
        <f t="shared" si="108"/>
        <v>936.28097515680111</v>
      </c>
      <c r="J718" s="37">
        <f t="shared" si="109"/>
        <v>58.583333333333336</v>
      </c>
      <c r="K718" s="38">
        <f t="shared" si="110"/>
        <v>936.28097515680111</v>
      </c>
    </row>
    <row r="719" spans="1:11">
      <c r="A719" s="31">
        <v>704</v>
      </c>
      <c r="B719" s="33">
        <f t="shared" si="102"/>
        <v>936.28097515680111</v>
      </c>
      <c r="C719" s="32">
        <f t="shared" si="103"/>
        <v>58.666666666666664</v>
      </c>
      <c r="D719" s="36">
        <f t="shared" si="104"/>
        <v>941.97998686696644</v>
      </c>
      <c r="E719" s="33">
        <f t="shared" si="105"/>
        <v>941.97998686696644</v>
      </c>
      <c r="F719" s="34">
        <f t="shared" si="106"/>
        <v>1753.8300177505325</v>
      </c>
      <c r="G719" s="34" cm="1">
        <f t="array" ref="G719">_xll.DCE_EC312_SpecificHeat_Ca(B719)</f>
        <v>650</v>
      </c>
      <c r="H719" s="33">
        <f t="shared" si="107"/>
        <v>0.22377587806101634</v>
      </c>
      <c r="I719" s="33">
        <f t="shared" si="108"/>
        <v>936.50475103486212</v>
      </c>
      <c r="J719" s="37">
        <f t="shared" si="109"/>
        <v>58.666666666666664</v>
      </c>
      <c r="K719" s="38">
        <f t="shared" si="110"/>
        <v>936.50475103486212</v>
      </c>
    </row>
    <row r="720" spans="1:11">
      <c r="A720" s="31">
        <v>705</v>
      </c>
      <c r="B720" s="33">
        <f t="shared" si="102"/>
        <v>936.50475103486212</v>
      </c>
      <c r="C720" s="32">
        <f t="shared" si="103"/>
        <v>58.75</v>
      </c>
      <c r="D720" s="36">
        <f t="shared" si="104"/>
        <v>942.1922129594692</v>
      </c>
      <c r="E720" s="33">
        <f t="shared" si="105"/>
        <v>942.1922129594692</v>
      </c>
      <c r="F720" s="34">
        <f t="shared" si="106"/>
        <v>1751.143412634349</v>
      </c>
      <c r="G720" s="34" cm="1">
        <f t="array" ref="G720">_xll.DCE_EC312_SpecificHeat_Ca(B720)</f>
        <v>650</v>
      </c>
      <c r="H720" s="33">
        <f t="shared" si="107"/>
        <v>0.22343308690520733</v>
      </c>
      <c r="I720" s="33">
        <f t="shared" si="108"/>
        <v>936.7281841217673</v>
      </c>
      <c r="J720" s="37">
        <f t="shared" si="109"/>
        <v>58.75</v>
      </c>
      <c r="K720" s="38">
        <f t="shared" si="110"/>
        <v>936.7281841217673</v>
      </c>
    </row>
    <row r="721" spans="1:11">
      <c r="A721" s="31">
        <v>706</v>
      </c>
      <c r="B721" s="33">
        <f t="shared" ref="B721:B784" si="111">IF(A721=1,20,I720)</f>
        <v>936.7281841217673</v>
      </c>
      <c r="C721" s="32">
        <f t="shared" ref="C721:C784" si="112">A721*5/60</f>
        <v>58.833333333333336</v>
      </c>
      <c r="D721" s="36">
        <f t="shared" ref="D721:D784" si="113">20 + 345 *LOG10(8 * C721 + 1)</f>
        <v>942.40413887352315</v>
      </c>
      <c r="E721" s="33">
        <f t="shared" ref="E721:E784" si="114">D721</f>
        <v>942.40413887352315</v>
      </c>
      <c r="F721" s="34">
        <f t="shared" ref="F721:F784" si="115">25 * (D721 - B721)+1 * 0.7 * 1 * 0.0000000567 * ((E721 + 273) ^ 4 - (B721 + 273) ^ 4)</f>
        <v>1748.4654437569852</v>
      </c>
      <c r="G721" s="34" cm="1">
        <f t="array" ref="G721">_xll.DCE_EC312_SpecificHeat_Ca(B721)</f>
        <v>650</v>
      </c>
      <c r="H721" s="33">
        <f t="shared" ref="H721:H784" si="116">$G$10 * $G$9 / (G721 * 7850) * F721 * 5</f>
        <v>0.22309139767028321</v>
      </c>
      <c r="I721" s="33">
        <f t="shared" ref="I721:I784" si="117">B721+H721</f>
        <v>936.95127551943756</v>
      </c>
      <c r="J721" s="37">
        <f t="shared" si="109"/>
        <v>58.833333333333336</v>
      </c>
      <c r="K721" s="38">
        <f t="shared" si="110"/>
        <v>936.95127551943756</v>
      </c>
    </row>
    <row r="722" spans="1:11">
      <c r="A722" s="31">
        <v>707</v>
      </c>
      <c r="B722" s="33">
        <f t="shared" si="111"/>
        <v>936.95127551943756</v>
      </c>
      <c r="C722" s="32">
        <f t="shared" si="112"/>
        <v>58.916666666666664</v>
      </c>
      <c r="D722" s="36">
        <f t="shared" si="113"/>
        <v>942.61576545709033</v>
      </c>
      <c r="E722" s="33">
        <f t="shared" si="114"/>
        <v>942.61576545709033</v>
      </c>
      <c r="F722" s="34">
        <f t="shared" si="115"/>
        <v>1745.7960607565724</v>
      </c>
      <c r="G722" s="34" cm="1">
        <f t="array" ref="G722">_xll.DCE_EC312_SpecificHeat_Ca(B722)</f>
        <v>650</v>
      </c>
      <c r="H722" s="33">
        <f t="shared" si="116"/>
        <v>0.22275080393043795</v>
      </c>
      <c r="I722" s="33">
        <f t="shared" si="117"/>
        <v>937.17402632336803</v>
      </c>
      <c r="J722" s="37">
        <f t="shared" si="109"/>
        <v>58.916666666666664</v>
      </c>
      <c r="K722" s="38">
        <f t="shared" si="110"/>
        <v>937.17402632336803</v>
      </c>
    </row>
    <row r="723" spans="1:11">
      <c r="A723" s="31">
        <v>708</v>
      </c>
      <c r="B723" s="33">
        <f t="shared" si="111"/>
        <v>937.17402632336803</v>
      </c>
      <c r="C723" s="32">
        <f t="shared" si="112"/>
        <v>59</v>
      </c>
      <c r="D723" s="36">
        <f t="shared" si="113"/>
        <v>942.82709355454494</v>
      </c>
      <c r="E723" s="33">
        <f t="shared" si="114"/>
        <v>942.82709355454494</v>
      </c>
      <c r="F723" s="34">
        <f t="shared" si="115"/>
        <v>1743.1352139154485</v>
      </c>
      <c r="G723" s="34" cm="1">
        <f t="array" ref="G723">_xll.DCE_EC312_SpecificHeat_Ca(B723)</f>
        <v>650</v>
      </c>
      <c r="H723" s="33">
        <f t="shared" si="116"/>
        <v>0.22241129934206166</v>
      </c>
      <c r="I723" s="33">
        <f t="shared" si="117"/>
        <v>937.3964376227101</v>
      </c>
      <c r="J723" s="37">
        <f t="shared" si="109"/>
        <v>59</v>
      </c>
      <c r="K723" s="38">
        <f t="shared" si="110"/>
        <v>937.3964376227101</v>
      </c>
    </row>
    <row r="724" spans="1:11">
      <c r="A724" s="31">
        <v>709</v>
      </c>
      <c r="B724" s="33">
        <f t="shared" si="111"/>
        <v>937.3964376227101</v>
      </c>
      <c r="C724" s="32">
        <f t="shared" si="112"/>
        <v>59.083333333333336</v>
      </c>
      <c r="D724" s="36">
        <f t="shared" si="113"/>
        <v>943.03812400669358</v>
      </c>
      <c r="E724" s="33">
        <f t="shared" si="114"/>
        <v>943.03812400669358</v>
      </c>
      <c r="F724" s="34">
        <f t="shared" si="115"/>
        <v>1740.4828541434367</v>
      </c>
      <c r="G724" s="34" cm="1">
        <f t="array" ref="G724">_xll.DCE_EC312_SpecificHeat_Ca(B724)</f>
        <v>650</v>
      </c>
      <c r="H724" s="33">
        <f t="shared" si="116"/>
        <v>0.22207287764160696</v>
      </c>
      <c r="I724" s="33">
        <f t="shared" si="117"/>
        <v>937.6185105003517</v>
      </c>
      <c r="J724" s="37">
        <f t="shared" si="109"/>
        <v>59.083333333333336</v>
      </c>
      <c r="K724" s="38">
        <f t="shared" si="110"/>
        <v>937.6185105003517</v>
      </c>
    </row>
    <row r="725" spans="1:11">
      <c r="A725" s="31">
        <v>710</v>
      </c>
      <c r="B725" s="33">
        <f t="shared" si="111"/>
        <v>937.6185105003517</v>
      </c>
      <c r="C725" s="32">
        <f t="shared" si="112"/>
        <v>59.166666666666664</v>
      </c>
      <c r="D725" s="36">
        <f t="shared" si="113"/>
        <v>943.24885765079455</v>
      </c>
      <c r="E725" s="33">
        <f t="shared" si="114"/>
        <v>943.24885765079455</v>
      </c>
      <c r="F725" s="34">
        <f t="shared" si="115"/>
        <v>1737.8389329623888</v>
      </c>
      <c r="G725" s="34" cm="1">
        <f t="array" ref="G725">_xll.DCE_EC312_SpecificHeat_Ca(B725)</f>
        <v>650</v>
      </c>
      <c r="H725" s="33">
        <f t="shared" si="116"/>
        <v>0.22173553264361681</v>
      </c>
      <c r="I725" s="33">
        <f t="shared" si="117"/>
        <v>937.84024603299531</v>
      </c>
      <c r="J725" s="37">
        <f t="shared" si="109"/>
        <v>59.166666666666664</v>
      </c>
      <c r="K725" s="38">
        <f t="shared" si="110"/>
        <v>937.84024603299531</v>
      </c>
    </row>
    <row r="726" spans="1:11">
      <c r="A726" s="31">
        <v>711</v>
      </c>
      <c r="B726" s="33">
        <f t="shared" si="111"/>
        <v>937.84024603299531</v>
      </c>
      <c r="C726" s="32">
        <f t="shared" si="112"/>
        <v>59.25</v>
      </c>
      <c r="D726" s="36">
        <f t="shared" si="113"/>
        <v>943.45929532057892</v>
      </c>
      <c r="E726" s="33">
        <f t="shared" si="114"/>
        <v>943.45929532057892</v>
      </c>
      <c r="F726" s="34">
        <f t="shared" si="115"/>
        <v>1735.2034024915033</v>
      </c>
      <c r="G726" s="34" cm="1">
        <f t="array" ref="G726">_xll.DCE_EC312_SpecificHeat_Ca(B726)</f>
        <v>650</v>
      </c>
      <c r="H726" s="33">
        <f t="shared" si="116"/>
        <v>0.22139925823885129</v>
      </c>
      <c r="I726" s="33">
        <f t="shared" si="117"/>
        <v>938.06164529123419</v>
      </c>
      <c r="J726" s="37">
        <f t="shared" si="109"/>
        <v>59.25</v>
      </c>
      <c r="K726" s="38">
        <f t="shared" si="110"/>
        <v>938.06164529123419</v>
      </c>
    </row>
    <row r="727" spans="1:11">
      <c r="A727" s="31">
        <v>712</v>
      </c>
      <c r="B727" s="33">
        <f t="shared" si="111"/>
        <v>938.06164529123419</v>
      </c>
      <c r="C727" s="32">
        <f t="shared" si="112"/>
        <v>59.333333333333336</v>
      </c>
      <c r="D727" s="36">
        <f t="shared" si="113"/>
        <v>943.6694378462696</v>
      </c>
      <c r="E727" s="33">
        <f t="shared" si="114"/>
        <v>943.6694378462696</v>
      </c>
      <c r="F727" s="34">
        <f t="shared" si="115"/>
        <v>1732.5762154324293</v>
      </c>
      <c r="G727" s="34" cm="1">
        <f t="array" ref="G727">_xll.DCE_EC312_SpecificHeat_Ca(B727)</f>
        <v>650</v>
      </c>
      <c r="H727" s="33">
        <f t="shared" si="116"/>
        <v>0.22106404839238689</v>
      </c>
      <c r="I727" s="33">
        <f t="shared" si="117"/>
        <v>938.28270933962654</v>
      </c>
      <c r="J727" s="37">
        <f t="shared" si="109"/>
        <v>59.333333333333336</v>
      </c>
      <c r="K727" s="38">
        <f t="shared" si="110"/>
        <v>938.28270933962654</v>
      </c>
    </row>
    <row r="728" spans="1:11">
      <c r="A728" s="31">
        <v>713</v>
      </c>
      <c r="B728" s="33">
        <f t="shared" si="111"/>
        <v>938.28270933962654</v>
      </c>
      <c r="C728" s="32">
        <f t="shared" si="112"/>
        <v>59.416666666666664</v>
      </c>
      <c r="D728" s="36">
        <f t="shared" si="113"/>
        <v>943.87928605460115</v>
      </c>
      <c r="E728" s="33">
        <f t="shared" si="114"/>
        <v>943.87928605460115</v>
      </c>
      <c r="F728" s="34">
        <f t="shared" si="115"/>
        <v>1729.9573250551455</v>
      </c>
      <c r="G728" s="34" cm="1">
        <f t="array" ref="G728">_xll.DCE_EC312_SpecificHeat_Ca(B728)</f>
        <v>650</v>
      </c>
      <c r="H728" s="33">
        <f t="shared" si="116"/>
        <v>0.22072989714181476</v>
      </c>
      <c r="I728" s="33">
        <f t="shared" si="117"/>
        <v>938.50343923676837</v>
      </c>
      <c r="J728" s="37">
        <f t="shared" si="109"/>
        <v>59.416666666666664</v>
      </c>
      <c r="K728" s="38">
        <f t="shared" si="110"/>
        <v>938.50343923676837</v>
      </c>
    </row>
    <row r="729" spans="1:11">
      <c r="A729" s="31">
        <v>714</v>
      </c>
      <c r="B729" s="33">
        <f t="shared" si="111"/>
        <v>938.50343923676837</v>
      </c>
      <c r="C729" s="32">
        <f t="shared" si="112"/>
        <v>59.5</v>
      </c>
      <c r="D729" s="36">
        <f t="shared" si="113"/>
        <v>944.0888407688393</v>
      </c>
      <c r="E729" s="33">
        <f t="shared" si="114"/>
        <v>944.0888407688393</v>
      </c>
      <c r="F729" s="34">
        <f t="shared" si="115"/>
        <v>1727.3466851846779</v>
      </c>
      <c r="G729" s="34" cm="1">
        <f t="array" ref="G729">_xll.DCE_EC312_SpecificHeat_Ca(B729)</f>
        <v>650</v>
      </c>
      <c r="H729" s="33">
        <f t="shared" si="116"/>
        <v>0.22039679859554615</v>
      </c>
      <c r="I729" s="33">
        <f t="shared" si="117"/>
        <v>938.72383603536389</v>
      </c>
      <c r="J729" s="37">
        <f t="shared" si="109"/>
        <v>59.5</v>
      </c>
      <c r="K729" s="38">
        <f t="shared" si="110"/>
        <v>938.72383603536389</v>
      </c>
    </row>
    <row r="730" spans="1:11">
      <c r="A730" s="31">
        <v>715</v>
      </c>
      <c r="B730" s="33">
        <f t="shared" si="111"/>
        <v>938.72383603536389</v>
      </c>
      <c r="C730" s="32">
        <f t="shared" si="112"/>
        <v>59.583333333333336</v>
      </c>
      <c r="D730" s="36">
        <f t="shared" si="113"/>
        <v>944.29810280880019</v>
      </c>
      <c r="E730" s="33">
        <f t="shared" si="114"/>
        <v>944.29810280880019</v>
      </c>
      <c r="F730" s="34">
        <f t="shared" si="115"/>
        <v>1724.7442501873816</v>
      </c>
      <c r="G730" s="34" cm="1">
        <f t="array" ref="G730">_xll.DCE_EC312_SpecificHeat_Ca(B730)</f>
        <v>650</v>
      </c>
      <c r="H730" s="33">
        <f t="shared" si="116"/>
        <v>0.22006474693106179</v>
      </c>
      <c r="I730" s="33">
        <f t="shared" si="117"/>
        <v>938.94390078229492</v>
      </c>
      <c r="J730" s="37">
        <f t="shared" si="109"/>
        <v>59.583333333333336</v>
      </c>
      <c r="K730" s="38">
        <f t="shared" si="110"/>
        <v>938.94390078229492</v>
      </c>
    </row>
    <row r="731" spans="1:11">
      <c r="A731" s="31">
        <v>716</v>
      </c>
      <c r="B731" s="33">
        <f t="shared" si="111"/>
        <v>938.94390078229492</v>
      </c>
      <c r="C731" s="32">
        <f t="shared" si="112"/>
        <v>59.666666666666664</v>
      </c>
      <c r="D731" s="36">
        <f t="shared" si="113"/>
        <v>944.50707299087026</v>
      </c>
      <c r="E731" s="33">
        <f t="shared" si="114"/>
        <v>944.50707299087026</v>
      </c>
      <c r="F731" s="34">
        <f t="shared" si="115"/>
        <v>1722.1499749589534</v>
      </c>
      <c r="G731" s="34" cm="1">
        <f t="array" ref="G731">_xll.DCE_EC312_SpecificHeat_Ca(B731)</f>
        <v>650</v>
      </c>
      <c r="H731" s="33">
        <f t="shared" si="116"/>
        <v>0.21973373639338264</v>
      </c>
      <c r="I731" s="33">
        <f t="shared" si="117"/>
        <v>939.16363451868835</v>
      </c>
      <c r="J731" s="37">
        <f t="shared" si="109"/>
        <v>59.666666666666664</v>
      </c>
      <c r="K731" s="38">
        <f t="shared" si="110"/>
        <v>939.16363451868835</v>
      </c>
    </row>
    <row r="732" spans="1:11">
      <c r="A732" s="31">
        <v>717</v>
      </c>
      <c r="B732" s="33">
        <f t="shared" si="111"/>
        <v>939.16363451868835</v>
      </c>
      <c r="C732" s="32">
        <f t="shared" si="112"/>
        <v>59.75</v>
      </c>
      <c r="D732" s="36">
        <f t="shared" si="113"/>
        <v>944.71575212802429</v>
      </c>
      <c r="E732" s="33">
        <f t="shared" si="114"/>
        <v>944.71575212802429</v>
      </c>
      <c r="F732" s="34">
        <f t="shared" si="115"/>
        <v>1719.5638149107963</v>
      </c>
      <c r="G732" s="34" cm="1">
        <f t="array" ref="G732">_xll.DCE_EC312_SpecificHeat_Ca(B732)</f>
        <v>650</v>
      </c>
      <c r="H732" s="33">
        <f t="shared" si="116"/>
        <v>0.21940376129332989</v>
      </c>
      <c r="I732" s="33">
        <f t="shared" si="117"/>
        <v>939.38303827998163</v>
      </c>
      <c r="J732" s="37">
        <f t="shared" si="109"/>
        <v>59.75</v>
      </c>
      <c r="K732" s="38">
        <f t="shared" si="110"/>
        <v>939.38303827998163</v>
      </c>
    </row>
    <row r="733" spans="1:11">
      <c r="A733" s="31">
        <v>718</v>
      </c>
      <c r="B733" s="33">
        <f t="shared" si="111"/>
        <v>939.38303827998163</v>
      </c>
      <c r="C733" s="32">
        <f t="shared" si="112"/>
        <v>59.833333333333336</v>
      </c>
      <c r="D733" s="36">
        <f t="shared" si="113"/>
        <v>944.92414102984515</v>
      </c>
      <c r="E733" s="33">
        <f t="shared" si="114"/>
        <v>944.92414102984515</v>
      </c>
      <c r="F733" s="34">
        <f t="shared" si="115"/>
        <v>1716.9857259595906</v>
      </c>
      <c r="G733" s="34" cm="1">
        <f t="array" ref="G733">_xll.DCE_EC312_SpecificHeat_Ca(B733)</f>
        <v>650</v>
      </c>
      <c r="H733" s="33">
        <f t="shared" si="116"/>
        <v>0.21907481600619461</v>
      </c>
      <c r="I733" s="33">
        <f t="shared" si="117"/>
        <v>939.60211309598787</v>
      </c>
      <c r="J733" s="37">
        <f t="shared" si="109"/>
        <v>59.833333333333336</v>
      </c>
      <c r="K733" s="38">
        <f t="shared" si="110"/>
        <v>939.60211309598787</v>
      </c>
    </row>
    <row r="734" spans="1:11">
      <c r="A734" s="31">
        <v>719</v>
      </c>
      <c r="B734" s="33">
        <f t="shared" si="111"/>
        <v>939.60211309598787</v>
      </c>
      <c r="C734" s="32">
        <f t="shared" si="112"/>
        <v>59.916666666666664</v>
      </c>
      <c r="D734" s="36">
        <f t="shared" si="113"/>
        <v>945.13224050254269</v>
      </c>
      <c r="E734" s="33">
        <f t="shared" si="114"/>
        <v>945.13224050254269</v>
      </c>
      <c r="F734" s="34">
        <f t="shared" si="115"/>
        <v>1714.4156645141341</v>
      </c>
      <c r="G734" s="34" cm="1">
        <f t="array" ref="G734">_xll.DCE_EC312_SpecificHeat_Ca(B734)</f>
        <v>650</v>
      </c>
      <c r="H734" s="33">
        <f t="shared" si="116"/>
        <v>0.21874689497005825</v>
      </c>
      <c r="I734" s="33">
        <f t="shared" si="117"/>
        <v>939.82085999095796</v>
      </c>
      <c r="J734" s="37">
        <f t="shared" si="109"/>
        <v>59.916666666666664</v>
      </c>
      <c r="K734" s="38">
        <f t="shared" si="110"/>
        <v>939.82085999095796</v>
      </c>
    </row>
    <row r="735" spans="1:11">
      <c r="A735" s="31">
        <v>720</v>
      </c>
      <c r="B735" s="33">
        <f t="shared" si="111"/>
        <v>939.82085999095796</v>
      </c>
      <c r="C735" s="32">
        <f t="shared" si="112"/>
        <v>60</v>
      </c>
      <c r="D735" s="36">
        <f t="shared" si="113"/>
        <v>945.340051348972</v>
      </c>
      <c r="E735" s="33">
        <f t="shared" si="114"/>
        <v>945.340051348972</v>
      </c>
      <c r="F735" s="34">
        <f t="shared" si="115"/>
        <v>1711.8535874654567</v>
      </c>
      <c r="G735" s="34" cm="1">
        <f t="array" ref="G735">_xll.DCE_EC312_SpecificHeat_Ca(B735)</f>
        <v>650</v>
      </c>
      <c r="H735" s="33">
        <f t="shared" si="116"/>
        <v>0.21841999268453166</v>
      </c>
      <c r="I735" s="33">
        <f t="shared" si="117"/>
        <v>940.03927998364247</v>
      </c>
      <c r="J735" s="37">
        <f t="shared" si="109"/>
        <v>60</v>
      </c>
      <c r="K735" s="38">
        <f t="shared" si="110"/>
        <v>940.03927998364247</v>
      </c>
    </row>
    <row r="736" spans="1:11">
      <c r="A736" s="31">
        <v>721</v>
      </c>
      <c r="B736" s="33">
        <f t="shared" si="111"/>
        <v>940.03927998364247</v>
      </c>
      <c r="C736" s="32">
        <f t="shared" si="112"/>
        <v>60.083333333333336</v>
      </c>
      <c r="D736" s="36">
        <f t="shared" si="113"/>
        <v>945.54757436865202</v>
      </c>
      <c r="E736" s="33">
        <f t="shared" si="114"/>
        <v>945.54757436865202</v>
      </c>
      <c r="F736" s="34">
        <f t="shared" si="115"/>
        <v>1709.2994521748844</v>
      </c>
      <c r="G736" s="34" cm="1">
        <f t="array" ref="G736">_xll.DCE_EC312_SpecificHeat_Ca(B736)</f>
        <v>650</v>
      </c>
      <c r="H736" s="33">
        <f t="shared" si="116"/>
        <v>0.21809410370923207</v>
      </c>
      <c r="I736" s="33">
        <f t="shared" si="117"/>
        <v>940.25737408735165</v>
      </c>
      <c r="J736" s="37">
        <f t="shared" si="109"/>
        <v>60.083333333333336</v>
      </c>
      <c r="K736" s="38">
        <f t="shared" si="110"/>
        <v>940.25737408735165</v>
      </c>
    </row>
    <row r="737" spans="1:11">
      <c r="A737" s="31">
        <v>722</v>
      </c>
      <c r="B737" s="33">
        <f t="shared" si="111"/>
        <v>940.25737408735165</v>
      </c>
      <c r="C737" s="32">
        <f t="shared" si="112"/>
        <v>60.166666666666664</v>
      </c>
      <c r="D737" s="36">
        <f t="shared" si="113"/>
        <v>945.75481035778432</v>
      </c>
      <c r="E737" s="33">
        <f t="shared" si="114"/>
        <v>945.75481035778432</v>
      </c>
      <c r="F737" s="34">
        <f t="shared" si="115"/>
        <v>1706.7532164637955</v>
      </c>
      <c r="G737" s="34" cm="1">
        <f t="array" ref="G737">_xll.DCE_EC312_SpecificHeat_Ca(B737)</f>
        <v>650</v>
      </c>
      <c r="H737" s="33">
        <f t="shared" si="116"/>
        <v>0.21776922266247586</v>
      </c>
      <c r="I737" s="33">
        <f t="shared" si="117"/>
        <v>940.47514331001412</v>
      </c>
      <c r="J737" s="37">
        <f t="shared" si="109"/>
        <v>60.166666666666664</v>
      </c>
      <c r="K737" s="38">
        <f t="shared" si="110"/>
        <v>940.47514331001412</v>
      </c>
    </row>
    <row r="738" spans="1:11">
      <c r="A738" s="31">
        <v>723</v>
      </c>
      <c r="B738" s="33">
        <f t="shared" si="111"/>
        <v>940.47514331001412</v>
      </c>
      <c r="C738" s="32">
        <f t="shared" si="112"/>
        <v>60.25</v>
      </c>
      <c r="D738" s="36">
        <f t="shared" si="113"/>
        <v>945.96176010927172</v>
      </c>
      <c r="E738" s="33">
        <f t="shared" si="114"/>
        <v>945.96176010927172</v>
      </c>
      <c r="F738" s="34">
        <f t="shared" si="115"/>
        <v>1704.214838604139</v>
      </c>
      <c r="G738" s="34" cm="1">
        <f t="array" ref="G738">_xll.DCE_EC312_SpecificHeat_Ca(B738)</f>
        <v>650</v>
      </c>
      <c r="H738" s="33">
        <f t="shared" si="116"/>
        <v>0.21744534422006909</v>
      </c>
      <c r="I738" s="33">
        <f t="shared" si="117"/>
        <v>940.69258865423421</v>
      </c>
      <c r="J738" s="37">
        <f t="shared" si="109"/>
        <v>60.25</v>
      </c>
      <c r="K738" s="38">
        <f t="shared" si="110"/>
        <v>940.69258865423421</v>
      </c>
    </row>
    <row r="739" spans="1:11">
      <c r="A739" s="31">
        <v>724</v>
      </c>
      <c r="B739" s="33">
        <f t="shared" si="111"/>
        <v>940.69258865423421</v>
      </c>
      <c r="C739" s="32">
        <f t="shared" si="112"/>
        <v>60.333333333333336</v>
      </c>
      <c r="D739" s="36">
        <f t="shared" si="113"/>
        <v>946.16842441273536</v>
      </c>
      <c r="E739" s="33">
        <f t="shared" si="114"/>
        <v>946.16842441273536</v>
      </c>
      <c r="F739" s="34">
        <f t="shared" si="115"/>
        <v>1701.6842773070971</v>
      </c>
      <c r="G739" s="34" cm="1">
        <f t="array" ref="G739">_xll.DCE_EC312_SpecificHeat_Ca(B739)</f>
        <v>650</v>
      </c>
      <c r="H739" s="33">
        <f t="shared" si="116"/>
        <v>0.21712246311386071</v>
      </c>
      <c r="I739" s="33">
        <f t="shared" si="117"/>
        <v>940.90971111734802</v>
      </c>
      <c r="J739" s="37">
        <f t="shared" si="109"/>
        <v>60.333333333333336</v>
      </c>
      <c r="K739" s="38">
        <f t="shared" si="110"/>
        <v>940.90971111734802</v>
      </c>
    </row>
    <row r="740" spans="1:11">
      <c r="A740" s="31">
        <v>725</v>
      </c>
      <c r="B740" s="33">
        <f t="shared" si="111"/>
        <v>940.90971111734802</v>
      </c>
      <c r="C740" s="32">
        <f t="shared" si="112"/>
        <v>60.416666666666664</v>
      </c>
      <c r="D740" s="36">
        <f t="shared" si="113"/>
        <v>946.37480405453391</v>
      </c>
      <c r="E740" s="33">
        <f t="shared" si="114"/>
        <v>946.37480405453391</v>
      </c>
      <c r="F740" s="34">
        <f t="shared" si="115"/>
        <v>1699.1614917146971</v>
      </c>
      <c r="G740" s="34" cm="1">
        <f t="array" ref="G740">_xll.DCE_EC312_SpecificHeat_Ca(B740)</f>
        <v>650</v>
      </c>
      <c r="H740" s="33">
        <f t="shared" si="116"/>
        <v>0.21680057413067233</v>
      </c>
      <c r="I740" s="33">
        <f t="shared" si="117"/>
        <v>941.12651169147864</v>
      </c>
      <c r="J740" s="37">
        <f t="shared" si="109"/>
        <v>60.416666666666664</v>
      </c>
      <c r="K740" s="38">
        <f t="shared" si="110"/>
        <v>941.12651169147864</v>
      </c>
    </row>
    <row r="741" spans="1:11">
      <c r="A741" s="31">
        <v>726</v>
      </c>
      <c r="B741" s="33">
        <f t="shared" si="111"/>
        <v>941.12651169147864</v>
      </c>
      <c r="C741" s="32">
        <f t="shared" si="112"/>
        <v>60.5</v>
      </c>
      <c r="D741" s="36">
        <f t="shared" si="113"/>
        <v>946.58089981778096</v>
      </c>
      <c r="E741" s="33">
        <f t="shared" si="114"/>
        <v>946.58089981778096</v>
      </c>
      <c r="F741" s="34">
        <f t="shared" si="115"/>
        <v>1696.646441390217</v>
      </c>
      <c r="G741" s="34" cm="1">
        <f t="array" ref="G741">_xll.DCE_EC312_SpecificHeat_Ca(B741)</f>
        <v>650</v>
      </c>
      <c r="H741" s="33">
        <f t="shared" si="116"/>
        <v>0.21647967211107405</v>
      </c>
      <c r="I741" s="33">
        <f t="shared" si="117"/>
        <v>941.3429913635897</v>
      </c>
      <c r="J741" s="37">
        <f t="shared" si="109"/>
        <v>60.5</v>
      </c>
      <c r="K741" s="38">
        <f t="shared" si="110"/>
        <v>941.3429913635897</v>
      </c>
    </row>
    <row r="742" spans="1:11">
      <c r="A742" s="31">
        <v>727</v>
      </c>
      <c r="B742" s="33">
        <f t="shared" si="111"/>
        <v>941.3429913635897</v>
      </c>
      <c r="C742" s="32">
        <f t="shared" si="112"/>
        <v>60.583333333333336</v>
      </c>
      <c r="D742" s="36">
        <f t="shared" si="113"/>
        <v>946.78671248236299</v>
      </c>
      <c r="E742" s="33">
        <f t="shared" si="114"/>
        <v>946.78671248236299</v>
      </c>
      <c r="F742" s="34">
        <f t="shared" si="115"/>
        <v>1694.1390863088304</v>
      </c>
      <c r="G742" s="34" cm="1">
        <f t="array" ref="G742">_xll.DCE_EC312_SpecificHeat_Ca(B742)</f>
        <v>650</v>
      </c>
      <c r="H742" s="33">
        <f t="shared" si="116"/>
        <v>0.21615975194819093</v>
      </c>
      <c r="I742" s="33">
        <f t="shared" si="117"/>
        <v>941.55915111553793</v>
      </c>
      <c r="J742" s="37">
        <f t="shared" si="109"/>
        <v>60.583333333333336</v>
      </c>
      <c r="K742" s="38">
        <f t="shared" si="110"/>
        <v>941.55915111553793</v>
      </c>
    </row>
    <row r="743" spans="1:11">
      <c r="A743" s="31">
        <v>728</v>
      </c>
      <c r="B743" s="33">
        <f t="shared" si="111"/>
        <v>941.55915111553793</v>
      </c>
      <c r="C743" s="32">
        <f t="shared" si="112"/>
        <v>60.666666666666664</v>
      </c>
      <c r="D743" s="36">
        <f t="shared" si="113"/>
        <v>946.99224282495732</v>
      </c>
      <c r="E743" s="33">
        <f t="shared" si="114"/>
        <v>946.99224282495732</v>
      </c>
      <c r="F743" s="34">
        <f t="shared" si="115"/>
        <v>1691.6393868490575</v>
      </c>
      <c r="G743" s="34" cm="1">
        <f t="array" ref="G743">_xll.DCE_EC312_SpecificHeat_Ca(B743)</f>
        <v>650</v>
      </c>
      <c r="H743" s="33">
        <f t="shared" si="116"/>
        <v>0.21584080858661206</v>
      </c>
      <c r="I743" s="33">
        <f t="shared" si="117"/>
        <v>941.77499192412449</v>
      </c>
      <c r="J743" s="37">
        <f t="shared" ref="J743:J806" si="118">C743</f>
        <v>60.666666666666664</v>
      </c>
      <c r="K743" s="38">
        <f t="shared" ref="K743:K806" si="119">I743</f>
        <v>941.77499192412449</v>
      </c>
    </row>
    <row r="744" spans="1:11">
      <c r="A744" s="31">
        <v>729</v>
      </c>
      <c r="B744" s="33">
        <f t="shared" si="111"/>
        <v>941.77499192412449</v>
      </c>
      <c r="C744" s="32">
        <f t="shared" si="112"/>
        <v>60.75</v>
      </c>
      <c r="D744" s="36">
        <f t="shared" si="113"/>
        <v>947.19749161904895</v>
      </c>
      <c r="E744" s="33">
        <f t="shared" si="114"/>
        <v>947.19749161904895</v>
      </c>
      <c r="F744" s="34">
        <f t="shared" si="115"/>
        <v>1689.1473037843509</v>
      </c>
      <c r="G744" s="34" cm="1">
        <f t="array" ref="G744">_xll.DCE_EC312_SpecificHeat_Ca(B744)</f>
        <v>650</v>
      </c>
      <c r="H744" s="33">
        <f t="shared" si="116"/>
        <v>0.21552283702131694</v>
      </c>
      <c r="I744" s="33">
        <f t="shared" si="117"/>
        <v>941.99051476114585</v>
      </c>
      <c r="J744" s="37">
        <f t="shared" si="118"/>
        <v>60.75</v>
      </c>
      <c r="K744" s="38">
        <f t="shared" si="119"/>
        <v>941.99051476114585</v>
      </c>
    </row>
    <row r="745" spans="1:11">
      <c r="A745" s="31">
        <v>730</v>
      </c>
      <c r="B745" s="33">
        <f t="shared" si="111"/>
        <v>941.99051476114585</v>
      </c>
      <c r="C745" s="32">
        <f t="shared" si="112"/>
        <v>60.833333333333336</v>
      </c>
      <c r="D745" s="36">
        <f t="shared" si="113"/>
        <v>947.40245963494874</v>
      </c>
      <c r="E745" s="33">
        <f t="shared" si="114"/>
        <v>947.40245963494874</v>
      </c>
      <c r="F745" s="34">
        <f t="shared" si="115"/>
        <v>1686.6627982750535</v>
      </c>
      <c r="G745" s="34" cm="1">
        <f t="array" ref="G745">_xll.DCE_EC312_SpecificHeat_Ca(B745)</f>
        <v>650</v>
      </c>
      <c r="H745" s="33">
        <f t="shared" si="116"/>
        <v>0.21520583229664952</v>
      </c>
      <c r="I745" s="33">
        <f t="shared" si="117"/>
        <v>942.20572059344249</v>
      </c>
      <c r="J745" s="37">
        <f t="shared" si="118"/>
        <v>60.833333333333336</v>
      </c>
      <c r="K745" s="38">
        <f t="shared" si="119"/>
        <v>942.20572059344249</v>
      </c>
    </row>
    <row r="746" spans="1:11">
      <c r="A746" s="31">
        <v>731</v>
      </c>
      <c r="B746" s="33">
        <f t="shared" si="111"/>
        <v>942.20572059344249</v>
      </c>
      <c r="C746" s="32">
        <f t="shared" si="112"/>
        <v>60.916666666666664</v>
      </c>
      <c r="D746" s="36">
        <f t="shared" si="113"/>
        <v>947.60714763981071</v>
      </c>
      <c r="E746" s="33">
        <f t="shared" si="114"/>
        <v>947.60714763981071</v>
      </c>
      <c r="F746" s="34">
        <f t="shared" si="115"/>
        <v>1684.1858318599357</v>
      </c>
      <c r="G746" s="34" cm="1">
        <f t="array" ref="G746">_xll.DCE_EC312_SpecificHeat_Ca(B746)</f>
        <v>650</v>
      </c>
      <c r="H746" s="33">
        <f t="shared" si="116"/>
        <v>0.21488978950523832</v>
      </c>
      <c r="I746" s="33">
        <f t="shared" si="117"/>
        <v>942.42061038294776</v>
      </c>
      <c r="J746" s="37">
        <f t="shared" si="118"/>
        <v>60.916666666666664</v>
      </c>
      <c r="K746" s="38">
        <f t="shared" si="119"/>
        <v>942.42061038294776</v>
      </c>
    </row>
    <row r="747" spans="1:11">
      <c r="A747" s="31">
        <v>732</v>
      </c>
      <c r="B747" s="33">
        <f t="shared" si="111"/>
        <v>942.42061038294776</v>
      </c>
      <c r="C747" s="32">
        <f t="shared" si="112"/>
        <v>61</v>
      </c>
      <c r="D747" s="36">
        <f t="shared" si="113"/>
        <v>947.81155639764904</v>
      </c>
      <c r="E747" s="33">
        <f t="shared" si="114"/>
        <v>947.81155639764904</v>
      </c>
      <c r="F747" s="34">
        <f t="shared" si="115"/>
        <v>1681.7163664490067</v>
      </c>
      <c r="G747" s="34" cm="1">
        <f t="array" ref="G747">_xll.DCE_EC312_SpecificHeat_Ca(B747)</f>
        <v>650</v>
      </c>
      <c r="H747" s="33">
        <f t="shared" si="116"/>
        <v>0.21457470378707921</v>
      </c>
      <c r="I747" s="33">
        <f t="shared" si="117"/>
        <v>942.63518508673485</v>
      </c>
      <c r="J747" s="37">
        <f t="shared" si="118"/>
        <v>61</v>
      </c>
      <c r="K747" s="38">
        <f t="shared" si="119"/>
        <v>942.63518508673485</v>
      </c>
    </row>
    <row r="748" spans="1:11">
      <c r="A748" s="31">
        <v>733</v>
      </c>
      <c r="B748" s="33">
        <f t="shared" si="111"/>
        <v>942.63518508673485</v>
      </c>
      <c r="C748" s="32">
        <f t="shared" si="112"/>
        <v>61.083333333333336</v>
      </c>
      <c r="D748" s="36">
        <f t="shared" si="113"/>
        <v>948.01568666935498</v>
      </c>
      <c r="E748" s="33">
        <f t="shared" si="114"/>
        <v>948.01568666935498</v>
      </c>
      <c r="F748" s="34">
        <f t="shared" si="115"/>
        <v>1679.2543643159381</v>
      </c>
      <c r="G748" s="34" cm="1">
        <f t="array" ref="G748">_xll.DCE_EC312_SpecificHeat_Ca(B748)</f>
        <v>650</v>
      </c>
      <c r="H748" s="33">
        <f t="shared" si="116"/>
        <v>0.21426057032856868</v>
      </c>
      <c r="I748" s="33">
        <f t="shared" si="117"/>
        <v>942.84944565706337</v>
      </c>
      <c r="J748" s="37">
        <f t="shared" si="118"/>
        <v>61.083333333333336</v>
      </c>
      <c r="K748" s="38">
        <f t="shared" si="119"/>
        <v>942.84944565706337</v>
      </c>
    </row>
    <row r="749" spans="1:11">
      <c r="A749" s="31">
        <v>734</v>
      </c>
      <c r="B749" s="33">
        <f t="shared" si="111"/>
        <v>942.84944565706337</v>
      </c>
      <c r="C749" s="32">
        <f t="shared" si="112"/>
        <v>61.166666666666664</v>
      </c>
      <c r="D749" s="36">
        <f t="shared" si="113"/>
        <v>948.21953921271438</v>
      </c>
      <c r="E749" s="33">
        <f t="shared" si="114"/>
        <v>948.21953921271438</v>
      </c>
      <c r="F749" s="34">
        <f t="shared" si="115"/>
        <v>1676.7997880901796</v>
      </c>
      <c r="G749" s="34" cm="1">
        <f t="array" ref="G749">_xll.DCE_EC312_SpecificHeat_Ca(B749)</f>
        <v>650</v>
      </c>
      <c r="H749" s="33">
        <f t="shared" si="116"/>
        <v>0.21394738436149802</v>
      </c>
      <c r="I749" s="33">
        <f t="shared" si="117"/>
        <v>943.06339304142489</v>
      </c>
      <c r="J749" s="37">
        <f t="shared" si="118"/>
        <v>61.166666666666664</v>
      </c>
      <c r="K749" s="38">
        <f t="shared" si="119"/>
        <v>943.06339304142489</v>
      </c>
    </row>
    <row r="750" spans="1:11">
      <c r="A750" s="31">
        <v>735</v>
      </c>
      <c r="B750" s="33">
        <f t="shared" si="111"/>
        <v>943.06339304142489</v>
      </c>
      <c r="C750" s="32">
        <f t="shared" si="112"/>
        <v>61.25</v>
      </c>
      <c r="D750" s="36">
        <f t="shared" si="113"/>
        <v>948.42311478242414</v>
      </c>
      <c r="E750" s="33">
        <f t="shared" si="114"/>
        <v>948.42311478242414</v>
      </c>
      <c r="F750" s="34">
        <f t="shared" si="115"/>
        <v>1674.3526007508904</v>
      </c>
      <c r="G750" s="34" cm="1">
        <f t="array" ref="G750">_xll.DCE_EC312_SpecificHeat_Ca(B750)</f>
        <v>650</v>
      </c>
      <c r="H750" s="33">
        <f t="shared" si="116"/>
        <v>0.21363514116227872</v>
      </c>
      <c r="I750" s="33">
        <f t="shared" si="117"/>
        <v>943.27702818258717</v>
      </c>
      <c r="J750" s="37">
        <f t="shared" si="118"/>
        <v>61.25</v>
      </c>
      <c r="K750" s="38">
        <f t="shared" si="119"/>
        <v>943.27702818258717</v>
      </c>
    </row>
    <row r="751" spans="1:11">
      <c r="A751" s="31">
        <v>736</v>
      </c>
      <c r="B751" s="33">
        <f t="shared" si="111"/>
        <v>943.27702818258717</v>
      </c>
      <c r="C751" s="32">
        <f t="shared" si="112"/>
        <v>61.333333333333336</v>
      </c>
      <c r="D751" s="36">
        <f t="shared" si="113"/>
        <v>948.6264141301092</v>
      </c>
      <c r="E751" s="33">
        <f t="shared" si="114"/>
        <v>948.6264141301092</v>
      </c>
      <c r="F751" s="34">
        <f t="shared" si="115"/>
        <v>1671.9127656194278</v>
      </c>
      <c r="G751" s="34" cm="1">
        <f t="array" ref="G751">_xll.DCE_EC312_SpecificHeat_Ca(B751)</f>
        <v>650</v>
      </c>
      <c r="H751" s="33">
        <f t="shared" si="116"/>
        <v>0.2133238360509844</v>
      </c>
      <c r="I751" s="33">
        <f t="shared" si="117"/>
        <v>943.49035201863819</v>
      </c>
      <c r="J751" s="37">
        <f t="shared" si="118"/>
        <v>61.333333333333336</v>
      </c>
      <c r="K751" s="38">
        <f t="shared" si="119"/>
        <v>943.49035201863819</v>
      </c>
    </row>
    <row r="752" spans="1:11">
      <c r="A752" s="31">
        <v>737</v>
      </c>
      <c r="B752" s="33">
        <f t="shared" si="111"/>
        <v>943.49035201863819</v>
      </c>
      <c r="C752" s="32">
        <f t="shared" si="112"/>
        <v>61.416666666666664</v>
      </c>
      <c r="D752" s="36">
        <f t="shared" si="113"/>
        <v>948.82943800433895</v>
      </c>
      <c r="E752" s="33">
        <f t="shared" si="114"/>
        <v>948.82943800433895</v>
      </c>
      <c r="F752" s="34">
        <f t="shared" si="115"/>
        <v>1669.4802463529791</v>
      </c>
      <c r="G752" s="34" cm="1">
        <f t="array" ref="G752">_xll.DCE_EC312_SpecificHeat_Ca(B752)</f>
        <v>650</v>
      </c>
      <c r="H752" s="33">
        <f t="shared" si="116"/>
        <v>0.21301346439053803</v>
      </c>
      <c r="I752" s="33">
        <f t="shared" si="117"/>
        <v>943.70336548302873</v>
      </c>
      <c r="J752" s="37">
        <f t="shared" si="118"/>
        <v>61.416666666666664</v>
      </c>
      <c r="K752" s="38">
        <f t="shared" si="119"/>
        <v>943.70336548302873</v>
      </c>
    </row>
    <row r="753" spans="1:11">
      <c r="A753" s="31">
        <v>738</v>
      </c>
      <c r="B753" s="33">
        <f t="shared" si="111"/>
        <v>943.70336548302873</v>
      </c>
      <c r="C753" s="32">
        <f t="shared" si="112"/>
        <v>61.5</v>
      </c>
      <c r="D753" s="36">
        <f t="shared" si="113"/>
        <v>949.0321871506444</v>
      </c>
      <c r="E753" s="33">
        <f t="shared" si="114"/>
        <v>949.0321871506444</v>
      </c>
      <c r="F753" s="34">
        <f t="shared" si="115"/>
        <v>1667.0550069380329</v>
      </c>
      <c r="G753" s="34" cm="1">
        <f t="array" ref="G753">_xll.DCE_EC312_SpecificHeat_Ca(B753)</f>
        <v>650</v>
      </c>
      <c r="H753" s="33">
        <f t="shared" si="116"/>
        <v>0.21270402158587909</v>
      </c>
      <c r="I753" s="33">
        <f t="shared" si="117"/>
        <v>943.9160695046146</v>
      </c>
      <c r="J753" s="37">
        <f t="shared" si="118"/>
        <v>61.5</v>
      </c>
      <c r="K753" s="38">
        <f t="shared" si="119"/>
        <v>943.9160695046146</v>
      </c>
    </row>
    <row r="754" spans="1:11">
      <c r="A754" s="31">
        <v>739</v>
      </c>
      <c r="B754" s="33">
        <f t="shared" si="111"/>
        <v>943.9160695046146</v>
      </c>
      <c r="C754" s="32">
        <f t="shared" si="112"/>
        <v>61.583333333333336</v>
      </c>
      <c r="D754" s="36">
        <f t="shared" si="113"/>
        <v>949.23466231153338</v>
      </c>
      <c r="E754" s="33">
        <f t="shared" si="114"/>
        <v>949.23466231153338</v>
      </c>
      <c r="F754" s="34">
        <f t="shared" si="115"/>
        <v>1664.6370116842691</v>
      </c>
      <c r="G754" s="34" cm="1">
        <f t="array" ref="G754">_xll.DCE_EC312_SpecificHeat_Ca(B754)</f>
        <v>650</v>
      </c>
      <c r="H754" s="33">
        <f t="shared" si="116"/>
        <v>0.21239550308318383</v>
      </c>
      <c r="I754" s="33">
        <f t="shared" si="117"/>
        <v>944.12846500769774</v>
      </c>
      <c r="J754" s="37">
        <f t="shared" si="118"/>
        <v>61.583333333333336</v>
      </c>
      <c r="K754" s="38">
        <f t="shared" si="119"/>
        <v>944.12846500769774</v>
      </c>
    </row>
    <row r="755" spans="1:11">
      <c r="A755" s="31">
        <v>740</v>
      </c>
      <c r="B755" s="33">
        <f t="shared" si="111"/>
        <v>944.12846500769774</v>
      </c>
      <c r="C755" s="32">
        <f t="shared" si="112"/>
        <v>61.666666666666664</v>
      </c>
      <c r="D755" s="36">
        <f t="shared" si="113"/>
        <v>949.43686422650831</v>
      </c>
      <c r="E755" s="33">
        <f t="shared" si="114"/>
        <v>949.43686422650831</v>
      </c>
      <c r="F755" s="34">
        <f t="shared" si="115"/>
        <v>1662.2262252183543</v>
      </c>
      <c r="G755" s="34" cm="1">
        <f t="array" ref="G755">_xll.DCE_EC312_SpecificHeat_Ca(B755)</f>
        <v>650</v>
      </c>
      <c r="H755" s="33">
        <f t="shared" si="116"/>
        <v>0.21208790436907379</v>
      </c>
      <c r="I755" s="33">
        <f t="shared" si="117"/>
        <v>944.34055291206687</v>
      </c>
      <c r="J755" s="37">
        <f t="shared" si="118"/>
        <v>61.666666666666664</v>
      </c>
      <c r="K755" s="38">
        <f t="shared" si="119"/>
        <v>944.34055291206687</v>
      </c>
    </row>
    <row r="756" spans="1:11">
      <c r="A756" s="31">
        <v>741</v>
      </c>
      <c r="B756" s="33">
        <f t="shared" si="111"/>
        <v>944.34055291206687</v>
      </c>
      <c r="C756" s="32">
        <f t="shared" si="112"/>
        <v>61.75</v>
      </c>
      <c r="D756" s="36">
        <f t="shared" si="113"/>
        <v>949.63879363208127</v>
      </c>
      <c r="E756" s="33">
        <f t="shared" si="114"/>
        <v>949.63879363208127</v>
      </c>
      <c r="F756" s="34">
        <f t="shared" si="115"/>
        <v>1659.8226124780431</v>
      </c>
      <c r="G756" s="34" cm="1">
        <f t="array" ref="G756">_xll.DCE_EC312_SpecificHeat_Ca(B756)</f>
        <v>650</v>
      </c>
      <c r="H756" s="33">
        <f t="shared" si="116"/>
        <v>0.2117812209698629</v>
      </c>
      <c r="I756" s="33">
        <f t="shared" si="117"/>
        <v>944.55233413303677</v>
      </c>
      <c r="J756" s="37">
        <f t="shared" si="118"/>
        <v>61.75</v>
      </c>
      <c r="K756" s="38">
        <f t="shared" si="119"/>
        <v>944.55233413303677</v>
      </c>
    </row>
    <row r="757" spans="1:11">
      <c r="A757" s="31">
        <v>742</v>
      </c>
      <c r="B757" s="33">
        <f t="shared" si="111"/>
        <v>944.55233413303677</v>
      </c>
      <c r="C757" s="32">
        <f t="shared" si="112"/>
        <v>61.833333333333336</v>
      </c>
      <c r="D757" s="36">
        <f t="shared" si="113"/>
        <v>949.84045126179069</v>
      </c>
      <c r="E757" s="33">
        <f t="shared" si="114"/>
        <v>949.84045126179069</v>
      </c>
      <c r="F757" s="34">
        <f t="shared" si="115"/>
        <v>1657.4261387068605</v>
      </c>
      <c r="G757" s="34" cm="1">
        <f t="array" ref="G757">_xll.DCE_EC312_SpecificHeat_Ca(B757)</f>
        <v>650</v>
      </c>
      <c r="H757" s="33">
        <f t="shared" si="116"/>
        <v>0.21147544845087934</v>
      </c>
      <c r="I757" s="33">
        <f t="shared" si="117"/>
        <v>944.76380958148764</v>
      </c>
      <c r="J757" s="37">
        <f t="shared" si="118"/>
        <v>61.833333333333336</v>
      </c>
      <c r="K757" s="38">
        <f t="shared" si="119"/>
        <v>944.76380958148764</v>
      </c>
    </row>
    <row r="758" spans="1:11">
      <c r="A758" s="31">
        <v>743</v>
      </c>
      <c r="B758" s="33">
        <f t="shared" si="111"/>
        <v>944.76380958148764</v>
      </c>
      <c r="C758" s="32">
        <f t="shared" si="112"/>
        <v>61.916666666666664</v>
      </c>
      <c r="D758" s="36">
        <f t="shared" si="113"/>
        <v>950.04183784621728</v>
      </c>
      <c r="E758" s="33">
        <f t="shared" si="114"/>
        <v>950.04183784621728</v>
      </c>
      <c r="F758" s="34">
        <f t="shared" si="115"/>
        <v>1655.0367694477845</v>
      </c>
      <c r="G758" s="34" cm="1">
        <f t="array" ref="G758">_xll.DCE_EC312_SpecificHeat_Ca(B758)</f>
        <v>650</v>
      </c>
      <c r="H758" s="33">
        <f t="shared" si="116"/>
        <v>0.21117058241565917</v>
      </c>
      <c r="I758" s="33">
        <f t="shared" si="117"/>
        <v>944.9749801639033</v>
      </c>
      <c r="J758" s="37">
        <f t="shared" si="118"/>
        <v>61.916666666666664</v>
      </c>
      <c r="K758" s="38">
        <f t="shared" si="119"/>
        <v>944.9749801639033</v>
      </c>
    </row>
    <row r="759" spans="1:11">
      <c r="A759" s="31">
        <v>744</v>
      </c>
      <c r="B759" s="33">
        <f t="shared" si="111"/>
        <v>944.9749801639033</v>
      </c>
      <c r="C759" s="32">
        <f t="shared" si="112"/>
        <v>62</v>
      </c>
      <c r="D759" s="36">
        <f t="shared" si="113"/>
        <v>950.24295411299954</v>
      </c>
      <c r="E759" s="33">
        <f t="shared" si="114"/>
        <v>950.24295411299954</v>
      </c>
      <c r="F759" s="34">
        <f t="shared" si="115"/>
        <v>1652.6544705388205</v>
      </c>
      <c r="G759" s="34" cm="1">
        <f t="array" ref="G759">_xll.DCE_EC312_SpecificHeat_Ca(B759)</f>
        <v>650</v>
      </c>
      <c r="H759" s="33">
        <f t="shared" si="116"/>
        <v>0.21086661850538185</v>
      </c>
      <c r="I759" s="33">
        <f t="shared" si="117"/>
        <v>945.1858467824087</v>
      </c>
      <c r="J759" s="37">
        <f t="shared" si="118"/>
        <v>62</v>
      </c>
      <c r="K759" s="38">
        <f t="shared" si="119"/>
        <v>945.1858467824087</v>
      </c>
    </row>
    <row r="760" spans="1:11">
      <c r="A760" s="31">
        <v>745</v>
      </c>
      <c r="B760" s="33">
        <f t="shared" si="111"/>
        <v>945.1858467824087</v>
      </c>
      <c r="C760" s="32">
        <f t="shared" si="112"/>
        <v>62.083333333333336</v>
      </c>
      <c r="D760" s="36">
        <f t="shared" si="113"/>
        <v>950.44380078685026</v>
      </c>
      <c r="E760" s="33">
        <f t="shared" si="114"/>
        <v>950.44380078685026</v>
      </c>
      <c r="F760" s="34">
        <f t="shared" si="115"/>
        <v>1650.2792081069892</v>
      </c>
      <c r="G760" s="34" cm="1">
        <f t="array" ref="G760">_xll.DCE_EC312_SpecificHeat_Ca(B760)</f>
        <v>650</v>
      </c>
      <c r="H760" s="33">
        <f t="shared" si="116"/>
        <v>0.21056355239810304</v>
      </c>
      <c r="I760" s="33">
        <f t="shared" si="117"/>
        <v>945.39641033480677</v>
      </c>
      <c r="J760" s="37">
        <f t="shared" si="118"/>
        <v>62.083333333333336</v>
      </c>
      <c r="K760" s="38">
        <f t="shared" si="119"/>
        <v>945.39641033480677</v>
      </c>
    </row>
    <row r="761" spans="1:11">
      <c r="A761" s="31">
        <v>746</v>
      </c>
      <c r="B761" s="33">
        <f t="shared" si="111"/>
        <v>945.39641033480677</v>
      </c>
      <c r="C761" s="32">
        <f t="shared" si="112"/>
        <v>62.166666666666664</v>
      </c>
      <c r="D761" s="36">
        <f t="shared" si="113"/>
        <v>950.64437858957126</v>
      </c>
      <c r="E761" s="33">
        <f t="shared" si="114"/>
        <v>950.64437858957126</v>
      </c>
      <c r="F761" s="34">
        <f t="shared" si="115"/>
        <v>1647.9109485636413</v>
      </c>
      <c r="G761" s="34" cm="1">
        <f t="array" ref="G761">_xll.DCE_EC312_SpecificHeat_Ca(B761)</f>
        <v>650</v>
      </c>
      <c r="H761" s="33">
        <f t="shared" si="116"/>
        <v>0.21026137980815682</v>
      </c>
      <c r="I761" s="33">
        <f t="shared" si="117"/>
        <v>945.60667171461489</v>
      </c>
      <c r="J761" s="37">
        <f t="shared" si="118"/>
        <v>62.166666666666664</v>
      </c>
      <c r="K761" s="38">
        <f t="shared" si="119"/>
        <v>945.60667171461489</v>
      </c>
    </row>
    <row r="762" spans="1:11">
      <c r="A762" s="31">
        <v>747</v>
      </c>
      <c r="B762" s="33">
        <f t="shared" si="111"/>
        <v>945.60667171461489</v>
      </c>
      <c r="C762" s="32">
        <f t="shared" si="112"/>
        <v>62.25</v>
      </c>
      <c r="D762" s="36">
        <f t="shared" si="113"/>
        <v>950.84468824006944</v>
      </c>
      <c r="E762" s="33">
        <f t="shared" si="114"/>
        <v>950.84468824006944</v>
      </c>
      <c r="F762" s="34">
        <f t="shared" si="115"/>
        <v>1645.5496585992719</v>
      </c>
      <c r="G762" s="34" cm="1">
        <f t="array" ref="G762">_xll.DCE_EC312_SpecificHeat_Ca(B762)</f>
        <v>650</v>
      </c>
      <c r="H762" s="33">
        <f t="shared" si="116"/>
        <v>0.20996009648549416</v>
      </c>
      <c r="I762" s="33">
        <f t="shared" si="117"/>
        <v>945.81663181110036</v>
      </c>
      <c r="J762" s="37">
        <f t="shared" si="118"/>
        <v>62.25</v>
      </c>
      <c r="K762" s="38">
        <f t="shared" si="119"/>
        <v>945.81663181110036</v>
      </c>
    </row>
    <row r="763" spans="1:11">
      <c r="A763" s="31">
        <v>748</v>
      </c>
      <c r="B763" s="33">
        <f t="shared" si="111"/>
        <v>945.81663181110036</v>
      </c>
      <c r="C763" s="32">
        <f t="shared" si="112"/>
        <v>62.333333333333336</v>
      </c>
      <c r="D763" s="36">
        <f t="shared" si="113"/>
        <v>951.04473045437283</v>
      </c>
      <c r="E763" s="33">
        <f t="shared" si="114"/>
        <v>951.04473045437283</v>
      </c>
      <c r="F763" s="34">
        <f t="shared" si="115"/>
        <v>1643.1953051793544</v>
      </c>
      <c r="G763" s="34" cm="1">
        <f t="array" ref="G763">_xll.DCE_EC312_SpecificHeat_Ca(B763)</f>
        <v>650</v>
      </c>
      <c r="H763" s="33">
        <f t="shared" si="116"/>
        <v>0.20965969821515107</v>
      </c>
      <c r="I763" s="33">
        <f t="shared" si="117"/>
        <v>946.02629150931557</v>
      </c>
      <c r="J763" s="37">
        <f t="shared" si="118"/>
        <v>62.333333333333336</v>
      </c>
      <c r="K763" s="38">
        <f t="shared" si="119"/>
        <v>946.02629150931557</v>
      </c>
    </row>
    <row r="764" spans="1:11">
      <c r="A764" s="31">
        <v>749</v>
      </c>
      <c r="B764" s="33">
        <f t="shared" si="111"/>
        <v>946.02629150931557</v>
      </c>
      <c r="C764" s="32">
        <f t="shared" si="112"/>
        <v>62.416666666666664</v>
      </c>
      <c r="D764" s="36">
        <f t="shared" si="113"/>
        <v>951.24450594564473</v>
      </c>
      <c r="E764" s="33">
        <f t="shared" si="114"/>
        <v>951.24450594564473</v>
      </c>
      <c r="F764" s="34">
        <f t="shared" si="115"/>
        <v>1640.8478555387771</v>
      </c>
      <c r="G764" s="34" cm="1">
        <f t="array" ref="G764">_xll.DCE_EC312_SpecificHeat_Ca(B764)</f>
        <v>650</v>
      </c>
      <c r="H764" s="33">
        <f t="shared" si="116"/>
        <v>0.20936018081653912</v>
      </c>
      <c r="I764" s="33">
        <f t="shared" si="117"/>
        <v>946.23565169013216</v>
      </c>
      <c r="J764" s="37">
        <f t="shared" si="118"/>
        <v>62.416666666666664</v>
      </c>
      <c r="K764" s="38">
        <f t="shared" si="119"/>
        <v>946.23565169013216</v>
      </c>
    </row>
    <row r="765" spans="1:11">
      <c r="A765" s="31">
        <v>750</v>
      </c>
      <c r="B765" s="33">
        <f t="shared" si="111"/>
        <v>946.23565169013216</v>
      </c>
      <c r="C765" s="32">
        <f t="shared" si="112"/>
        <v>62.5</v>
      </c>
      <c r="D765" s="36">
        <f t="shared" si="113"/>
        <v>951.44401542419985</v>
      </c>
      <c r="E765" s="33">
        <f t="shared" si="114"/>
        <v>951.44401542419985</v>
      </c>
      <c r="F765" s="34">
        <f t="shared" si="115"/>
        <v>1638.5072771778441</v>
      </c>
      <c r="G765" s="34" cm="1">
        <f t="array" ref="G765">_xll.DCE_EC312_SpecificHeat_Ca(B765)</f>
        <v>650</v>
      </c>
      <c r="H765" s="33">
        <f t="shared" si="116"/>
        <v>0.20906154014293488</v>
      </c>
      <c r="I765" s="33">
        <f t="shared" si="117"/>
        <v>946.44471323027506</v>
      </c>
      <c r="J765" s="37">
        <f t="shared" si="118"/>
        <v>62.5</v>
      </c>
      <c r="K765" s="38">
        <f t="shared" si="119"/>
        <v>946.44471323027506</v>
      </c>
    </row>
    <row r="766" spans="1:11">
      <c r="A766" s="31">
        <v>751</v>
      </c>
      <c r="B766" s="33">
        <f t="shared" si="111"/>
        <v>946.44471323027506</v>
      </c>
      <c r="C766" s="32">
        <f t="shared" si="112"/>
        <v>62.583333333333336</v>
      </c>
      <c r="D766" s="36">
        <f t="shared" si="113"/>
        <v>951.64325959751886</v>
      </c>
      <c r="E766" s="33">
        <f t="shared" si="114"/>
        <v>951.64325959751886</v>
      </c>
      <c r="F766" s="34">
        <f t="shared" si="115"/>
        <v>1636.1735378580302</v>
      </c>
      <c r="G766" s="34" cm="1">
        <f t="array" ref="G766">_xll.DCE_EC312_SpecificHeat_Ca(B766)</f>
        <v>650</v>
      </c>
      <c r="H766" s="33">
        <f t="shared" si="116"/>
        <v>0.20876377208093835</v>
      </c>
      <c r="I766" s="33">
        <f t="shared" si="117"/>
        <v>946.653477002356</v>
      </c>
      <c r="J766" s="37">
        <f t="shared" si="118"/>
        <v>62.583333333333336</v>
      </c>
      <c r="K766" s="38">
        <f t="shared" si="119"/>
        <v>946.653477002356</v>
      </c>
    </row>
    <row r="767" spans="1:11">
      <c r="A767" s="31">
        <v>752</v>
      </c>
      <c r="B767" s="33">
        <f t="shared" si="111"/>
        <v>946.653477002356</v>
      </c>
      <c r="C767" s="32">
        <f t="shared" si="112"/>
        <v>62.666666666666664</v>
      </c>
      <c r="D767" s="36">
        <f t="shared" si="113"/>
        <v>951.84223917026441</v>
      </c>
      <c r="E767" s="33">
        <f t="shared" si="114"/>
        <v>951.84223917026441</v>
      </c>
      <c r="F767" s="34">
        <f t="shared" si="115"/>
        <v>1633.8466055971426</v>
      </c>
      <c r="G767" s="34" cm="1">
        <f t="array" ref="G767">_xll.DCE_EC312_SpecificHeat_Ca(B767)</f>
        <v>650</v>
      </c>
      <c r="H767" s="33">
        <f t="shared" si="116"/>
        <v>0.2084668725498558</v>
      </c>
      <c r="I767" s="33">
        <f t="shared" si="117"/>
        <v>946.86194387490582</v>
      </c>
      <c r="J767" s="37">
        <f t="shared" si="118"/>
        <v>62.666666666666664</v>
      </c>
      <c r="K767" s="38">
        <f t="shared" si="119"/>
        <v>946.86194387490582</v>
      </c>
    </row>
    <row r="768" spans="1:11">
      <c r="A768" s="31">
        <v>753</v>
      </c>
      <c r="B768" s="33">
        <f t="shared" si="111"/>
        <v>946.86194387490582</v>
      </c>
      <c r="C768" s="32">
        <f t="shared" si="112"/>
        <v>62.75</v>
      </c>
      <c r="D768" s="36">
        <f t="shared" si="113"/>
        <v>952.0409548442949</v>
      </c>
      <c r="E768" s="33">
        <f t="shared" si="114"/>
        <v>952.0409548442949</v>
      </c>
      <c r="F768" s="34">
        <f t="shared" si="115"/>
        <v>1631.5264486657202</v>
      </c>
      <c r="G768" s="34" cm="1">
        <f t="array" ref="G768">_xll.DCE_EC312_SpecificHeat_Ca(B768)</f>
        <v>650</v>
      </c>
      <c r="H768" s="33">
        <f t="shared" si="116"/>
        <v>0.20817083750124016</v>
      </c>
      <c r="I768" s="33">
        <f t="shared" si="117"/>
        <v>947.07011471240708</v>
      </c>
      <c r="J768" s="37">
        <f t="shared" si="118"/>
        <v>62.75</v>
      </c>
      <c r="K768" s="38">
        <f t="shared" si="119"/>
        <v>947.07011471240708</v>
      </c>
    </row>
    <row r="769" spans="1:11">
      <c r="A769" s="31">
        <v>754</v>
      </c>
      <c r="B769" s="33">
        <f t="shared" si="111"/>
        <v>947.07011471240708</v>
      </c>
      <c r="C769" s="32">
        <f t="shared" si="112"/>
        <v>62.833333333333336</v>
      </c>
      <c r="D769" s="36">
        <f t="shared" si="113"/>
        <v>952.23940731868026</v>
      </c>
      <c r="E769" s="33">
        <f t="shared" si="114"/>
        <v>952.23940731868026</v>
      </c>
      <c r="F769" s="34">
        <f t="shared" si="115"/>
        <v>1629.2130355826962</v>
      </c>
      <c r="G769" s="34" cm="1">
        <f t="array" ref="G769">_xll.DCE_EC312_SpecificHeat_Ca(B769)</f>
        <v>650</v>
      </c>
      <c r="H769" s="33">
        <f t="shared" si="116"/>
        <v>0.20787566291833756</v>
      </c>
      <c r="I769" s="33">
        <f t="shared" si="117"/>
        <v>947.27799037532543</v>
      </c>
      <c r="J769" s="37">
        <f t="shared" si="118"/>
        <v>62.833333333333336</v>
      </c>
      <c r="K769" s="38">
        <f t="shared" si="119"/>
        <v>947.27799037532543</v>
      </c>
    </row>
    <row r="770" spans="1:11">
      <c r="A770" s="31">
        <v>755</v>
      </c>
      <c r="B770" s="33">
        <f t="shared" si="111"/>
        <v>947.27799037532543</v>
      </c>
      <c r="C770" s="32">
        <f t="shared" si="112"/>
        <v>62.916666666666664</v>
      </c>
      <c r="D770" s="36">
        <f t="shared" si="113"/>
        <v>952.43759728971588</v>
      </c>
      <c r="E770" s="33">
        <f t="shared" si="114"/>
        <v>952.43759728971588</v>
      </c>
      <c r="F770" s="34">
        <f t="shared" si="115"/>
        <v>1626.9063351116095</v>
      </c>
      <c r="G770" s="34" cm="1">
        <f t="array" ref="G770">_xll.DCE_EC312_SpecificHeat_Ca(B770)</f>
        <v>650</v>
      </c>
      <c r="H770" s="33">
        <f t="shared" si="116"/>
        <v>0.20758134481560417</v>
      </c>
      <c r="I770" s="33">
        <f t="shared" si="117"/>
        <v>947.48557172014102</v>
      </c>
      <c r="J770" s="37">
        <f t="shared" si="118"/>
        <v>62.916666666666664</v>
      </c>
      <c r="K770" s="38">
        <f t="shared" si="119"/>
        <v>947.48557172014102</v>
      </c>
    </row>
    <row r="771" spans="1:11">
      <c r="A771" s="31">
        <v>756</v>
      </c>
      <c r="B771" s="33">
        <f t="shared" si="111"/>
        <v>947.48557172014102</v>
      </c>
      <c r="C771" s="32">
        <f t="shared" si="112"/>
        <v>63</v>
      </c>
      <c r="D771" s="36">
        <f t="shared" si="113"/>
        <v>952.63552545093819</v>
      </c>
      <c r="E771" s="33">
        <f t="shared" si="114"/>
        <v>952.63552545093819</v>
      </c>
      <c r="F771" s="34">
        <f t="shared" si="115"/>
        <v>1624.6063162563146</v>
      </c>
      <c r="G771" s="34" cm="1">
        <f t="array" ref="G771">_xll.DCE_EC312_SpecificHeat_Ca(B771)</f>
        <v>650</v>
      </c>
      <c r="H771" s="33">
        <f t="shared" si="116"/>
        <v>0.20728787923815861</v>
      </c>
      <c r="I771" s="33">
        <f t="shared" si="117"/>
        <v>947.69285959937918</v>
      </c>
      <c r="J771" s="37">
        <f t="shared" si="118"/>
        <v>63</v>
      </c>
      <c r="K771" s="38">
        <f t="shared" si="119"/>
        <v>947.69285959937918</v>
      </c>
    </row>
    <row r="772" spans="1:11">
      <c r="A772" s="31">
        <v>757</v>
      </c>
      <c r="B772" s="33">
        <f t="shared" si="111"/>
        <v>947.69285959937918</v>
      </c>
      <c r="C772" s="32">
        <f t="shared" si="112"/>
        <v>63.083333333333336</v>
      </c>
      <c r="D772" s="36">
        <f t="shared" si="113"/>
        <v>952.83319249313854</v>
      </c>
      <c r="E772" s="33">
        <f t="shared" si="114"/>
        <v>952.83319249313854</v>
      </c>
      <c r="F772" s="34">
        <f t="shared" si="115"/>
        <v>1622.3129482582553</v>
      </c>
      <c r="G772" s="34" cm="1">
        <f t="array" ref="G772">_xll.DCE_EC312_SpecificHeat_Ca(B772)</f>
        <v>650</v>
      </c>
      <c r="H772" s="33">
        <f t="shared" si="116"/>
        <v>0.20699526226143419</v>
      </c>
      <c r="I772" s="33">
        <f t="shared" si="117"/>
        <v>947.89985486164062</v>
      </c>
      <c r="J772" s="37">
        <f t="shared" si="118"/>
        <v>63.083333333333336</v>
      </c>
      <c r="K772" s="38">
        <f t="shared" si="119"/>
        <v>947.89985486164062</v>
      </c>
    </row>
    <row r="773" spans="1:11">
      <c r="A773" s="31">
        <v>758</v>
      </c>
      <c r="B773" s="33">
        <f t="shared" si="111"/>
        <v>947.89985486164062</v>
      </c>
      <c r="C773" s="32">
        <f t="shared" si="112"/>
        <v>63.166666666666664</v>
      </c>
      <c r="D773" s="36">
        <f t="shared" si="113"/>
        <v>953.03059910437776</v>
      </c>
      <c r="E773" s="33">
        <f t="shared" si="114"/>
        <v>953.03059910437776</v>
      </c>
      <c r="F773" s="34">
        <f t="shared" si="115"/>
        <v>1620.0262005916732</v>
      </c>
      <c r="G773" s="34" cm="1">
        <f t="array" ref="G773">_xll.DCE_EC312_SpecificHeat_Ca(B773)</f>
        <v>650</v>
      </c>
      <c r="H773" s="33">
        <f t="shared" si="116"/>
        <v>0.20670348999056737</v>
      </c>
      <c r="I773" s="33">
        <f t="shared" si="117"/>
        <v>948.10655835163118</v>
      </c>
      <c r="J773" s="37">
        <f t="shared" si="118"/>
        <v>63.166666666666664</v>
      </c>
      <c r="K773" s="38">
        <f t="shared" si="119"/>
        <v>948.10655835163118</v>
      </c>
    </row>
    <row r="774" spans="1:11">
      <c r="A774" s="31">
        <v>759</v>
      </c>
      <c r="B774" s="33">
        <f t="shared" si="111"/>
        <v>948.10655835163118</v>
      </c>
      <c r="C774" s="32">
        <f t="shared" si="112"/>
        <v>63.25</v>
      </c>
      <c r="D774" s="36">
        <f t="shared" si="113"/>
        <v>953.22774597000091</v>
      </c>
      <c r="E774" s="33">
        <f t="shared" si="114"/>
        <v>953.22774597000091</v>
      </c>
      <c r="F774" s="34">
        <f t="shared" si="115"/>
        <v>1617.7460429608307</v>
      </c>
      <c r="G774" s="34" cm="1">
        <f t="array" ref="G774">_xll.DCE_EC312_SpecificHeat_Ca(B774)</f>
        <v>650</v>
      </c>
      <c r="H774" s="33">
        <f t="shared" si="116"/>
        <v>0.20641255856004381</v>
      </c>
      <c r="I774" s="33">
        <f t="shared" si="117"/>
        <v>948.31297091019121</v>
      </c>
      <c r="J774" s="37">
        <f t="shared" si="118"/>
        <v>63.25</v>
      </c>
      <c r="K774" s="38">
        <f t="shared" si="119"/>
        <v>948.31297091019121</v>
      </c>
    </row>
    <row r="775" spans="1:11">
      <c r="A775" s="31">
        <v>760</v>
      </c>
      <c r="B775" s="33">
        <f t="shared" si="111"/>
        <v>948.31297091019121</v>
      </c>
      <c r="C775" s="32">
        <f t="shared" si="112"/>
        <v>63.333333333333336</v>
      </c>
      <c r="D775" s="36">
        <f t="shared" si="113"/>
        <v>953.42463377265119</v>
      </c>
      <c r="E775" s="33">
        <f t="shared" si="114"/>
        <v>953.42463377265119</v>
      </c>
      <c r="F775" s="34">
        <f t="shared" si="115"/>
        <v>1615.4724452964649</v>
      </c>
      <c r="G775" s="34" cm="1">
        <f t="array" ref="G775">_xll.DCE_EC312_SpecificHeat_Ca(B775)</f>
        <v>650</v>
      </c>
      <c r="H775" s="33">
        <f t="shared" si="116"/>
        <v>0.20612246413324559</v>
      </c>
      <c r="I775" s="33">
        <f t="shared" si="117"/>
        <v>948.51909337432448</v>
      </c>
      <c r="J775" s="37">
        <f t="shared" si="118"/>
        <v>63.333333333333336</v>
      </c>
      <c r="K775" s="38">
        <f t="shared" si="119"/>
        <v>948.51909337432448</v>
      </c>
    </row>
    <row r="776" spans="1:11">
      <c r="A776" s="31">
        <v>761</v>
      </c>
      <c r="B776" s="33">
        <f t="shared" si="111"/>
        <v>948.51909337432448</v>
      </c>
      <c r="C776" s="32">
        <f t="shared" si="112"/>
        <v>63.416666666666664</v>
      </c>
      <c r="D776" s="36">
        <f t="shared" si="113"/>
        <v>953.621263192284</v>
      </c>
      <c r="E776" s="33">
        <f t="shared" si="114"/>
        <v>953.621263192284</v>
      </c>
      <c r="F776" s="34">
        <f t="shared" si="115"/>
        <v>1613.2053777521999</v>
      </c>
      <c r="G776" s="34" cm="1">
        <f t="array" ref="G776">_xll.DCE_EC312_SpecificHeat_Ca(B776)</f>
        <v>650</v>
      </c>
      <c r="H776" s="33">
        <f t="shared" si="116"/>
        <v>0.20583320290199339</v>
      </c>
      <c r="I776" s="33">
        <f t="shared" si="117"/>
        <v>948.72492657722648</v>
      </c>
      <c r="J776" s="37">
        <f t="shared" si="118"/>
        <v>63.416666666666664</v>
      </c>
      <c r="K776" s="38">
        <f t="shared" si="119"/>
        <v>948.72492657722648</v>
      </c>
    </row>
    <row r="777" spans="1:11">
      <c r="A777" s="31">
        <v>762</v>
      </c>
      <c r="B777" s="33">
        <f t="shared" si="111"/>
        <v>948.72492657722648</v>
      </c>
      <c r="C777" s="32">
        <f t="shared" si="112"/>
        <v>63.5</v>
      </c>
      <c r="D777" s="36">
        <f t="shared" si="113"/>
        <v>953.81763490618175</v>
      </c>
      <c r="E777" s="33">
        <f t="shared" si="114"/>
        <v>953.81763490618175</v>
      </c>
      <c r="F777" s="34">
        <f t="shared" si="115"/>
        <v>1610.9448107015151</v>
      </c>
      <c r="G777" s="34" cm="1">
        <f t="array" ref="G777">_xll.DCE_EC312_SpecificHeat_Ca(B777)</f>
        <v>650</v>
      </c>
      <c r="H777" s="33">
        <f t="shared" si="116"/>
        <v>0.20554477108616007</v>
      </c>
      <c r="I777" s="33">
        <f t="shared" si="117"/>
        <v>948.93047134831261</v>
      </c>
      <c r="J777" s="37">
        <f t="shared" si="118"/>
        <v>63.5</v>
      </c>
      <c r="K777" s="38">
        <f t="shared" si="119"/>
        <v>948.93047134831261</v>
      </c>
    </row>
    <row r="778" spans="1:11">
      <c r="A778" s="31">
        <v>763</v>
      </c>
      <c r="B778" s="33">
        <f t="shared" si="111"/>
        <v>948.93047134831261</v>
      </c>
      <c r="C778" s="32">
        <f t="shared" si="112"/>
        <v>63.583333333333336</v>
      </c>
      <c r="D778" s="36">
        <f t="shared" si="113"/>
        <v>954.0137495889669</v>
      </c>
      <c r="E778" s="33">
        <f t="shared" si="114"/>
        <v>954.0137495889669</v>
      </c>
      <c r="F778" s="34">
        <f t="shared" si="115"/>
        <v>1608.6907147345369</v>
      </c>
      <c r="G778" s="34" cm="1">
        <f t="array" ref="G778">_xll.DCE_EC312_SpecificHeat_Ca(B778)</f>
        <v>650</v>
      </c>
      <c r="H778" s="33">
        <f t="shared" si="116"/>
        <v>0.20525716493326088</v>
      </c>
      <c r="I778" s="33">
        <f t="shared" si="117"/>
        <v>949.13572851324591</v>
      </c>
      <c r="J778" s="37">
        <f t="shared" si="118"/>
        <v>63.583333333333336</v>
      </c>
      <c r="K778" s="38">
        <f t="shared" si="119"/>
        <v>949.13572851324591</v>
      </c>
    </row>
    <row r="779" spans="1:11">
      <c r="A779" s="31">
        <v>764</v>
      </c>
      <c r="B779" s="33">
        <f t="shared" si="111"/>
        <v>949.13572851324591</v>
      </c>
      <c r="C779" s="32">
        <f t="shared" si="112"/>
        <v>63.666666666666664</v>
      </c>
      <c r="D779" s="36">
        <f t="shared" si="113"/>
        <v>954.20960791261655</v>
      </c>
      <c r="E779" s="33">
        <f t="shared" si="114"/>
        <v>954.20960791261655</v>
      </c>
      <c r="F779" s="34">
        <f t="shared" si="115"/>
        <v>1606.4430606547458</v>
      </c>
      <c r="G779" s="34" cm="1">
        <f t="array" ref="G779">_xll.DCE_EC312_SpecificHeat_Ca(B779)</f>
        <v>650</v>
      </c>
      <c r="H779" s="33">
        <f t="shared" si="116"/>
        <v>0.20497038071803358</v>
      </c>
      <c r="I779" s="33">
        <f t="shared" si="117"/>
        <v>949.34069889396392</v>
      </c>
      <c r="J779" s="37">
        <f t="shared" si="118"/>
        <v>63.666666666666664</v>
      </c>
      <c r="K779" s="38">
        <f t="shared" si="119"/>
        <v>949.34069889396392</v>
      </c>
    </row>
    <row r="780" spans="1:11">
      <c r="A780" s="31">
        <v>765</v>
      </c>
      <c r="B780" s="33">
        <f t="shared" si="111"/>
        <v>949.34069889396392</v>
      </c>
      <c r="C780" s="32">
        <f t="shared" si="112"/>
        <v>63.75</v>
      </c>
      <c r="D780" s="36">
        <f t="shared" si="113"/>
        <v>954.40521054647593</v>
      </c>
      <c r="E780" s="33">
        <f t="shared" si="114"/>
        <v>954.40521054647593</v>
      </c>
      <c r="F780" s="34">
        <f t="shared" si="115"/>
        <v>1604.2018194761799</v>
      </c>
      <c r="G780" s="34" cm="1">
        <f t="array" ref="G780">_xll.DCE_EC312_SpecificHeat_Ca(B780)</f>
        <v>650</v>
      </c>
      <c r="H780" s="33">
        <f t="shared" si="116"/>
        <v>0.20468441474208149</v>
      </c>
      <c r="I780" s="33">
        <f t="shared" si="117"/>
        <v>949.54538330870605</v>
      </c>
      <c r="J780" s="37">
        <f t="shared" si="118"/>
        <v>63.75</v>
      </c>
      <c r="K780" s="38">
        <f t="shared" si="119"/>
        <v>949.54538330870605</v>
      </c>
    </row>
    <row r="781" spans="1:11">
      <c r="A781" s="31">
        <v>766</v>
      </c>
      <c r="B781" s="33">
        <f t="shared" si="111"/>
        <v>949.54538330870605</v>
      </c>
      <c r="C781" s="32">
        <f t="shared" si="112"/>
        <v>63.833333333333336</v>
      </c>
      <c r="D781" s="36">
        <f t="shared" si="113"/>
        <v>954.60055815727219</v>
      </c>
      <c r="E781" s="33">
        <f t="shared" si="114"/>
        <v>954.60055815727219</v>
      </c>
      <c r="F781" s="34">
        <f t="shared" si="115"/>
        <v>1601.9669624205189</v>
      </c>
      <c r="G781" s="34" cm="1">
        <f t="array" ref="G781">_xll.DCE_EC312_SpecificHeat_Ca(B781)</f>
        <v>650</v>
      </c>
      <c r="H781" s="33">
        <f t="shared" si="116"/>
        <v>0.20439926333350153</v>
      </c>
      <c r="I781" s="33">
        <f t="shared" si="117"/>
        <v>949.74978257203952</v>
      </c>
      <c r="J781" s="37">
        <f t="shared" si="118"/>
        <v>63.833333333333336</v>
      </c>
      <c r="K781" s="38">
        <f t="shared" si="119"/>
        <v>949.74978257203952</v>
      </c>
    </row>
    <row r="782" spans="1:11">
      <c r="A782" s="31">
        <v>767</v>
      </c>
      <c r="B782" s="33">
        <f t="shared" si="111"/>
        <v>949.74978257203952</v>
      </c>
      <c r="C782" s="32">
        <f t="shared" si="112"/>
        <v>63.916666666666664</v>
      </c>
      <c r="D782" s="36">
        <f t="shared" si="113"/>
        <v>954.79565140912848</v>
      </c>
      <c r="E782" s="33">
        <f t="shared" si="114"/>
        <v>954.79565140912848</v>
      </c>
      <c r="F782" s="34">
        <f t="shared" si="115"/>
        <v>1599.7384609141905</v>
      </c>
      <c r="G782" s="34" cm="1">
        <f t="array" ref="G782">_xll.DCE_EC312_SpecificHeat_Ca(B782)</f>
        <v>650</v>
      </c>
      <c r="H782" s="33">
        <f t="shared" si="116"/>
        <v>0.20411492284651489</v>
      </c>
      <c r="I782" s="33">
        <f t="shared" si="117"/>
        <v>949.95389749488606</v>
      </c>
      <c r="J782" s="37">
        <f t="shared" si="118"/>
        <v>63.916666666666664</v>
      </c>
      <c r="K782" s="38">
        <f t="shared" si="119"/>
        <v>949.95389749488606</v>
      </c>
    </row>
    <row r="783" spans="1:11">
      <c r="A783" s="31">
        <v>768</v>
      </c>
      <c r="B783" s="33">
        <f t="shared" si="111"/>
        <v>949.95389749488606</v>
      </c>
      <c r="C783" s="32">
        <f t="shared" si="112"/>
        <v>64</v>
      </c>
      <c r="D783" s="36">
        <f t="shared" si="113"/>
        <v>954.99049096357658</v>
      </c>
      <c r="E783" s="33">
        <f t="shared" si="114"/>
        <v>954.99049096357658</v>
      </c>
      <c r="F783" s="34">
        <f t="shared" si="115"/>
        <v>1597.5162865854204</v>
      </c>
      <c r="G783" s="34" cm="1">
        <f t="array" ref="G783">_xll.DCE_EC312_SpecificHeat_Ca(B783)</f>
        <v>650</v>
      </c>
      <c r="H783" s="33">
        <f t="shared" si="116"/>
        <v>0.20383138966109082</v>
      </c>
      <c r="I783" s="33">
        <f t="shared" si="117"/>
        <v>950.15772888454717</v>
      </c>
      <c r="J783" s="37">
        <f t="shared" si="118"/>
        <v>64</v>
      </c>
      <c r="K783" s="38">
        <f t="shared" si="119"/>
        <v>950.15772888454717</v>
      </c>
    </row>
    <row r="784" spans="1:11">
      <c r="A784" s="31">
        <v>769</v>
      </c>
      <c r="B784" s="33">
        <f t="shared" si="111"/>
        <v>950.15772888454717</v>
      </c>
      <c r="C784" s="32">
        <f t="shared" si="112"/>
        <v>64.083333333333329</v>
      </c>
      <c r="D784" s="36">
        <f t="shared" si="113"/>
        <v>955.18507747957108</v>
      </c>
      <c r="E784" s="33">
        <f t="shared" si="114"/>
        <v>955.18507747957108</v>
      </c>
      <c r="F784" s="34">
        <f t="shared" si="115"/>
        <v>1595.3004112615745</v>
      </c>
      <c r="G784" s="34" cm="1">
        <f t="array" ref="G784">_xll.DCE_EC312_SpecificHeat_Ca(B784)</f>
        <v>650</v>
      </c>
      <c r="H784" s="33">
        <f t="shared" si="116"/>
        <v>0.20354866018260731</v>
      </c>
      <c r="I784" s="33">
        <f t="shared" si="117"/>
        <v>950.36127754472977</v>
      </c>
      <c r="J784" s="37">
        <f t="shared" si="118"/>
        <v>64.083333333333329</v>
      </c>
      <c r="K784" s="38">
        <f t="shared" si="119"/>
        <v>950.36127754472977</v>
      </c>
    </row>
    <row r="785" spans="1:11">
      <c r="A785" s="31">
        <v>770</v>
      </c>
      <c r="B785" s="33">
        <f t="shared" ref="B785:B848" si="120">IF(A785=1,20,I784)</f>
        <v>950.36127754472977</v>
      </c>
      <c r="C785" s="32">
        <f t="shared" ref="C785:C848" si="121">A785*5/60</f>
        <v>64.166666666666671</v>
      </c>
      <c r="D785" s="36">
        <f t="shared" ref="D785:D848" si="122">20 + 345 *LOG10(8 * C785 + 1)</f>
        <v>955.37941161350261</v>
      </c>
      <c r="E785" s="33">
        <f t="shared" ref="E785:E848" si="123">D785</f>
        <v>955.37941161350261</v>
      </c>
      <c r="F785" s="34">
        <f t="shared" ref="F785:F848" si="124">25 * (D785 - B785)+1 * 0.7 * 1 * 0.0000000567 * ((E785 + 273) ^ 4 - (B785 + 273) ^ 4)</f>
        <v>1593.0908069667121</v>
      </c>
      <c r="G785" s="34" cm="1">
        <f t="array" ref="G785">_xll.DCE_EC312_SpecificHeat_Ca(B785)</f>
        <v>650</v>
      </c>
      <c r="H785" s="33">
        <f t="shared" ref="H785:H848" si="125">$G$10 * $G$9 / (G785 * 7850) * F785 * 5</f>
        <v>0.20326673084153898</v>
      </c>
      <c r="I785" s="33">
        <f t="shared" ref="I785:I848" si="126">B785+H785</f>
        <v>950.56454427557128</v>
      </c>
      <c r="J785" s="37">
        <f t="shared" si="118"/>
        <v>64.166666666666671</v>
      </c>
      <c r="K785" s="38">
        <f t="shared" si="119"/>
        <v>950.56454427557128</v>
      </c>
    </row>
    <row r="786" spans="1:11">
      <c r="A786" s="31">
        <v>771</v>
      </c>
      <c r="B786" s="33">
        <f t="shared" si="120"/>
        <v>950.56454427557128</v>
      </c>
      <c r="C786" s="32">
        <f t="shared" si="121"/>
        <v>64.25</v>
      </c>
      <c r="D786" s="36">
        <f t="shared" si="122"/>
        <v>955.57349401921101</v>
      </c>
      <c r="E786" s="33">
        <f t="shared" si="123"/>
        <v>955.57349401921101</v>
      </c>
      <c r="F786" s="34">
        <f t="shared" si="124"/>
        <v>1590.8874459186966</v>
      </c>
      <c r="G786" s="34" cm="1">
        <f t="array" ref="G786">_xll.DCE_EC312_SpecificHeat_Ca(B786)</f>
        <v>650</v>
      </c>
      <c r="H786" s="33">
        <f t="shared" si="125"/>
        <v>0.20298559809308853</v>
      </c>
      <c r="I786" s="33">
        <f t="shared" si="126"/>
        <v>950.76752987366433</v>
      </c>
      <c r="J786" s="37">
        <f t="shared" si="118"/>
        <v>64.25</v>
      </c>
      <c r="K786" s="38">
        <f t="shared" si="119"/>
        <v>950.76752987366433</v>
      </c>
    </row>
    <row r="787" spans="1:11">
      <c r="A787" s="31">
        <v>772</v>
      </c>
      <c r="B787" s="33">
        <f t="shared" si="120"/>
        <v>950.76752987366433</v>
      </c>
      <c r="C787" s="32">
        <f t="shared" si="121"/>
        <v>64.333333333333329</v>
      </c>
      <c r="D787" s="36">
        <f t="shared" si="122"/>
        <v>955.76732534799817</v>
      </c>
      <c r="E787" s="33">
        <f t="shared" si="123"/>
        <v>955.76732534799817</v>
      </c>
      <c r="F787" s="34">
        <f t="shared" si="124"/>
        <v>1588.6903005268205</v>
      </c>
      <c r="G787" s="34" cm="1">
        <f t="array" ref="G787">_xll.DCE_EC312_SpecificHeat_Ca(B787)</f>
        <v>650</v>
      </c>
      <c r="H787" s="33">
        <f t="shared" si="125"/>
        <v>0.20270525841688355</v>
      </c>
      <c r="I787" s="33">
        <f t="shared" si="126"/>
        <v>950.97023513208126</v>
      </c>
      <c r="J787" s="37">
        <f t="shared" si="118"/>
        <v>64.333333333333329</v>
      </c>
      <c r="K787" s="38">
        <f t="shared" si="119"/>
        <v>950.97023513208126</v>
      </c>
    </row>
    <row r="788" spans="1:11">
      <c r="A788" s="31">
        <v>773</v>
      </c>
      <c r="B788" s="33">
        <f t="shared" si="120"/>
        <v>950.97023513208126</v>
      </c>
      <c r="C788" s="32">
        <f t="shared" si="121"/>
        <v>64.416666666666671</v>
      </c>
      <c r="D788" s="36">
        <f t="shared" si="122"/>
        <v>955.96090624864257</v>
      </c>
      <c r="E788" s="33">
        <f t="shared" si="123"/>
        <v>955.96090624864257</v>
      </c>
      <c r="F788" s="34">
        <f t="shared" si="124"/>
        <v>1586.4993433896409</v>
      </c>
      <c r="G788" s="34" cm="1">
        <f t="array" ref="G788">_xll.DCE_EC312_SpecificHeat_Ca(B788)</f>
        <v>650</v>
      </c>
      <c r="H788" s="33">
        <f t="shared" si="125"/>
        <v>0.2024257083167004</v>
      </c>
      <c r="I788" s="33">
        <f t="shared" si="126"/>
        <v>951.17266084039795</v>
      </c>
      <c r="J788" s="37">
        <f t="shared" si="118"/>
        <v>64.416666666666671</v>
      </c>
      <c r="K788" s="38">
        <f t="shared" si="119"/>
        <v>951.17266084039795</v>
      </c>
    </row>
    <row r="789" spans="1:11">
      <c r="A789" s="31">
        <v>774</v>
      </c>
      <c r="B789" s="33">
        <f t="shared" si="120"/>
        <v>951.17266084039795</v>
      </c>
      <c r="C789" s="32">
        <f t="shared" si="121"/>
        <v>64.5</v>
      </c>
      <c r="D789" s="36">
        <f t="shared" si="122"/>
        <v>956.15423736741013</v>
      </c>
      <c r="E789" s="33">
        <f t="shared" si="123"/>
        <v>956.15423736741013</v>
      </c>
      <c r="F789" s="34">
        <f t="shared" si="124"/>
        <v>1584.3145472917654</v>
      </c>
      <c r="G789" s="34" cm="1">
        <f t="array" ref="G789">_xll.DCE_EC312_SpecificHeat_Ca(B789)</f>
        <v>650</v>
      </c>
      <c r="H789" s="33">
        <f t="shared" si="125"/>
        <v>0.20214694432005409</v>
      </c>
      <c r="I789" s="33">
        <f t="shared" si="126"/>
        <v>951.37480778471797</v>
      </c>
      <c r="J789" s="37">
        <f t="shared" si="118"/>
        <v>64.5</v>
      </c>
      <c r="K789" s="38">
        <f t="shared" si="119"/>
        <v>951.37480778471797</v>
      </c>
    </row>
    <row r="790" spans="1:11">
      <c r="A790" s="31">
        <v>775</v>
      </c>
      <c r="B790" s="33">
        <f t="shared" si="120"/>
        <v>951.37480778471797</v>
      </c>
      <c r="C790" s="32">
        <f t="shared" si="121"/>
        <v>64.583333333333329</v>
      </c>
      <c r="D790" s="36">
        <f t="shared" si="122"/>
        <v>956.34731934806916</v>
      </c>
      <c r="E790" s="33">
        <f t="shared" si="123"/>
        <v>956.34731934806916</v>
      </c>
      <c r="F790" s="34">
        <f t="shared" si="124"/>
        <v>1582.1358852022863</v>
      </c>
      <c r="G790" s="34" cm="1">
        <f t="array" ref="G790">_xll.DCE_EC312_SpecificHeat_Ca(B790)</f>
        <v>650</v>
      </c>
      <c r="H790" s="33">
        <f t="shared" si="125"/>
        <v>0.20186896297799864</v>
      </c>
      <c r="I790" s="33">
        <f t="shared" si="126"/>
        <v>951.57667674769596</v>
      </c>
      <c r="J790" s="37">
        <f t="shared" si="118"/>
        <v>64.583333333333329</v>
      </c>
      <c r="K790" s="38">
        <f t="shared" si="119"/>
        <v>951.57667674769596</v>
      </c>
    </row>
    <row r="791" spans="1:11">
      <c r="A791" s="31">
        <v>776</v>
      </c>
      <c r="B791" s="33">
        <f t="shared" si="120"/>
        <v>951.57667674769596</v>
      </c>
      <c r="C791" s="32">
        <f t="shared" si="121"/>
        <v>64.666666666666671</v>
      </c>
      <c r="D791" s="36">
        <f t="shared" si="122"/>
        <v>956.54015283190199</v>
      </c>
      <c r="E791" s="33">
        <f t="shared" si="123"/>
        <v>956.54015283190199</v>
      </c>
      <c r="F791" s="34">
        <f t="shared" si="124"/>
        <v>1579.9633302724123</v>
      </c>
      <c r="G791" s="34" cm="1">
        <f t="array" ref="G791">_xll.DCE_EC312_SpecificHeat_Ca(B791)</f>
        <v>650</v>
      </c>
      <c r="H791" s="33">
        <f t="shared" si="125"/>
        <v>0.20159176086482472</v>
      </c>
      <c r="I791" s="33">
        <f t="shared" si="126"/>
        <v>951.77826850856081</v>
      </c>
      <c r="J791" s="37">
        <f t="shared" si="118"/>
        <v>64.666666666666671</v>
      </c>
      <c r="K791" s="38">
        <f t="shared" si="119"/>
        <v>951.77826850856081</v>
      </c>
    </row>
    <row r="792" spans="1:11">
      <c r="A792" s="31">
        <v>777</v>
      </c>
      <c r="B792" s="33">
        <f t="shared" si="120"/>
        <v>951.77826850856081</v>
      </c>
      <c r="C792" s="32">
        <f t="shared" si="121"/>
        <v>64.75</v>
      </c>
      <c r="D792" s="36">
        <f t="shared" si="122"/>
        <v>956.73273845771791</v>
      </c>
      <c r="E792" s="33">
        <f t="shared" si="123"/>
        <v>956.73273845771791</v>
      </c>
      <c r="F792" s="34">
        <f t="shared" si="124"/>
        <v>1577.7968558323444</v>
      </c>
      <c r="G792" s="34" cm="1">
        <f t="array" ref="G792">_xll.DCE_EC312_SpecificHeat_Ca(B792)</f>
        <v>650</v>
      </c>
      <c r="H792" s="33">
        <f t="shared" si="125"/>
        <v>0.20131533457766104</v>
      </c>
      <c r="I792" s="33">
        <f t="shared" si="126"/>
        <v>951.97958384313847</v>
      </c>
      <c r="J792" s="37">
        <f t="shared" si="118"/>
        <v>64.75</v>
      </c>
      <c r="K792" s="38">
        <f t="shared" si="119"/>
        <v>951.97958384313847</v>
      </c>
    </row>
    <row r="793" spans="1:11">
      <c r="A793" s="31">
        <v>778</v>
      </c>
      <c r="B793" s="33">
        <f t="shared" si="120"/>
        <v>951.97958384313847</v>
      </c>
      <c r="C793" s="32">
        <f t="shared" si="121"/>
        <v>64.833333333333329</v>
      </c>
      <c r="D793" s="36">
        <f t="shared" si="122"/>
        <v>956.92507686186684</v>
      </c>
      <c r="E793" s="33">
        <f t="shared" si="123"/>
        <v>956.92507686186684</v>
      </c>
      <c r="F793" s="34">
        <f t="shared" si="124"/>
        <v>1575.6364353904664</v>
      </c>
      <c r="G793" s="34" cm="1">
        <f t="array" ref="G793">_xll.DCE_EC312_SpecificHeat_Ca(B793)</f>
        <v>650</v>
      </c>
      <c r="H793" s="33">
        <f t="shared" si="125"/>
        <v>0.20103968073637127</v>
      </c>
      <c r="I793" s="33">
        <f t="shared" si="126"/>
        <v>952.18062352387483</v>
      </c>
      <c r="J793" s="37">
        <f t="shared" si="118"/>
        <v>64.833333333333329</v>
      </c>
      <c r="K793" s="38">
        <f t="shared" si="119"/>
        <v>952.18062352387483</v>
      </c>
    </row>
    <row r="794" spans="1:11">
      <c r="A794" s="31">
        <v>779</v>
      </c>
      <c r="B794" s="33">
        <f t="shared" si="120"/>
        <v>952.18062352387483</v>
      </c>
      <c r="C794" s="32">
        <f t="shared" si="121"/>
        <v>64.916666666666671</v>
      </c>
      <c r="D794" s="36">
        <f t="shared" si="122"/>
        <v>957.11716867825044</v>
      </c>
      <c r="E794" s="33">
        <f t="shared" si="123"/>
        <v>957.11716867825044</v>
      </c>
      <c r="F794" s="34">
        <f t="shared" si="124"/>
        <v>1573.4820426301826</v>
      </c>
      <c r="G794" s="34" cm="1">
        <f t="array" ref="G794">_xll.DCE_EC312_SpecificHeat_Ca(B794)</f>
        <v>650</v>
      </c>
      <c r="H794" s="33">
        <f t="shared" si="125"/>
        <v>0.20076479598315033</v>
      </c>
      <c r="I794" s="33">
        <f t="shared" si="126"/>
        <v>952.38138831985793</v>
      </c>
      <c r="J794" s="37">
        <f t="shared" si="118"/>
        <v>64.916666666666671</v>
      </c>
      <c r="K794" s="38">
        <f t="shared" si="119"/>
        <v>952.38138831985793</v>
      </c>
    </row>
    <row r="795" spans="1:11">
      <c r="A795" s="31">
        <v>780</v>
      </c>
      <c r="B795" s="33">
        <f t="shared" si="120"/>
        <v>952.38138831985793</v>
      </c>
      <c r="C795" s="32">
        <f t="shared" si="121"/>
        <v>65</v>
      </c>
      <c r="D795" s="36">
        <f t="shared" si="122"/>
        <v>957.30901453833599</v>
      </c>
      <c r="E795" s="33">
        <f t="shared" si="123"/>
        <v>957.30901453833599</v>
      </c>
      <c r="F795" s="34">
        <f t="shared" si="124"/>
        <v>1571.3336514081384</v>
      </c>
      <c r="G795" s="34" cm="1">
        <f t="array" ref="G795">_xll.DCE_EC312_SpecificHeat_Ca(B795)</f>
        <v>650</v>
      </c>
      <c r="H795" s="33">
        <f t="shared" si="125"/>
        <v>0.2004906769822975</v>
      </c>
      <c r="I795" s="33">
        <f t="shared" si="126"/>
        <v>952.58187899684026</v>
      </c>
      <c r="J795" s="37">
        <f t="shared" si="118"/>
        <v>65</v>
      </c>
      <c r="K795" s="38">
        <f t="shared" si="119"/>
        <v>952.58187899684026</v>
      </c>
    </row>
    <row r="796" spans="1:11">
      <c r="A796" s="31">
        <v>781</v>
      </c>
      <c r="B796" s="33">
        <f t="shared" si="120"/>
        <v>952.58187899684026</v>
      </c>
      <c r="C796" s="32">
        <f t="shared" si="121"/>
        <v>65.083333333333329</v>
      </c>
      <c r="D796" s="36">
        <f t="shared" si="122"/>
        <v>957.50061507116766</v>
      </c>
      <c r="E796" s="33">
        <f t="shared" si="123"/>
        <v>957.50061507116766</v>
      </c>
      <c r="F796" s="34">
        <f t="shared" si="124"/>
        <v>1569.191235752086</v>
      </c>
      <c r="G796" s="34" cm="1">
        <f t="array" ref="G796">_xll.DCE_EC312_SpecificHeat_Ca(B796)</f>
        <v>650</v>
      </c>
      <c r="H796" s="33">
        <f t="shared" si="125"/>
        <v>0.20021732041994392</v>
      </c>
      <c r="I796" s="33">
        <f t="shared" si="126"/>
        <v>952.7820963172602</v>
      </c>
      <c r="J796" s="37">
        <f t="shared" si="118"/>
        <v>65.083333333333329</v>
      </c>
      <c r="K796" s="38">
        <f t="shared" si="119"/>
        <v>952.7820963172602</v>
      </c>
    </row>
    <row r="797" spans="1:11">
      <c r="A797" s="31">
        <v>782</v>
      </c>
      <c r="B797" s="33">
        <f t="shared" si="120"/>
        <v>952.7820963172602</v>
      </c>
      <c r="C797" s="32">
        <f t="shared" si="121"/>
        <v>65.166666666666671</v>
      </c>
      <c r="D797" s="36">
        <f t="shared" si="122"/>
        <v>957.69197090338002</v>
      </c>
      <c r="E797" s="33">
        <f t="shared" si="123"/>
        <v>957.69197090338002</v>
      </c>
      <c r="F797" s="34">
        <f t="shared" si="124"/>
        <v>1567.0547698592122</v>
      </c>
      <c r="G797" s="34" cm="1">
        <f t="array" ref="G797">_xll.DCE_EC312_SpecificHeat_Ca(B797)</f>
        <v>650</v>
      </c>
      <c r="H797" s="33">
        <f t="shared" si="125"/>
        <v>0.19994472300383948</v>
      </c>
      <c r="I797" s="33">
        <f t="shared" si="126"/>
        <v>952.98204104026399</v>
      </c>
      <c r="J797" s="37">
        <f t="shared" si="118"/>
        <v>65.166666666666671</v>
      </c>
      <c r="K797" s="38">
        <f t="shared" si="119"/>
        <v>952.98204104026399</v>
      </c>
    </row>
    <row r="798" spans="1:11">
      <c r="A798" s="31">
        <v>783</v>
      </c>
      <c r="B798" s="33">
        <f t="shared" si="120"/>
        <v>952.98204104026399</v>
      </c>
      <c r="C798" s="32">
        <f t="shared" si="121"/>
        <v>65.25</v>
      </c>
      <c r="D798" s="36">
        <f t="shared" si="122"/>
        <v>957.88308265920955</v>
      </c>
      <c r="E798" s="33">
        <f t="shared" si="123"/>
        <v>957.88308265920955</v>
      </c>
      <c r="F798" s="34">
        <f t="shared" si="124"/>
        <v>1564.9242280938213</v>
      </c>
      <c r="G798" s="34" cm="1">
        <f t="array" ref="G798">_xll.DCE_EC312_SpecificHeat_Ca(B798)</f>
        <v>650</v>
      </c>
      <c r="H798" s="33">
        <f t="shared" si="125"/>
        <v>0.19967288146305689</v>
      </c>
      <c r="I798" s="33">
        <f t="shared" si="126"/>
        <v>953.18171392172701</v>
      </c>
      <c r="J798" s="37">
        <f t="shared" si="118"/>
        <v>65.25</v>
      </c>
      <c r="K798" s="38">
        <f t="shared" si="119"/>
        <v>953.18171392172701</v>
      </c>
    </row>
    <row r="799" spans="1:11">
      <c r="A799" s="31">
        <v>784</v>
      </c>
      <c r="B799" s="33">
        <f t="shared" si="120"/>
        <v>953.18171392172701</v>
      </c>
      <c r="C799" s="32">
        <f t="shared" si="121"/>
        <v>65.333333333333329</v>
      </c>
      <c r="D799" s="36">
        <f t="shared" si="122"/>
        <v>958.0739509605072</v>
      </c>
      <c r="E799" s="33">
        <f t="shared" si="123"/>
        <v>958.0739509605072</v>
      </c>
      <c r="F799" s="34">
        <f t="shared" si="124"/>
        <v>1562.79958498561</v>
      </c>
      <c r="G799" s="34" cm="1">
        <f t="array" ref="G799">_xll.DCE_EC312_SpecificHeat_Ca(B799)</f>
        <v>650</v>
      </c>
      <c r="H799" s="33">
        <f t="shared" si="125"/>
        <v>0.19940179254777188</v>
      </c>
      <c r="I799" s="33">
        <f t="shared" si="126"/>
        <v>953.38111571427476</v>
      </c>
      <c r="J799" s="37">
        <f t="shared" si="118"/>
        <v>65.333333333333329</v>
      </c>
      <c r="K799" s="38">
        <f t="shared" si="119"/>
        <v>953.38111571427476</v>
      </c>
    </row>
    <row r="800" spans="1:11">
      <c r="A800" s="31">
        <v>785</v>
      </c>
      <c r="B800" s="33">
        <f t="shared" si="120"/>
        <v>953.38111571427476</v>
      </c>
      <c r="C800" s="32">
        <f t="shared" si="121"/>
        <v>65.416666666666671</v>
      </c>
      <c r="D800" s="36">
        <f t="shared" si="122"/>
        <v>958.26457642675052</v>
      </c>
      <c r="E800" s="33">
        <f t="shared" si="123"/>
        <v>958.26457642675052</v>
      </c>
      <c r="F800" s="34">
        <f t="shared" si="124"/>
        <v>1560.6808152275016</v>
      </c>
      <c r="G800" s="34" cm="1">
        <f t="array" ref="G800">_xll.DCE_EC312_SpecificHeat_Ca(B800)</f>
        <v>650</v>
      </c>
      <c r="H800" s="33">
        <f t="shared" si="125"/>
        <v>0.19913145302898666</v>
      </c>
      <c r="I800" s="33">
        <f t="shared" si="126"/>
        <v>953.5802471673037</v>
      </c>
      <c r="J800" s="37">
        <f t="shared" si="118"/>
        <v>65.416666666666671</v>
      </c>
      <c r="K800" s="38">
        <f t="shared" si="119"/>
        <v>953.5802471673037</v>
      </c>
    </row>
    <row r="801" spans="1:11">
      <c r="A801" s="31">
        <v>786</v>
      </c>
      <c r="B801" s="33">
        <f t="shared" si="120"/>
        <v>953.5802471673037</v>
      </c>
      <c r="C801" s="32">
        <f t="shared" si="121"/>
        <v>65.5</v>
      </c>
      <c r="D801" s="36">
        <f t="shared" si="122"/>
        <v>958.45495967505519</v>
      </c>
      <c r="E801" s="33">
        <f t="shared" si="123"/>
        <v>958.45495967505519</v>
      </c>
      <c r="F801" s="34">
        <f t="shared" si="124"/>
        <v>1558.5678936744507</v>
      </c>
      <c r="G801" s="34" cm="1">
        <f t="array" ref="G801">_xll.DCE_EC312_SpecificHeat_Ca(B801)</f>
        <v>650</v>
      </c>
      <c r="H801" s="33">
        <f t="shared" si="125"/>
        <v>0.19886185969837727</v>
      </c>
      <c r="I801" s="33">
        <f t="shared" si="126"/>
        <v>953.77910902700205</v>
      </c>
      <c r="J801" s="37">
        <f t="shared" si="118"/>
        <v>65.5</v>
      </c>
      <c r="K801" s="38">
        <f t="shared" si="119"/>
        <v>953.77910902700205</v>
      </c>
    </row>
    <row r="802" spans="1:11">
      <c r="A802" s="31">
        <v>787</v>
      </c>
      <c r="B802" s="33">
        <f t="shared" si="120"/>
        <v>953.77910902700205</v>
      </c>
      <c r="C802" s="32">
        <f t="shared" si="121"/>
        <v>65.583333333333329</v>
      </c>
      <c r="D802" s="36">
        <f t="shared" si="122"/>
        <v>958.64510132018791</v>
      </c>
      <c r="E802" s="33">
        <f t="shared" si="123"/>
        <v>958.64510132018791</v>
      </c>
      <c r="F802" s="34">
        <f t="shared" si="124"/>
        <v>1556.460795340779</v>
      </c>
      <c r="G802" s="34" cm="1">
        <f t="array" ref="G802">_xll.DCE_EC312_SpecificHeat_Ca(B802)</f>
        <v>650</v>
      </c>
      <c r="H802" s="33">
        <f t="shared" si="125"/>
        <v>0.19859300936795413</v>
      </c>
      <c r="I802" s="33">
        <f t="shared" si="126"/>
        <v>953.97770203637003</v>
      </c>
      <c r="J802" s="37">
        <f t="shared" si="118"/>
        <v>65.583333333333329</v>
      </c>
      <c r="K802" s="38">
        <f t="shared" si="119"/>
        <v>953.97770203637003</v>
      </c>
    </row>
    <row r="803" spans="1:11">
      <c r="A803" s="31">
        <v>788</v>
      </c>
      <c r="B803" s="33">
        <f t="shared" si="120"/>
        <v>953.97770203637003</v>
      </c>
      <c r="C803" s="32">
        <f t="shared" si="121"/>
        <v>65.666666666666671</v>
      </c>
      <c r="D803" s="36">
        <f t="shared" si="122"/>
        <v>958.83500197457795</v>
      </c>
      <c r="E803" s="33">
        <f t="shared" si="123"/>
        <v>958.83500197457795</v>
      </c>
      <c r="F803" s="34">
        <f t="shared" si="124"/>
        <v>1554.3594953994777</v>
      </c>
      <c r="G803" s="34" cm="1">
        <f t="array" ref="G803">_xll.DCE_EC312_SpecificHeat_Ca(B803)</f>
        <v>650</v>
      </c>
      <c r="H803" s="33">
        <f t="shared" si="125"/>
        <v>0.19832489886997248</v>
      </c>
      <c r="I803" s="33">
        <f t="shared" si="126"/>
        <v>954.17602693523997</v>
      </c>
      <c r="J803" s="37">
        <f t="shared" si="118"/>
        <v>65.666666666666671</v>
      </c>
      <c r="K803" s="38">
        <f t="shared" si="119"/>
        <v>954.17602693523997</v>
      </c>
    </row>
    <row r="804" spans="1:11">
      <c r="A804" s="31">
        <v>789</v>
      </c>
      <c r="B804" s="33">
        <f t="shared" si="120"/>
        <v>954.17602693523997</v>
      </c>
      <c r="C804" s="32">
        <f t="shared" si="121"/>
        <v>65.75</v>
      </c>
      <c r="D804" s="36">
        <f t="shared" si="122"/>
        <v>959.02466224832858</v>
      </c>
      <c r="E804" s="33">
        <f t="shared" si="123"/>
        <v>959.02466224832858</v>
      </c>
      <c r="F804" s="34">
        <f t="shared" si="124"/>
        <v>1552.2639691793131</v>
      </c>
      <c r="G804" s="34" cm="1">
        <f t="array" ref="G804">_xll.DCE_EC312_SpecificHeat_Ca(B804)</f>
        <v>650</v>
      </c>
      <c r="H804" s="33">
        <f t="shared" si="125"/>
        <v>0.19805752505656343</v>
      </c>
      <c r="I804" s="33">
        <f t="shared" si="126"/>
        <v>954.37408446029656</v>
      </c>
      <c r="J804" s="37">
        <f t="shared" si="118"/>
        <v>65.75</v>
      </c>
      <c r="K804" s="38">
        <f t="shared" si="119"/>
        <v>954.37408446029656</v>
      </c>
    </row>
    <row r="805" spans="1:11">
      <c r="A805" s="31">
        <v>790</v>
      </c>
      <c r="B805" s="33">
        <f t="shared" si="120"/>
        <v>954.37408446029656</v>
      </c>
      <c r="C805" s="32">
        <f t="shared" si="121"/>
        <v>65.833333333333329</v>
      </c>
      <c r="D805" s="36">
        <f t="shared" si="122"/>
        <v>959.21408274922919</v>
      </c>
      <c r="E805" s="33">
        <f t="shared" si="123"/>
        <v>959.21408274922919</v>
      </c>
      <c r="F805" s="34">
        <f t="shared" si="124"/>
        <v>1550.1741921640046</v>
      </c>
      <c r="G805" s="34" cm="1">
        <f t="array" ref="G805">_xll.DCE_EC312_SpecificHeat_Ca(B805)</f>
        <v>650</v>
      </c>
      <c r="H805" s="33">
        <f t="shared" si="125"/>
        <v>0.19779088479962897</v>
      </c>
      <c r="I805" s="33">
        <f t="shared" si="126"/>
        <v>954.57187534509615</v>
      </c>
      <c r="J805" s="37">
        <f t="shared" si="118"/>
        <v>65.833333333333329</v>
      </c>
      <c r="K805" s="38">
        <f t="shared" si="119"/>
        <v>954.57187534509615</v>
      </c>
    </row>
    <row r="806" spans="1:11">
      <c r="A806" s="31">
        <v>791</v>
      </c>
      <c r="B806" s="33">
        <f t="shared" si="120"/>
        <v>954.57187534509615</v>
      </c>
      <c r="C806" s="32">
        <f t="shared" si="121"/>
        <v>65.916666666666671</v>
      </c>
      <c r="D806" s="36">
        <f t="shared" si="122"/>
        <v>959.40326408276724</v>
      </c>
      <c r="E806" s="33">
        <f t="shared" si="123"/>
        <v>959.40326408276724</v>
      </c>
      <c r="F806" s="34">
        <f t="shared" si="124"/>
        <v>1548.0901399906638</v>
      </c>
      <c r="G806" s="34" cm="1">
        <f t="array" ref="G806">_xll.DCE_EC312_SpecificHeat_Ca(B806)</f>
        <v>650</v>
      </c>
      <c r="H806" s="33">
        <f t="shared" si="125"/>
        <v>0.19752497499064275</v>
      </c>
      <c r="I806" s="33">
        <f t="shared" si="126"/>
        <v>954.76940032008679</v>
      </c>
      <c r="J806" s="37">
        <f t="shared" si="118"/>
        <v>65.916666666666671</v>
      </c>
      <c r="K806" s="38">
        <f t="shared" si="119"/>
        <v>954.76940032008679</v>
      </c>
    </row>
    <row r="807" spans="1:11">
      <c r="A807" s="31">
        <v>792</v>
      </c>
      <c r="B807" s="33">
        <f t="shared" si="120"/>
        <v>954.76940032008679</v>
      </c>
      <c r="C807" s="32">
        <f t="shared" si="121"/>
        <v>66</v>
      </c>
      <c r="D807" s="36">
        <f t="shared" si="122"/>
        <v>959.59220685213904</v>
      </c>
      <c r="E807" s="33">
        <f t="shared" si="123"/>
        <v>959.59220685213904</v>
      </c>
      <c r="F807" s="34">
        <f t="shared" si="124"/>
        <v>1546.0117884470658</v>
      </c>
      <c r="G807" s="34" cm="1">
        <f t="array" ref="G807">_xll.DCE_EC312_SpecificHeat_Ca(B807)</f>
        <v>650</v>
      </c>
      <c r="H807" s="33">
        <f t="shared" si="125"/>
        <v>0.19725979254030207</v>
      </c>
      <c r="I807" s="33">
        <f t="shared" si="126"/>
        <v>954.9666601126271</v>
      </c>
      <c r="J807" s="37">
        <f t="shared" ref="J807:J870" si="127">C807</f>
        <v>66</v>
      </c>
      <c r="K807" s="38">
        <f t="shared" ref="K807:K870" si="128">I807</f>
        <v>954.9666601126271</v>
      </c>
    </row>
    <row r="808" spans="1:11">
      <c r="A808" s="31">
        <v>793</v>
      </c>
      <c r="B808" s="33">
        <f t="shared" si="120"/>
        <v>954.9666601126271</v>
      </c>
      <c r="C808" s="32">
        <f t="shared" si="121"/>
        <v>66.083333333333329</v>
      </c>
      <c r="D808" s="36">
        <f t="shared" si="122"/>
        <v>959.78091165826243</v>
      </c>
      <c r="E808" s="33">
        <f t="shared" si="123"/>
        <v>959.78091165826243</v>
      </c>
      <c r="F808" s="34">
        <f t="shared" si="124"/>
        <v>1543.9391134715488</v>
      </c>
      <c r="G808" s="34" cm="1">
        <f t="array" ref="G808">_xll.DCE_EC312_SpecificHeat_Ca(B808)</f>
        <v>650</v>
      </c>
      <c r="H808" s="33">
        <f t="shared" si="125"/>
        <v>0.19699533437851494</v>
      </c>
      <c r="I808" s="33">
        <f t="shared" si="126"/>
        <v>955.16365544700557</v>
      </c>
      <c r="J808" s="37">
        <f t="shared" si="127"/>
        <v>66.083333333333329</v>
      </c>
      <c r="K808" s="38">
        <f t="shared" si="128"/>
        <v>955.16365544700557</v>
      </c>
    </row>
    <row r="809" spans="1:11">
      <c r="A809" s="31">
        <v>794</v>
      </c>
      <c r="B809" s="33">
        <f t="shared" si="120"/>
        <v>955.16365544700557</v>
      </c>
      <c r="C809" s="32">
        <f t="shared" si="121"/>
        <v>66.166666666666671</v>
      </c>
      <c r="D809" s="36">
        <f t="shared" si="122"/>
        <v>959.96937909978703</v>
      </c>
      <c r="E809" s="33">
        <f t="shared" si="123"/>
        <v>959.96937909978703</v>
      </c>
      <c r="F809" s="34">
        <f t="shared" si="124"/>
        <v>1541.8720911502323</v>
      </c>
      <c r="G809" s="34" cm="1">
        <f t="array" ref="G809">_xll.DCE_EC312_SpecificHeat_Ca(B809)</f>
        <v>650</v>
      </c>
      <c r="H809" s="33">
        <f t="shared" si="125"/>
        <v>0.19673159745404514</v>
      </c>
      <c r="I809" s="33">
        <f t="shared" si="126"/>
        <v>955.36038704445957</v>
      </c>
      <c r="J809" s="37">
        <f t="shared" si="127"/>
        <v>66.166666666666671</v>
      </c>
      <c r="K809" s="38">
        <f t="shared" si="128"/>
        <v>955.36038704445957</v>
      </c>
    </row>
    <row r="810" spans="1:11">
      <c r="A810" s="31">
        <v>795</v>
      </c>
      <c r="B810" s="33">
        <f t="shared" si="120"/>
        <v>955.36038704445957</v>
      </c>
      <c r="C810" s="32">
        <f t="shared" si="121"/>
        <v>66.25</v>
      </c>
      <c r="D810" s="36">
        <f t="shared" si="122"/>
        <v>960.15760977310686</v>
      </c>
      <c r="E810" s="33">
        <f t="shared" si="123"/>
        <v>960.15760977310686</v>
      </c>
      <c r="F810" s="34">
        <f t="shared" si="124"/>
        <v>1539.8106977163527</v>
      </c>
      <c r="G810" s="34" cm="1">
        <f t="array" ref="G810">_xll.DCE_EC312_SpecificHeat_Ca(B810)</f>
        <v>650</v>
      </c>
      <c r="H810" s="33">
        <f t="shared" si="125"/>
        <v>0.19646857873442758</v>
      </c>
      <c r="I810" s="33">
        <f t="shared" si="126"/>
        <v>955.556855623194</v>
      </c>
      <c r="J810" s="37">
        <f t="shared" si="127"/>
        <v>66.25</v>
      </c>
      <c r="K810" s="38">
        <f t="shared" si="128"/>
        <v>955.556855623194</v>
      </c>
    </row>
    <row r="811" spans="1:11">
      <c r="A811" s="31">
        <v>796</v>
      </c>
      <c r="B811" s="33">
        <f t="shared" si="120"/>
        <v>955.556855623194</v>
      </c>
      <c r="C811" s="32">
        <f t="shared" si="121"/>
        <v>66.333333333333329</v>
      </c>
      <c r="D811" s="36">
        <f t="shared" si="122"/>
        <v>960.34560427237045</v>
      </c>
      <c r="E811" s="33">
        <f t="shared" si="123"/>
        <v>960.34560427237045</v>
      </c>
      <c r="F811" s="34">
        <f t="shared" si="124"/>
        <v>1537.7549095482868</v>
      </c>
      <c r="G811" s="34" cm="1">
        <f t="array" ref="G811">_xll.DCE_EC312_SpecificHeat_Ca(B811)</f>
        <v>650</v>
      </c>
      <c r="H811" s="33">
        <f t="shared" si="125"/>
        <v>0.1962062752057159</v>
      </c>
      <c r="I811" s="33">
        <f t="shared" si="126"/>
        <v>955.75306189839966</v>
      </c>
      <c r="J811" s="37">
        <f t="shared" si="127"/>
        <v>66.333333333333329</v>
      </c>
      <c r="K811" s="38">
        <f t="shared" si="128"/>
        <v>955.75306189839966</v>
      </c>
    </row>
    <row r="812" spans="1:11">
      <c r="A812" s="31">
        <v>797</v>
      </c>
      <c r="B812" s="33">
        <f t="shared" si="120"/>
        <v>955.75306189839966</v>
      </c>
      <c r="C812" s="32">
        <f t="shared" si="121"/>
        <v>66.416666666666671</v>
      </c>
      <c r="D812" s="36">
        <f t="shared" si="122"/>
        <v>960.533363189493</v>
      </c>
      <c r="E812" s="33">
        <f t="shared" si="123"/>
        <v>960.533363189493</v>
      </c>
      <c r="F812" s="34">
        <f t="shared" si="124"/>
        <v>1535.7047031680961</v>
      </c>
      <c r="G812" s="34" cm="1">
        <f t="array" ref="G812">_xll.DCE_EC312_SpecificHeat_Ca(B812)</f>
        <v>650</v>
      </c>
      <c r="H812" s="33">
        <f t="shared" si="125"/>
        <v>0.19594468387229699</v>
      </c>
      <c r="I812" s="33">
        <f t="shared" si="126"/>
        <v>955.94900658227198</v>
      </c>
      <c r="J812" s="37">
        <f t="shared" si="127"/>
        <v>66.416666666666671</v>
      </c>
      <c r="K812" s="38">
        <f t="shared" si="128"/>
        <v>955.94900658227198</v>
      </c>
    </row>
    <row r="813" spans="1:11">
      <c r="A813" s="31">
        <v>798</v>
      </c>
      <c r="B813" s="33">
        <f t="shared" si="120"/>
        <v>955.94900658227198</v>
      </c>
      <c r="C813" s="32">
        <f t="shared" si="121"/>
        <v>66.5</v>
      </c>
      <c r="D813" s="36">
        <f t="shared" si="122"/>
        <v>960.72088711416745</v>
      </c>
      <c r="E813" s="33">
        <f t="shared" si="123"/>
        <v>960.72088711416745</v>
      </c>
      <c r="F813" s="34">
        <f t="shared" si="124"/>
        <v>1533.6600552406217</v>
      </c>
      <c r="G813" s="34" cm="1">
        <f t="array" ref="G813">_xll.DCE_EC312_SpecificHeat_Ca(B813)</f>
        <v>650</v>
      </c>
      <c r="H813" s="33">
        <f t="shared" si="125"/>
        <v>0.1956838017567753</v>
      </c>
      <c r="I813" s="33">
        <f t="shared" si="126"/>
        <v>956.14469038402876</v>
      </c>
      <c r="J813" s="37">
        <f t="shared" si="127"/>
        <v>66.5</v>
      </c>
      <c r="K813" s="38">
        <f t="shared" si="128"/>
        <v>956.14469038402876</v>
      </c>
    </row>
    <row r="814" spans="1:11">
      <c r="A814" s="31">
        <v>799</v>
      </c>
      <c r="B814" s="33">
        <f t="shared" si="120"/>
        <v>956.14469038402876</v>
      </c>
      <c r="C814" s="32">
        <f t="shared" si="121"/>
        <v>66.583333333333329</v>
      </c>
      <c r="D814" s="36">
        <f t="shared" si="122"/>
        <v>960.90817663387486</v>
      </c>
      <c r="E814" s="33">
        <f t="shared" si="123"/>
        <v>960.90817663387486</v>
      </c>
      <c r="F814" s="34">
        <f t="shared" si="124"/>
        <v>1531.6209425713191</v>
      </c>
      <c r="G814" s="34" cm="1">
        <f t="array" ref="G814">_xll.DCE_EC312_SpecificHeat_Ca(B814)</f>
        <v>650</v>
      </c>
      <c r="H814" s="33">
        <f t="shared" si="125"/>
        <v>0.19542362589969664</v>
      </c>
      <c r="I814" s="33">
        <f t="shared" si="126"/>
        <v>956.34011400992847</v>
      </c>
      <c r="J814" s="37">
        <f t="shared" si="127"/>
        <v>66.583333333333329</v>
      </c>
      <c r="K814" s="38">
        <f t="shared" si="128"/>
        <v>956.34011400992847</v>
      </c>
    </row>
    <row r="815" spans="1:11">
      <c r="A815" s="31">
        <v>800</v>
      </c>
      <c r="B815" s="33">
        <f t="shared" si="120"/>
        <v>956.34011400992847</v>
      </c>
      <c r="C815" s="32">
        <f t="shared" si="121"/>
        <v>66.666666666666671</v>
      </c>
      <c r="D815" s="36">
        <f t="shared" si="122"/>
        <v>961.09523233389643</v>
      </c>
      <c r="E815" s="33">
        <f t="shared" si="123"/>
        <v>961.09523233389643</v>
      </c>
      <c r="F815" s="34">
        <f t="shared" si="124"/>
        <v>1529.5873421053311</v>
      </c>
      <c r="G815" s="34" cm="1">
        <f t="array" ref="G815">_xll.DCE_EC312_SpecificHeat_Ca(B815)</f>
        <v>650</v>
      </c>
      <c r="H815" s="33">
        <f t="shared" si="125"/>
        <v>0.19516415335942991</v>
      </c>
      <c r="I815" s="33">
        <f t="shared" si="126"/>
        <v>956.5352781632879</v>
      </c>
      <c r="J815" s="37">
        <f t="shared" si="127"/>
        <v>66.666666666666671</v>
      </c>
      <c r="K815" s="38">
        <f t="shared" si="128"/>
        <v>956.5352781632879</v>
      </c>
    </row>
    <row r="816" spans="1:11">
      <c r="A816" s="31">
        <v>801</v>
      </c>
      <c r="B816" s="33">
        <f t="shared" si="120"/>
        <v>956.5352781632879</v>
      </c>
      <c r="C816" s="32">
        <f t="shared" si="121"/>
        <v>66.75</v>
      </c>
      <c r="D816" s="36">
        <f t="shared" si="122"/>
        <v>961.28205479732378</v>
      </c>
      <c r="E816" s="33">
        <f t="shared" si="123"/>
        <v>961.28205479732378</v>
      </c>
      <c r="F816" s="34">
        <f t="shared" si="124"/>
        <v>1527.5592309262524</v>
      </c>
      <c r="G816" s="34" cm="1">
        <f t="array" ref="G816">_xll.DCE_EC312_SpecificHeat_Ca(B816)</f>
        <v>650</v>
      </c>
      <c r="H816" s="33">
        <f t="shared" si="125"/>
        <v>0.19490538121200951</v>
      </c>
      <c r="I816" s="33">
        <f t="shared" si="126"/>
        <v>956.73018354449994</v>
      </c>
      <c r="J816" s="37">
        <f t="shared" si="127"/>
        <v>66.75</v>
      </c>
      <c r="K816" s="38">
        <f t="shared" si="128"/>
        <v>956.73018354449994</v>
      </c>
    </row>
    <row r="817" spans="1:11">
      <c r="A817" s="31">
        <v>802</v>
      </c>
      <c r="B817" s="33">
        <f t="shared" si="120"/>
        <v>956.73018354449994</v>
      </c>
      <c r="C817" s="32">
        <f t="shared" si="121"/>
        <v>66.833333333333329</v>
      </c>
      <c r="D817" s="36">
        <f t="shared" si="122"/>
        <v>961.46864460507038</v>
      </c>
      <c r="E817" s="33">
        <f t="shared" si="123"/>
        <v>961.46864460507038</v>
      </c>
      <c r="F817" s="34">
        <f t="shared" si="124"/>
        <v>1525.5365862542105</v>
      </c>
      <c r="G817" s="34" cm="1">
        <f t="array" ref="G817">_xll.DCE_EC312_SpecificHeat_Ca(B817)</f>
        <v>650</v>
      </c>
      <c r="H817" s="33">
        <f t="shared" si="125"/>
        <v>0.1946473065508903</v>
      </c>
      <c r="I817" s="33">
        <f t="shared" si="126"/>
        <v>956.92483085105084</v>
      </c>
      <c r="J817" s="37">
        <f t="shared" si="127"/>
        <v>66.833333333333329</v>
      </c>
      <c r="K817" s="38">
        <f t="shared" si="128"/>
        <v>956.92483085105084</v>
      </c>
    </row>
    <row r="818" spans="1:11">
      <c r="A818" s="31">
        <v>803</v>
      </c>
      <c r="B818" s="33">
        <f t="shared" si="120"/>
        <v>956.92483085105084</v>
      </c>
      <c r="C818" s="32">
        <f t="shared" si="121"/>
        <v>66.916666666666671</v>
      </c>
      <c r="D818" s="36">
        <f t="shared" si="122"/>
        <v>961.6550023358817</v>
      </c>
      <c r="E818" s="33">
        <f t="shared" si="123"/>
        <v>961.6550023358817</v>
      </c>
      <c r="F818" s="34">
        <f t="shared" si="124"/>
        <v>1523.5193854453369</v>
      </c>
      <c r="G818" s="34" cm="1">
        <f t="array" ref="G818">_xll.DCE_EC312_SpecificHeat_Ca(B818)</f>
        <v>650</v>
      </c>
      <c r="H818" s="33">
        <f t="shared" si="125"/>
        <v>0.19438992648688042</v>
      </c>
      <c r="I818" s="33">
        <f t="shared" si="126"/>
        <v>957.11922077753775</v>
      </c>
      <c r="J818" s="37">
        <f t="shared" si="127"/>
        <v>66.916666666666671</v>
      </c>
      <c r="K818" s="38">
        <f t="shared" si="128"/>
        <v>957.11922077753775</v>
      </c>
    </row>
    <row r="819" spans="1:11">
      <c r="A819" s="31">
        <v>804</v>
      </c>
      <c r="B819" s="33">
        <f t="shared" si="120"/>
        <v>957.11922077753775</v>
      </c>
      <c r="C819" s="32">
        <f t="shared" si="121"/>
        <v>67</v>
      </c>
      <c r="D819" s="36">
        <f t="shared" si="122"/>
        <v>961.84112856634658</v>
      </c>
      <c r="E819" s="33">
        <f t="shared" si="123"/>
        <v>961.84112856634658</v>
      </c>
      <c r="F819" s="34">
        <f t="shared" si="124"/>
        <v>1521.5076059897156</v>
      </c>
      <c r="G819" s="34" cm="1">
        <f t="array" ref="G819">_xll.DCE_EC312_SpecificHeat_Ca(B819)</f>
        <v>650</v>
      </c>
      <c r="H819" s="33">
        <f t="shared" si="125"/>
        <v>0.19413323814787928</v>
      </c>
      <c r="I819" s="33">
        <f t="shared" si="126"/>
        <v>957.3133540156856</v>
      </c>
      <c r="J819" s="37">
        <f t="shared" si="127"/>
        <v>67</v>
      </c>
      <c r="K819" s="38">
        <f t="shared" si="128"/>
        <v>957.3133540156856</v>
      </c>
    </row>
    <row r="820" spans="1:11">
      <c r="A820" s="31">
        <v>805</v>
      </c>
      <c r="B820" s="33">
        <f t="shared" si="120"/>
        <v>957.3133540156856</v>
      </c>
      <c r="C820" s="32">
        <f t="shared" si="121"/>
        <v>67.083333333333329</v>
      </c>
      <c r="D820" s="36">
        <f t="shared" si="122"/>
        <v>962.02702387090812</v>
      </c>
      <c r="E820" s="33">
        <f t="shared" si="123"/>
        <v>962.02702387090812</v>
      </c>
      <c r="F820" s="34">
        <f t="shared" si="124"/>
        <v>1519.5012255110564</v>
      </c>
      <c r="G820" s="34" cm="1">
        <f t="array" ref="G820">_xll.DCE_EC312_SpecificHeat_Ca(B820)</f>
        <v>650</v>
      </c>
      <c r="H820" s="33">
        <f t="shared" si="125"/>
        <v>0.19387723867883591</v>
      </c>
      <c r="I820" s="33">
        <f t="shared" si="126"/>
        <v>957.50723125436446</v>
      </c>
      <c r="J820" s="37">
        <f t="shared" si="127"/>
        <v>67.083333333333329</v>
      </c>
      <c r="K820" s="38">
        <f t="shared" si="128"/>
        <v>957.50723125436446</v>
      </c>
    </row>
    <row r="821" spans="1:11">
      <c r="A821" s="31">
        <v>806</v>
      </c>
      <c r="B821" s="33">
        <f t="shared" si="120"/>
        <v>957.50723125436446</v>
      </c>
      <c r="C821" s="32">
        <f t="shared" si="121"/>
        <v>67.166666666666671</v>
      </c>
      <c r="D821" s="36">
        <f t="shared" si="122"/>
        <v>962.21268882187337</v>
      </c>
      <c r="E821" s="33">
        <f t="shared" si="123"/>
        <v>962.21268882187337</v>
      </c>
      <c r="F821" s="34">
        <f t="shared" si="124"/>
        <v>1517.5002217641431</v>
      </c>
      <c r="G821" s="34" cm="1">
        <f t="array" ref="G821">_xll.DCE_EC312_SpecificHeat_Ca(B821)</f>
        <v>650</v>
      </c>
      <c r="H821" s="33">
        <f t="shared" si="125"/>
        <v>0.19362192524142355</v>
      </c>
      <c r="I821" s="33">
        <f t="shared" si="126"/>
        <v>957.70085317960593</v>
      </c>
      <c r="J821" s="37">
        <f t="shared" si="127"/>
        <v>67.166666666666671</v>
      </c>
      <c r="K821" s="38">
        <f t="shared" si="128"/>
        <v>957.70085317960593</v>
      </c>
    </row>
    <row r="822" spans="1:11">
      <c r="A822" s="31">
        <v>807</v>
      </c>
      <c r="B822" s="33">
        <f t="shared" si="120"/>
        <v>957.70085317960593</v>
      </c>
      <c r="C822" s="32">
        <f t="shared" si="121"/>
        <v>67.25</v>
      </c>
      <c r="D822" s="36">
        <f t="shared" si="122"/>
        <v>962.3981239894249</v>
      </c>
      <c r="E822" s="33">
        <f t="shared" si="123"/>
        <v>962.3981239894249</v>
      </c>
      <c r="F822" s="34">
        <f t="shared" si="124"/>
        <v>1515.504572634959</v>
      </c>
      <c r="G822" s="34" cm="1">
        <f t="array" ref="G822">_xll.DCE_EC312_SpecificHeat_Ca(B822)</f>
        <v>650</v>
      </c>
      <c r="H822" s="33">
        <f t="shared" si="125"/>
        <v>0.19336729501405539</v>
      </c>
      <c r="I822" s="33">
        <f t="shared" si="126"/>
        <v>957.89422047461994</v>
      </c>
      <c r="J822" s="37">
        <f t="shared" si="127"/>
        <v>67.25</v>
      </c>
      <c r="K822" s="38">
        <f t="shared" si="128"/>
        <v>957.89422047461994</v>
      </c>
    </row>
    <row r="823" spans="1:11">
      <c r="A823" s="31">
        <v>808</v>
      </c>
      <c r="B823" s="33">
        <f t="shared" si="120"/>
        <v>957.89422047461994</v>
      </c>
      <c r="C823" s="32">
        <f t="shared" si="121"/>
        <v>67.333333333333329</v>
      </c>
      <c r="D823" s="36">
        <f t="shared" si="122"/>
        <v>962.5833299416305</v>
      </c>
      <c r="E823" s="33">
        <f t="shared" si="123"/>
        <v>962.5833299416305</v>
      </c>
      <c r="F823" s="34">
        <f t="shared" si="124"/>
        <v>1513.5142561386929</v>
      </c>
      <c r="G823" s="34" cm="1">
        <f t="array" ref="G823">_xll.DCE_EC312_SpecificHeat_Ca(B823)</f>
        <v>650</v>
      </c>
      <c r="H823" s="33">
        <f t="shared" si="125"/>
        <v>0.19311334519163045</v>
      </c>
      <c r="I823" s="33">
        <f t="shared" si="126"/>
        <v>958.08733381981153</v>
      </c>
      <c r="J823" s="37">
        <f t="shared" si="127"/>
        <v>67.333333333333329</v>
      </c>
      <c r="K823" s="38">
        <f t="shared" si="128"/>
        <v>958.08733381981153</v>
      </c>
    </row>
    <row r="824" spans="1:11">
      <c r="A824" s="31">
        <v>809</v>
      </c>
      <c r="B824" s="33">
        <f t="shared" si="120"/>
        <v>958.08733381981153</v>
      </c>
      <c r="C824" s="32">
        <f t="shared" si="121"/>
        <v>67.416666666666671</v>
      </c>
      <c r="D824" s="36">
        <f t="shared" si="122"/>
        <v>962.76830724445415</v>
      </c>
      <c r="E824" s="33">
        <f t="shared" si="123"/>
        <v>962.76830724445415</v>
      </c>
      <c r="F824" s="34">
        <f t="shared" si="124"/>
        <v>1511.5292504187387</v>
      </c>
      <c r="G824" s="34" cm="1">
        <f t="array" ref="G824">_xll.DCE_EC312_SpecificHeat_Ca(B824)</f>
        <v>650</v>
      </c>
      <c r="H824" s="33">
        <f t="shared" si="125"/>
        <v>0.19286007298540572</v>
      </c>
      <c r="I824" s="33">
        <f t="shared" si="126"/>
        <v>958.28019389279689</v>
      </c>
      <c r="J824" s="37">
        <f t="shared" si="127"/>
        <v>67.416666666666671</v>
      </c>
      <c r="K824" s="38">
        <f t="shared" si="128"/>
        <v>958.28019389279689</v>
      </c>
    </row>
    <row r="825" spans="1:11">
      <c r="A825" s="31">
        <v>810</v>
      </c>
      <c r="B825" s="33">
        <f t="shared" si="120"/>
        <v>958.28019389279689</v>
      </c>
      <c r="C825" s="32">
        <f t="shared" si="121"/>
        <v>67.5</v>
      </c>
      <c r="D825" s="36">
        <f t="shared" si="122"/>
        <v>962.95305646176644</v>
      </c>
      <c r="E825" s="33">
        <f t="shared" si="123"/>
        <v>962.95305646176644</v>
      </c>
      <c r="F825" s="34">
        <f t="shared" si="124"/>
        <v>1509.5495337455861</v>
      </c>
      <c r="G825" s="34" cm="1">
        <f t="array" ref="G825">_xll.DCE_EC312_SpecificHeat_Ca(B825)</f>
        <v>650</v>
      </c>
      <c r="H825" s="33">
        <f t="shared" si="125"/>
        <v>0.1926074756228546</v>
      </c>
      <c r="I825" s="33">
        <f t="shared" si="126"/>
        <v>958.47280136841971</v>
      </c>
      <c r="J825" s="37">
        <f t="shared" si="127"/>
        <v>67.5</v>
      </c>
      <c r="K825" s="38">
        <f t="shared" si="128"/>
        <v>958.47280136841971</v>
      </c>
    </row>
    <row r="826" spans="1:11">
      <c r="A826" s="31">
        <v>811</v>
      </c>
      <c r="B826" s="33">
        <f t="shared" si="120"/>
        <v>958.47280136841971</v>
      </c>
      <c r="C826" s="32">
        <f t="shared" si="121"/>
        <v>67.583333333333329</v>
      </c>
      <c r="D826" s="36">
        <f t="shared" si="122"/>
        <v>963.1375781553545</v>
      </c>
      <c r="E826" s="33">
        <f t="shared" si="123"/>
        <v>963.1375781553545</v>
      </c>
      <c r="F826" s="34">
        <f t="shared" si="124"/>
        <v>1507.5750845156913</v>
      </c>
      <c r="G826" s="34" cm="1">
        <f t="array" ref="G826">_xll.DCE_EC312_SpecificHeat_Ca(B826)</f>
        <v>650</v>
      </c>
      <c r="H826" s="33">
        <f t="shared" si="125"/>
        <v>0.192355550347523</v>
      </c>
      <c r="I826" s="33">
        <f t="shared" si="126"/>
        <v>958.66515691876725</v>
      </c>
      <c r="J826" s="37">
        <f t="shared" si="127"/>
        <v>67.583333333333329</v>
      </c>
      <c r="K826" s="38">
        <f t="shared" si="128"/>
        <v>958.66515691876725</v>
      </c>
    </row>
    <row r="827" spans="1:11">
      <c r="A827" s="31">
        <v>812</v>
      </c>
      <c r="B827" s="33">
        <f t="shared" si="120"/>
        <v>958.66515691876725</v>
      </c>
      <c r="C827" s="32">
        <f t="shared" si="121"/>
        <v>67.666666666666671</v>
      </c>
      <c r="D827" s="36">
        <f t="shared" si="122"/>
        <v>963.32187288493287</v>
      </c>
      <c r="E827" s="33">
        <f t="shared" si="123"/>
        <v>963.32187288493287</v>
      </c>
      <c r="F827" s="34">
        <f t="shared" si="124"/>
        <v>1505.6058812505526</v>
      </c>
      <c r="G827" s="34" cm="1">
        <f t="array" ref="G827">_xll.DCE_EC312_SpecificHeat_Ca(B827)</f>
        <v>650</v>
      </c>
      <c r="H827" s="33">
        <f t="shared" si="125"/>
        <v>0.19210429441891125</v>
      </c>
      <c r="I827" s="33">
        <f t="shared" si="126"/>
        <v>958.85726121318612</v>
      </c>
      <c r="J827" s="37">
        <f t="shared" si="127"/>
        <v>67.666666666666671</v>
      </c>
      <c r="K827" s="38">
        <f t="shared" si="128"/>
        <v>958.85726121318612</v>
      </c>
    </row>
    <row r="828" spans="1:11">
      <c r="A828" s="31">
        <v>813</v>
      </c>
      <c r="B828" s="33">
        <f t="shared" si="120"/>
        <v>958.85726121318612</v>
      </c>
      <c r="C828" s="32">
        <f t="shared" si="121"/>
        <v>67.75</v>
      </c>
      <c r="D828" s="36">
        <f t="shared" si="122"/>
        <v>963.50594120815231</v>
      </c>
      <c r="E828" s="33">
        <f t="shared" si="123"/>
        <v>963.50594120815231</v>
      </c>
      <c r="F828" s="34">
        <f t="shared" si="124"/>
        <v>1503.6419025949274</v>
      </c>
      <c r="G828" s="34" cm="1">
        <f t="array" ref="G828">_xll.DCE_EC312_SpecificHeat_Ca(B828)</f>
        <v>650</v>
      </c>
      <c r="H828" s="33">
        <f t="shared" si="125"/>
        <v>0.1918537051122467</v>
      </c>
      <c r="I828" s="33">
        <f t="shared" si="126"/>
        <v>959.04911491829841</v>
      </c>
      <c r="J828" s="37">
        <f t="shared" si="127"/>
        <v>67.75</v>
      </c>
      <c r="K828" s="38">
        <f t="shared" si="128"/>
        <v>959.04911491829841</v>
      </c>
    </row>
    <row r="829" spans="1:11">
      <c r="A829" s="31">
        <v>814</v>
      </c>
      <c r="B829" s="33">
        <f t="shared" si="120"/>
        <v>959.04911491829841</v>
      </c>
      <c r="C829" s="32">
        <f t="shared" si="121"/>
        <v>67.833333333333329</v>
      </c>
      <c r="D829" s="36">
        <f t="shared" si="122"/>
        <v>963.68978368061153</v>
      </c>
      <c r="E829" s="33">
        <f t="shared" si="123"/>
        <v>963.68978368061153</v>
      </c>
      <c r="F829" s="34">
        <f t="shared" si="124"/>
        <v>1501.6831273163925</v>
      </c>
      <c r="G829" s="34" cm="1">
        <f t="array" ref="G829">_xll.DCE_EC312_SpecificHeat_Ca(B829)</f>
        <v>650</v>
      </c>
      <c r="H829" s="33">
        <f t="shared" si="125"/>
        <v>0.19160377971842746</v>
      </c>
      <c r="I829" s="33">
        <f t="shared" si="126"/>
        <v>959.24071869801685</v>
      </c>
      <c r="J829" s="37">
        <f t="shared" si="127"/>
        <v>67.833333333333329</v>
      </c>
      <c r="K829" s="38">
        <f t="shared" si="128"/>
        <v>959.24071869801685</v>
      </c>
    </row>
    <row r="830" spans="1:11">
      <c r="A830" s="31">
        <v>815</v>
      </c>
      <c r="B830" s="33">
        <f t="shared" si="120"/>
        <v>959.24071869801685</v>
      </c>
      <c r="C830" s="32">
        <f t="shared" si="121"/>
        <v>67.916666666666671</v>
      </c>
      <c r="D830" s="36">
        <f t="shared" si="122"/>
        <v>963.87340085586709</v>
      </c>
      <c r="E830" s="33">
        <f t="shared" si="123"/>
        <v>963.87340085586709</v>
      </c>
      <c r="F830" s="34">
        <f t="shared" si="124"/>
        <v>1499.7295343046521</v>
      </c>
      <c r="G830" s="34" cm="1">
        <f t="array" ref="G830">_xll.DCE_EC312_SpecificHeat_Ca(B830)</f>
        <v>650</v>
      </c>
      <c r="H830" s="33">
        <f t="shared" si="125"/>
        <v>0.19135451554393418</v>
      </c>
      <c r="I830" s="33">
        <f t="shared" si="126"/>
        <v>959.43207321356078</v>
      </c>
      <c r="J830" s="37">
        <f t="shared" si="127"/>
        <v>67.916666666666671</v>
      </c>
      <c r="K830" s="38">
        <f t="shared" si="128"/>
        <v>959.43207321356078</v>
      </c>
    </row>
    <row r="831" spans="1:11">
      <c r="A831" s="31">
        <v>816</v>
      </c>
      <c r="B831" s="33">
        <f t="shared" si="120"/>
        <v>959.43207321356078</v>
      </c>
      <c r="C831" s="32">
        <f t="shared" si="121"/>
        <v>68</v>
      </c>
      <c r="D831" s="36">
        <f t="shared" si="122"/>
        <v>964.0567932854417</v>
      </c>
      <c r="E831" s="33">
        <f t="shared" si="123"/>
        <v>964.0567932854417</v>
      </c>
      <c r="F831" s="34">
        <f t="shared" si="124"/>
        <v>1497.7811025689789</v>
      </c>
      <c r="G831" s="34" cm="1">
        <f t="array" ref="G831">_xll.DCE_EC312_SpecificHeat_Ca(B831)</f>
        <v>650</v>
      </c>
      <c r="H831" s="33">
        <f t="shared" si="125"/>
        <v>0.19110590991050369</v>
      </c>
      <c r="I831" s="33">
        <f t="shared" si="126"/>
        <v>959.62317912347123</v>
      </c>
      <c r="J831" s="37">
        <f t="shared" si="127"/>
        <v>68</v>
      </c>
      <c r="K831" s="38">
        <f t="shared" si="128"/>
        <v>959.62317912347123</v>
      </c>
    </row>
    <row r="832" spans="1:11">
      <c r="A832" s="31">
        <v>817</v>
      </c>
      <c r="B832" s="33">
        <f t="shared" si="120"/>
        <v>959.62317912347123</v>
      </c>
      <c r="C832" s="32">
        <f t="shared" si="121"/>
        <v>68.083333333333329</v>
      </c>
      <c r="D832" s="36">
        <f t="shared" si="122"/>
        <v>964.23996151883614</v>
      </c>
      <c r="E832" s="33">
        <f t="shared" si="123"/>
        <v>964.23996151883614</v>
      </c>
      <c r="F832" s="34">
        <f t="shared" si="124"/>
        <v>1495.8378112387188</v>
      </c>
      <c r="G832" s="34" cm="1">
        <f t="array" ref="G832">_xll.DCE_EC312_SpecificHeat_Ca(B832)</f>
        <v>650</v>
      </c>
      <c r="H832" s="33">
        <f t="shared" si="125"/>
        <v>0.1908579601551933</v>
      </c>
      <c r="I832" s="33">
        <f t="shared" si="126"/>
        <v>959.81403708362643</v>
      </c>
      <c r="J832" s="37">
        <f t="shared" si="127"/>
        <v>68.083333333333329</v>
      </c>
      <c r="K832" s="38">
        <f t="shared" si="128"/>
        <v>959.81403708362643</v>
      </c>
    </row>
    <row r="833" spans="1:11">
      <c r="A833" s="31">
        <v>818</v>
      </c>
      <c r="B833" s="33">
        <f t="shared" si="120"/>
        <v>959.81403708362643</v>
      </c>
      <c r="C833" s="32">
        <f t="shared" si="121"/>
        <v>68.166666666666671</v>
      </c>
      <c r="D833" s="36">
        <f t="shared" si="122"/>
        <v>964.42290610353871</v>
      </c>
      <c r="E833" s="33">
        <f t="shared" si="123"/>
        <v>964.42290610353871</v>
      </c>
      <c r="F833" s="34">
        <f t="shared" si="124"/>
        <v>1493.8996395619956</v>
      </c>
      <c r="G833" s="34" cm="1">
        <f t="array" ref="G833">_xll.DCE_EC312_SpecificHeat_Ca(B833)</f>
        <v>650</v>
      </c>
      <c r="H833" s="33">
        <f t="shared" si="125"/>
        <v>0.19061066363021534</v>
      </c>
      <c r="I833" s="33">
        <f t="shared" si="126"/>
        <v>960.00464774725663</v>
      </c>
      <c r="J833" s="37">
        <f t="shared" si="127"/>
        <v>68.166666666666671</v>
      </c>
      <c r="K833" s="38">
        <f t="shared" si="128"/>
        <v>960.00464774725663</v>
      </c>
    </row>
    <row r="834" spans="1:11">
      <c r="A834" s="31">
        <v>819</v>
      </c>
      <c r="B834" s="33">
        <f t="shared" si="120"/>
        <v>960.00464774725663</v>
      </c>
      <c r="C834" s="32">
        <f t="shared" si="121"/>
        <v>68.25</v>
      </c>
      <c r="D834" s="36">
        <f t="shared" si="122"/>
        <v>964.60562758503363</v>
      </c>
      <c r="E834" s="33">
        <f t="shared" si="123"/>
        <v>964.60562758503363</v>
      </c>
      <c r="F834" s="34">
        <f t="shared" si="124"/>
        <v>1491.9665669036508</v>
      </c>
      <c r="G834" s="34" cm="1">
        <f t="array" ref="G834">_xll.DCE_EC312_SpecificHeat_Ca(B834)</f>
        <v>650</v>
      </c>
      <c r="H834" s="33">
        <f t="shared" si="125"/>
        <v>0.19036401770267464</v>
      </c>
      <c r="I834" s="33">
        <f t="shared" si="126"/>
        <v>960.1950117649593</v>
      </c>
      <c r="J834" s="37">
        <f t="shared" si="127"/>
        <v>68.25</v>
      </c>
      <c r="K834" s="38">
        <f t="shared" si="128"/>
        <v>960.1950117649593</v>
      </c>
    </row>
    <row r="835" spans="1:11">
      <c r="A835" s="31">
        <v>820</v>
      </c>
      <c r="B835" s="33">
        <f t="shared" si="120"/>
        <v>960.1950117649593</v>
      </c>
      <c r="C835" s="32">
        <f t="shared" si="121"/>
        <v>68.333333333333329</v>
      </c>
      <c r="D835" s="36">
        <f t="shared" si="122"/>
        <v>964.78812650681277</v>
      </c>
      <c r="E835" s="33">
        <f t="shared" si="123"/>
        <v>964.78812650681277</v>
      </c>
      <c r="F835" s="34">
        <f t="shared" si="124"/>
        <v>1490.0385727452917</v>
      </c>
      <c r="G835" s="34" cm="1">
        <f t="array" ref="G835">_xll.DCE_EC312_SpecificHeat_Ca(B835)</f>
        <v>650</v>
      </c>
      <c r="H835" s="33">
        <f t="shared" si="125"/>
        <v>0.19011801975457435</v>
      </c>
      <c r="I835" s="33">
        <f t="shared" si="126"/>
        <v>960.38512978471385</v>
      </c>
      <c r="J835" s="37">
        <f t="shared" si="127"/>
        <v>68.333333333333329</v>
      </c>
      <c r="K835" s="38">
        <f t="shared" si="128"/>
        <v>960.38512978471385</v>
      </c>
    </row>
    <row r="836" spans="1:11">
      <c r="A836" s="31">
        <v>821</v>
      </c>
      <c r="B836" s="33">
        <f t="shared" si="120"/>
        <v>960.38512978471385</v>
      </c>
      <c r="C836" s="32">
        <f t="shared" si="121"/>
        <v>68.416666666666671</v>
      </c>
      <c r="D836" s="36">
        <f t="shared" si="122"/>
        <v>964.97040341038405</v>
      </c>
      <c r="E836" s="33">
        <f t="shared" si="123"/>
        <v>964.97040341038405</v>
      </c>
      <c r="F836" s="34">
        <f t="shared" si="124"/>
        <v>1488.1156366845739</v>
      </c>
      <c r="G836" s="34" cm="1">
        <f t="array" ref="G836">_xll.DCE_EC312_SpecificHeat_Ca(B836)</f>
        <v>650</v>
      </c>
      <c r="H836" s="33">
        <f t="shared" si="125"/>
        <v>0.18987266718272461</v>
      </c>
      <c r="I836" s="33">
        <f t="shared" si="126"/>
        <v>960.57500245189658</v>
      </c>
      <c r="J836" s="37">
        <f t="shared" si="127"/>
        <v>68.416666666666671</v>
      </c>
      <c r="K836" s="38">
        <f t="shared" si="128"/>
        <v>960.57500245189658</v>
      </c>
    </row>
    <row r="837" spans="1:11">
      <c r="A837" s="31">
        <v>822</v>
      </c>
      <c r="B837" s="33">
        <f t="shared" si="120"/>
        <v>960.57500245189658</v>
      </c>
      <c r="C837" s="32">
        <f t="shared" si="121"/>
        <v>68.5</v>
      </c>
      <c r="D837" s="36">
        <f t="shared" si="122"/>
        <v>965.15245883528166</v>
      </c>
      <c r="E837" s="33">
        <f t="shared" si="123"/>
        <v>965.15245883528166</v>
      </c>
      <c r="F837" s="34">
        <f t="shared" si="124"/>
        <v>1486.1977384330457</v>
      </c>
      <c r="G837" s="34" cm="1">
        <f t="array" ref="G837">_xll.DCE_EC312_SpecificHeat_Ca(B837)</f>
        <v>650</v>
      </c>
      <c r="H837" s="33">
        <f t="shared" si="125"/>
        <v>0.18962795739846749</v>
      </c>
      <c r="I837" s="33">
        <f t="shared" si="126"/>
        <v>960.76463040929502</v>
      </c>
      <c r="J837" s="37">
        <f t="shared" si="127"/>
        <v>68.5</v>
      </c>
      <c r="K837" s="38">
        <f t="shared" si="128"/>
        <v>960.76463040929502</v>
      </c>
    </row>
    <row r="838" spans="1:11">
      <c r="A838" s="31">
        <v>823</v>
      </c>
      <c r="B838" s="33">
        <f t="shared" si="120"/>
        <v>960.76463040929502</v>
      </c>
      <c r="C838" s="32">
        <f t="shared" si="121"/>
        <v>68.583333333333329</v>
      </c>
      <c r="D838" s="36">
        <f t="shared" si="122"/>
        <v>965.33429331907541</v>
      </c>
      <c r="E838" s="33">
        <f t="shared" si="123"/>
        <v>965.33429331907541</v>
      </c>
      <c r="F838" s="34">
        <f t="shared" si="124"/>
        <v>1484.2848578160822</v>
      </c>
      <c r="G838" s="34" cm="1">
        <f t="array" ref="G838">_xll.DCE_EC312_SpecificHeat_Ca(B838)</f>
        <v>650</v>
      </c>
      <c r="H838" s="33">
        <f t="shared" si="125"/>
        <v>0.18938388782766841</v>
      </c>
      <c r="I838" s="33">
        <f t="shared" si="126"/>
        <v>960.95401429712274</v>
      </c>
      <c r="J838" s="37">
        <f t="shared" si="127"/>
        <v>68.583333333333329</v>
      </c>
      <c r="K838" s="38">
        <f t="shared" si="128"/>
        <v>960.95401429712274</v>
      </c>
    </row>
    <row r="839" spans="1:11">
      <c r="A839" s="31">
        <v>824</v>
      </c>
      <c r="B839" s="33">
        <f t="shared" si="120"/>
        <v>960.95401429712274</v>
      </c>
      <c r="C839" s="32">
        <f t="shared" si="121"/>
        <v>68.666666666666671</v>
      </c>
      <c r="D839" s="36">
        <f t="shared" si="122"/>
        <v>965.51590739738026</v>
      </c>
      <c r="E839" s="33">
        <f t="shared" si="123"/>
        <v>965.51590739738026</v>
      </c>
      <c r="F839" s="34">
        <f t="shared" si="124"/>
        <v>1482.3769747719209</v>
      </c>
      <c r="G839" s="34" cm="1">
        <f t="array" ref="G839">_xll.DCE_EC312_SpecificHeat_Ca(B839)</f>
        <v>650</v>
      </c>
      <c r="H839" s="33">
        <f t="shared" si="125"/>
        <v>0.18914045591059331</v>
      </c>
      <c r="I839" s="33">
        <f t="shared" si="126"/>
        <v>961.14315475303329</v>
      </c>
      <c r="J839" s="37">
        <f t="shared" si="127"/>
        <v>68.666666666666671</v>
      </c>
      <c r="K839" s="38">
        <f t="shared" si="128"/>
        <v>961.14315475303329</v>
      </c>
    </row>
    <row r="840" spans="1:11">
      <c r="A840" s="31">
        <v>825</v>
      </c>
      <c r="B840" s="33">
        <f t="shared" si="120"/>
        <v>961.14315475303329</v>
      </c>
      <c r="C840" s="32">
        <f t="shared" si="121"/>
        <v>68.75</v>
      </c>
      <c r="D840" s="36">
        <f t="shared" si="122"/>
        <v>965.69730160386575</v>
      </c>
      <c r="E840" s="33">
        <f t="shared" si="123"/>
        <v>965.69730160386575</v>
      </c>
      <c r="F840" s="34">
        <f t="shared" si="124"/>
        <v>1480.474069350385</v>
      </c>
      <c r="G840" s="34" cm="1">
        <f t="array" ref="G840">_xll.DCE_EC312_SpecificHeat_Ca(B840)</f>
        <v>650</v>
      </c>
      <c r="H840" s="33">
        <f t="shared" si="125"/>
        <v>0.18889765910174552</v>
      </c>
      <c r="I840" s="33">
        <f t="shared" si="126"/>
        <v>961.332052412135</v>
      </c>
      <c r="J840" s="37">
        <f t="shared" si="127"/>
        <v>68.75</v>
      </c>
      <c r="K840" s="38">
        <f t="shared" si="128"/>
        <v>961.332052412135</v>
      </c>
    </row>
    <row r="841" spans="1:11">
      <c r="A841" s="31">
        <v>826</v>
      </c>
      <c r="B841" s="33">
        <f t="shared" si="120"/>
        <v>961.332052412135</v>
      </c>
      <c r="C841" s="32">
        <f t="shared" si="121"/>
        <v>68.833333333333329</v>
      </c>
      <c r="D841" s="36">
        <f t="shared" si="122"/>
        <v>965.87847647026592</v>
      </c>
      <c r="E841" s="33">
        <f t="shared" si="123"/>
        <v>965.87847647026592</v>
      </c>
      <c r="F841" s="34">
        <f t="shared" si="124"/>
        <v>1478.5761217122576</v>
      </c>
      <c r="G841" s="34" cm="1">
        <f t="array" ref="G841">_xll.DCE_EC312_SpecificHeat_Ca(B841)</f>
        <v>650</v>
      </c>
      <c r="H841" s="33">
        <f t="shared" si="125"/>
        <v>0.18865549486978619</v>
      </c>
      <c r="I841" s="33">
        <f t="shared" si="126"/>
        <v>961.52070790700475</v>
      </c>
      <c r="J841" s="37">
        <f t="shared" si="127"/>
        <v>68.833333333333329</v>
      </c>
      <c r="K841" s="38">
        <f t="shared" si="128"/>
        <v>961.52070790700475</v>
      </c>
    </row>
    <row r="842" spans="1:11">
      <c r="A842" s="31">
        <v>827</v>
      </c>
      <c r="B842" s="33">
        <f t="shared" si="120"/>
        <v>961.52070790700475</v>
      </c>
      <c r="C842" s="32">
        <f t="shared" si="121"/>
        <v>68.916666666666671</v>
      </c>
      <c r="D842" s="36">
        <f t="shared" si="122"/>
        <v>966.05943252638758</v>
      </c>
      <c r="E842" s="33">
        <f t="shared" si="123"/>
        <v>966.05943252638758</v>
      </c>
      <c r="F842" s="34">
        <f t="shared" si="124"/>
        <v>1476.6831121282539</v>
      </c>
      <c r="G842" s="34" cm="1">
        <f t="array" ref="G842">_xll.DCE_EC312_SpecificHeat_Ca(B842)</f>
        <v>650</v>
      </c>
      <c r="H842" s="33">
        <f t="shared" si="125"/>
        <v>0.1884139606974029</v>
      </c>
      <c r="I842" s="33">
        <f t="shared" si="126"/>
        <v>961.70912186770215</v>
      </c>
      <c r="J842" s="37">
        <f t="shared" si="127"/>
        <v>68.916666666666671</v>
      </c>
      <c r="K842" s="38">
        <f t="shared" si="128"/>
        <v>961.70912186770215</v>
      </c>
    </row>
    <row r="843" spans="1:11">
      <c r="A843" s="31">
        <v>828</v>
      </c>
      <c r="B843" s="33">
        <f t="shared" si="120"/>
        <v>961.70912186770215</v>
      </c>
      <c r="C843" s="32">
        <f t="shared" si="121"/>
        <v>69</v>
      </c>
      <c r="D843" s="36">
        <f t="shared" si="122"/>
        <v>966.24017030012089</v>
      </c>
      <c r="E843" s="33">
        <f t="shared" si="123"/>
        <v>966.24017030012089</v>
      </c>
      <c r="F843" s="34">
        <f t="shared" si="124"/>
        <v>1474.7950209782125</v>
      </c>
      <c r="G843" s="34" cm="1">
        <f t="array" ref="G843">_xll.DCE_EC312_SpecificHeat_Ca(B843)</f>
        <v>650</v>
      </c>
      <c r="H843" s="33">
        <f t="shared" si="125"/>
        <v>0.1881730540812066</v>
      </c>
      <c r="I843" s="33">
        <f t="shared" si="126"/>
        <v>961.89729492178333</v>
      </c>
      <c r="J843" s="37">
        <f t="shared" si="127"/>
        <v>69</v>
      </c>
      <c r="K843" s="38">
        <f t="shared" si="128"/>
        <v>961.89729492178333</v>
      </c>
    </row>
    <row r="844" spans="1:11">
      <c r="A844" s="31">
        <v>829</v>
      </c>
      <c r="B844" s="33">
        <f t="shared" si="120"/>
        <v>961.89729492178333</v>
      </c>
      <c r="C844" s="32">
        <f t="shared" si="121"/>
        <v>69.083333333333329</v>
      </c>
      <c r="D844" s="36">
        <f t="shared" si="122"/>
        <v>966.42069031744757</v>
      </c>
      <c r="E844" s="33">
        <f t="shared" si="123"/>
        <v>966.42069031744757</v>
      </c>
      <c r="F844" s="34">
        <f t="shared" si="124"/>
        <v>1472.911828750201</v>
      </c>
      <c r="G844" s="34" cm="1">
        <f t="array" ref="G844">_xll.DCE_EC312_SpecificHeat_Ca(B844)</f>
        <v>650</v>
      </c>
      <c r="H844" s="33">
        <f t="shared" si="125"/>
        <v>0.18793277253161753</v>
      </c>
      <c r="I844" s="33">
        <f t="shared" si="126"/>
        <v>962.08522769431499</v>
      </c>
      <c r="J844" s="37">
        <f t="shared" si="127"/>
        <v>69.083333333333329</v>
      </c>
      <c r="K844" s="38">
        <f t="shared" si="128"/>
        <v>962.08522769431499</v>
      </c>
    </row>
    <row r="845" spans="1:11">
      <c r="A845" s="31">
        <v>830</v>
      </c>
      <c r="B845" s="33">
        <f t="shared" si="120"/>
        <v>962.08522769431499</v>
      </c>
      <c r="C845" s="32">
        <f t="shared" si="121"/>
        <v>69.166666666666671</v>
      </c>
      <c r="D845" s="36">
        <f t="shared" si="122"/>
        <v>966.60099310245062</v>
      </c>
      <c r="E845" s="33">
        <f t="shared" si="123"/>
        <v>966.60099310245062</v>
      </c>
      <c r="F845" s="34">
        <f t="shared" si="124"/>
        <v>1471.0335160394977</v>
      </c>
      <c r="G845" s="34" cm="1">
        <f t="array" ref="G845">_xll.DCE_EC312_SpecificHeat_Ca(B845)</f>
        <v>650</v>
      </c>
      <c r="H845" s="33">
        <f t="shared" si="125"/>
        <v>0.18769311357273513</v>
      </c>
      <c r="I845" s="33">
        <f t="shared" si="126"/>
        <v>962.27292080788777</v>
      </c>
      <c r="J845" s="37">
        <f t="shared" si="127"/>
        <v>69.166666666666671</v>
      </c>
      <c r="K845" s="38">
        <f t="shared" si="128"/>
        <v>962.27292080788777</v>
      </c>
    </row>
    <row r="846" spans="1:11">
      <c r="A846" s="31">
        <v>831</v>
      </c>
      <c r="B846" s="33">
        <f t="shared" si="120"/>
        <v>962.27292080788777</v>
      </c>
      <c r="C846" s="32">
        <f t="shared" si="121"/>
        <v>69.25</v>
      </c>
      <c r="D846" s="36">
        <f t="shared" si="122"/>
        <v>966.78107917732336</v>
      </c>
      <c r="E846" s="33">
        <f t="shared" si="123"/>
        <v>966.78107917732336</v>
      </c>
      <c r="F846" s="34">
        <f t="shared" si="124"/>
        <v>1469.1600635485206</v>
      </c>
      <c r="G846" s="34" cm="1">
        <f t="array" ref="G846">_xll.DCE_EC312_SpecificHeat_Ca(B846)</f>
        <v>650</v>
      </c>
      <c r="H846" s="33">
        <f t="shared" si="125"/>
        <v>0.18745407474232911</v>
      </c>
      <c r="I846" s="33">
        <f t="shared" si="126"/>
        <v>962.46037488263005</v>
      </c>
      <c r="J846" s="37">
        <f t="shared" si="127"/>
        <v>69.25</v>
      </c>
      <c r="K846" s="38">
        <f t="shared" si="128"/>
        <v>962.46037488263005</v>
      </c>
    </row>
    <row r="847" spans="1:11">
      <c r="A847" s="31">
        <v>832</v>
      </c>
      <c r="B847" s="33">
        <f t="shared" si="120"/>
        <v>962.46037488263005</v>
      </c>
      <c r="C847" s="32">
        <f t="shared" si="121"/>
        <v>69.333333333333329</v>
      </c>
      <c r="D847" s="36">
        <f t="shared" si="122"/>
        <v>966.96094906237818</v>
      </c>
      <c r="E847" s="33">
        <f t="shared" si="123"/>
        <v>966.96094906237818</v>
      </c>
      <c r="F847" s="34">
        <f t="shared" si="124"/>
        <v>1467.2914520844722</v>
      </c>
      <c r="G847" s="34" cm="1">
        <f t="array" ref="G847">_xll.DCE_EC312_SpecificHeat_Ca(B847)</f>
        <v>650</v>
      </c>
      <c r="H847" s="33">
        <f t="shared" si="125"/>
        <v>0.18721565359153902</v>
      </c>
      <c r="I847" s="33">
        <f t="shared" si="126"/>
        <v>962.64759053622163</v>
      </c>
      <c r="J847" s="37">
        <f t="shared" si="127"/>
        <v>69.333333333333329</v>
      </c>
      <c r="K847" s="38">
        <f t="shared" si="128"/>
        <v>962.64759053622163</v>
      </c>
    </row>
    <row r="848" spans="1:11">
      <c r="A848" s="31">
        <v>833</v>
      </c>
      <c r="B848" s="33">
        <f t="shared" si="120"/>
        <v>962.64759053622163</v>
      </c>
      <c r="C848" s="32">
        <f t="shared" si="121"/>
        <v>69.416666666666671</v>
      </c>
      <c r="D848" s="36">
        <f t="shared" si="122"/>
        <v>967.14060327605659</v>
      </c>
      <c r="E848" s="33">
        <f t="shared" si="123"/>
        <v>967.14060327605659</v>
      </c>
      <c r="F848" s="34">
        <f t="shared" si="124"/>
        <v>1465.4276625602783</v>
      </c>
      <c r="G848" s="34" cm="1">
        <f t="array" ref="G848">_xll.DCE_EC312_SpecificHeat_Ca(B848)</f>
        <v>650</v>
      </c>
      <c r="H848" s="33">
        <f t="shared" si="125"/>
        <v>0.18697784768499381</v>
      </c>
      <c r="I848" s="33">
        <f t="shared" si="126"/>
        <v>962.83456838390657</v>
      </c>
      <c r="J848" s="37">
        <f t="shared" si="127"/>
        <v>69.416666666666671</v>
      </c>
      <c r="K848" s="38">
        <f t="shared" si="128"/>
        <v>962.83456838390657</v>
      </c>
    </row>
    <row r="849" spans="1:11">
      <c r="A849" s="31">
        <v>834</v>
      </c>
      <c r="B849" s="33">
        <f t="shared" ref="B849:B912" si="129">IF(A849=1,20,I848)</f>
        <v>962.83456838390657</v>
      </c>
      <c r="C849" s="32">
        <f t="shared" ref="C849:C912" si="130">A849*5/60</f>
        <v>69.5</v>
      </c>
      <c r="D849" s="36">
        <f t="shared" ref="D849:D912" si="131">20 + 345 *LOG10(8 * C849 + 1)</f>
        <v>967.32004233493649</v>
      </c>
      <c r="E849" s="33">
        <f t="shared" ref="E849:E912" si="132">D849</f>
        <v>967.32004233493649</v>
      </c>
      <c r="F849" s="34">
        <f t="shared" ref="F849:F912" si="133">25 * (D849 - B849)+1 * 0.7 * 1 * 0.0000000567 * ((E849 + 273) ^ 4 - (B849 + 273) ^ 4)</f>
        <v>1463.5686759925466</v>
      </c>
      <c r="G849" s="34" cm="1">
        <f t="array" ref="G849">_xll.DCE_EC312_SpecificHeat_Ca(B849)</f>
        <v>650</v>
      </c>
      <c r="H849" s="33">
        <f t="shared" ref="H849:H912" si="134">$G$10 * $G$9 / (G849 * 7850) * F849 * 5</f>
        <v>0.18674065460055145</v>
      </c>
      <c r="I849" s="33">
        <f t="shared" ref="I849:I912" si="135">B849+H849</f>
        <v>963.02130903850707</v>
      </c>
      <c r="J849" s="37">
        <f t="shared" si="127"/>
        <v>69.5</v>
      </c>
      <c r="K849" s="38">
        <f t="shared" si="128"/>
        <v>963.02130903850707</v>
      </c>
    </row>
    <row r="850" spans="1:11">
      <c r="A850" s="31">
        <v>835</v>
      </c>
      <c r="B850" s="33">
        <f t="shared" si="129"/>
        <v>963.02130903850707</v>
      </c>
      <c r="C850" s="32">
        <f t="shared" si="130"/>
        <v>69.583333333333329</v>
      </c>
      <c r="D850" s="36">
        <f t="shared" si="131"/>
        <v>967.49926675374252</v>
      </c>
      <c r="E850" s="33">
        <f t="shared" si="132"/>
        <v>967.49926675374252</v>
      </c>
      <c r="F850" s="34">
        <f t="shared" si="133"/>
        <v>1461.7144735010738</v>
      </c>
      <c r="G850" s="34" cm="1">
        <f t="array" ref="G850">_xll.DCE_EC312_SpecificHeat_Ca(B850)</f>
        <v>650</v>
      </c>
      <c r="H850" s="33">
        <f t="shared" si="134"/>
        <v>0.18650407192923624</v>
      </c>
      <c r="I850" s="33">
        <f t="shared" si="135"/>
        <v>963.20781311043629</v>
      </c>
      <c r="J850" s="37">
        <f t="shared" si="127"/>
        <v>69.583333333333329</v>
      </c>
      <c r="K850" s="38">
        <f t="shared" si="128"/>
        <v>963.20781311043629</v>
      </c>
    </row>
    <row r="851" spans="1:11">
      <c r="A851" s="31">
        <v>836</v>
      </c>
      <c r="B851" s="33">
        <f t="shared" si="129"/>
        <v>963.20781311043629</v>
      </c>
      <c r="C851" s="32">
        <f t="shared" si="130"/>
        <v>69.666666666666671</v>
      </c>
      <c r="D851" s="36">
        <f t="shared" si="131"/>
        <v>967.67827704535466</v>
      </c>
      <c r="E851" s="33">
        <f t="shared" si="132"/>
        <v>967.67827704535466</v>
      </c>
      <c r="F851" s="34">
        <f t="shared" si="133"/>
        <v>1459.8650363082934</v>
      </c>
      <c r="G851" s="34" cm="1">
        <f t="array" ref="G851">_xll.DCE_EC312_SpecificHeat_Ca(B851)</f>
        <v>650</v>
      </c>
      <c r="H851" s="33">
        <f t="shared" si="134"/>
        <v>0.18626809727516802</v>
      </c>
      <c r="I851" s="33">
        <f t="shared" si="135"/>
        <v>963.39408120771145</v>
      </c>
      <c r="J851" s="37">
        <f t="shared" si="127"/>
        <v>69.666666666666671</v>
      </c>
      <c r="K851" s="38">
        <f t="shared" si="128"/>
        <v>963.39408120771145</v>
      </c>
    </row>
    <row r="852" spans="1:11">
      <c r="A852" s="31">
        <v>837</v>
      </c>
      <c r="B852" s="33">
        <f t="shared" si="129"/>
        <v>963.39408120771145</v>
      </c>
      <c r="C852" s="32">
        <f t="shared" si="130"/>
        <v>69.75</v>
      </c>
      <c r="D852" s="36">
        <f t="shared" si="131"/>
        <v>967.85707372081595</v>
      </c>
      <c r="E852" s="33">
        <f t="shared" si="132"/>
        <v>967.85707372081595</v>
      </c>
      <c r="F852" s="34">
        <f t="shared" si="133"/>
        <v>1458.0203457383259</v>
      </c>
      <c r="G852" s="34" cm="1">
        <f t="array" ref="G852">_xll.DCE_EC312_SpecificHeat_Ca(B852)</f>
        <v>650</v>
      </c>
      <c r="H852" s="33">
        <f t="shared" si="134"/>
        <v>0.18603272825544123</v>
      </c>
      <c r="I852" s="33">
        <f t="shared" si="135"/>
        <v>963.58011393596689</v>
      </c>
      <c r="J852" s="37">
        <f t="shared" si="127"/>
        <v>69.75</v>
      </c>
      <c r="K852" s="38">
        <f t="shared" si="128"/>
        <v>963.58011393596689</v>
      </c>
    </row>
    <row r="853" spans="1:11">
      <c r="A853" s="31">
        <v>838</v>
      </c>
      <c r="B853" s="33">
        <f t="shared" si="129"/>
        <v>963.58011393596689</v>
      </c>
      <c r="C853" s="32">
        <f t="shared" si="130"/>
        <v>69.833333333333329</v>
      </c>
      <c r="D853" s="36">
        <f t="shared" si="131"/>
        <v>968.03565728934325</v>
      </c>
      <c r="E853" s="33">
        <f t="shared" si="132"/>
        <v>968.03565728934325</v>
      </c>
      <c r="F853" s="34">
        <f t="shared" si="133"/>
        <v>1456.1803832162077</v>
      </c>
      <c r="G853" s="34" cm="1">
        <f t="array" ref="G853">_xll.DCE_EC312_SpecificHeat_Ca(B853)</f>
        <v>650</v>
      </c>
      <c r="H853" s="33">
        <f t="shared" si="134"/>
        <v>0.18579796250002642</v>
      </c>
      <c r="I853" s="33">
        <f t="shared" si="135"/>
        <v>963.76591189846692</v>
      </c>
      <c r="J853" s="37">
        <f t="shared" si="127"/>
        <v>69.833333333333329</v>
      </c>
      <c r="K853" s="38">
        <f t="shared" si="128"/>
        <v>963.76591189846692</v>
      </c>
    </row>
    <row r="854" spans="1:11">
      <c r="A854" s="31">
        <v>839</v>
      </c>
      <c r="B854" s="33">
        <f t="shared" si="129"/>
        <v>963.76591189846692</v>
      </c>
      <c r="C854" s="32">
        <f t="shared" si="130"/>
        <v>69.916666666666671</v>
      </c>
      <c r="D854" s="36">
        <f t="shared" si="131"/>
        <v>968.214028258334</v>
      </c>
      <c r="E854" s="33">
        <f t="shared" si="132"/>
        <v>968.214028258334</v>
      </c>
      <c r="F854" s="34">
        <f t="shared" si="133"/>
        <v>1454.3451302671147</v>
      </c>
      <c r="G854" s="34" cm="1">
        <f t="array" ref="G854">_xll.DCE_EC312_SpecificHeat_Ca(B854)</f>
        <v>650</v>
      </c>
      <c r="H854" s="33">
        <f t="shared" si="134"/>
        <v>0.18556379765167122</v>
      </c>
      <c r="I854" s="33">
        <f t="shared" si="135"/>
        <v>963.95147569611856</v>
      </c>
      <c r="J854" s="37">
        <f t="shared" si="127"/>
        <v>69.916666666666671</v>
      </c>
      <c r="K854" s="38">
        <f t="shared" si="128"/>
        <v>963.95147569611856</v>
      </c>
    </row>
    <row r="855" spans="1:11">
      <c r="A855" s="31">
        <v>840</v>
      </c>
      <c r="B855" s="33">
        <f t="shared" si="129"/>
        <v>963.95147569611856</v>
      </c>
      <c r="C855" s="32">
        <f t="shared" si="130"/>
        <v>70</v>
      </c>
      <c r="D855" s="36">
        <f t="shared" si="131"/>
        <v>968.39218713337573</v>
      </c>
      <c r="E855" s="33">
        <f t="shared" si="132"/>
        <v>968.39218713337573</v>
      </c>
      <c r="F855" s="34">
        <f t="shared" si="133"/>
        <v>1452.5145685157613</v>
      </c>
      <c r="G855" s="34" cm="1">
        <f t="array" ref="G855">_xll.DCE_EC312_SpecificHeat_Ca(B855)</f>
        <v>650</v>
      </c>
      <c r="H855" s="33">
        <f t="shared" si="134"/>
        <v>0.18533023136582363</v>
      </c>
      <c r="I855" s="33">
        <f t="shared" si="135"/>
        <v>964.13680592748437</v>
      </c>
      <c r="J855" s="37">
        <f t="shared" si="127"/>
        <v>70</v>
      </c>
      <c r="K855" s="38">
        <f t="shared" si="128"/>
        <v>964.13680592748437</v>
      </c>
    </row>
    <row r="856" spans="1:11">
      <c r="A856" s="31">
        <v>841</v>
      </c>
      <c r="B856" s="33">
        <f t="shared" si="129"/>
        <v>964.13680592748437</v>
      </c>
      <c r="C856" s="32">
        <f t="shared" si="130"/>
        <v>70.083333333333329</v>
      </c>
      <c r="D856" s="36">
        <f t="shared" si="131"/>
        <v>968.57013441825484</v>
      </c>
      <c r="E856" s="33">
        <f t="shared" si="132"/>
        <v>968.57013441825484</v>
      </c>
      <c r="F856" s="34">
        <f t="shared" si="133"/>
        <v>1450.6886796852903</v>
      </c>
      <c r="G856" s="34" cm="1">
        <f t="array" ref="G856">_xll.DCE_EC312_SpecificHeat_Ca(B856)</f>
        <v>650</v>
      </c>
      <c r="H856" s="33">
        <f t="shared" si="134"/>
        <v>0.18509726131049037</v>
      </c>
      <c r="I856" s="33">
        <f t="shared" si="135"/>
        <v>964.32190318879486</v>
      </c>
      <c r="J856" s="37">
        <f t="shared" si="127"/>
        <v>70.083333333333329</v>
      </c>
      <c r="K856" s="38">
        <f t="shared" si="128"/>
        <v>964.32190318879486</v>
      </c>
    </row>
    <row r="857" spans="1:11">
      <c r="A857" s="31">
        <v>842</v>
      </c>
      <c r="B857" s="33">
        <f t="shared" si="129"/>
        <v>964.32190318879486</v>
      </c>
      <c r="C857" s="32">
        <f t="shared" si="130"/>
        <v>70.166666666666671</v>
      </c>
      <c r="D857" s="36">
        <f t="shared" si="131"/>
        <v>968.74787061496465</v>
      </c>
      <c r="E857" s="33">
        <f t="shared" si="132"/>
        <v>968.74787061496465</v>
      </c>
      <c r="F857" s="34">
        <f t="shared" si="133"/>
        <v>1448.8674455970856</v>
      </c>
      <c r="G857" s="34" cm="1">
        <f t="array" ref="G857">_xll.DCE_EC312_SpecificHeat_Ca(B857)</f>
        <v>650</v>
      </c>
      <c r="H857" s="33">
        <f t="shared" si="134"/>
        <v>0.18486488516621308</v>
      </c>
      <c r="I857" s="33">
        <f t="shared" si="135"/>
        <v>964.5067680739611</v>
      </c>
      <c r="J857" s="37">
        <f t="shared" si="127"/>
        <v>70.166666666666671</v>
      </c>
      <c r="K857" s="38">
        <f t="shared" si="128"/>
        <v>964.5067680739611</v>
      </c>
    </row>
    <row r="858" spans="1:11">
      <c r="A858" s="31">
        <v>843</v>
      </c>
      <c r="B858" s="33">
        <f t="shared" si="129"/>
        <v>964.5067680739611</v>
      </c>
      <c r="C858" s="32">
        <f t="shared" si="130"/>
        <v>70.25</v>
      </c>
      <c r="D858" s="36">
        <f t="shared" si="131"/>
        <v>968.92539622371442</v>
      </c>
      <c r="E858" s="33">
        <f t="shared" si="132"/>
        <v>968.92539622371442</v>
      </c>
      <c r="F858" s="34">
        <f t="shared" si="133"/>
        <v>1447.0508481694819</v>
      </c>
      <c r="G858" s="34" cm="1">
        <f t="array" ref="G858">_xll.DCE_EC312_SpecificHeat_Ca(B858)</f>
        <v>650</v>
      </c>
      <c r="H858" s="33">
        <f t="shared" si="134"/>
        <v>0.18463310062590355</v>
      </c>
      <c r="I858" s="33">
        <f t="shared" si="135"/>
        <v>964.69140117458699</v>
      </c>
      <c r="J858" s="37">
        <f t="shared" si="127"/>
        <v>70.25</v>
      </c>
      <c r="K858" s="38">
        <f t="shared" si="128"/>
        <v>964.69140117458699</v>
      </c>
    </row>
    <row r="859" spans="1:11">
      <c r="A859" s="31">
        <v>844</v>
      </c>
      <c r="B859" s="33">
        <f t="shared" si="129"/>
        <v>964.69140117458699</v>
      </c>
      <c r="C859" s="32">
        <f t="shared" si="130"/>
        <v>70.333333333333329</v>
      </c>
      <c r="D859" s="36">
        <f t="shared" si="131"/>
        <v>969.10271174293723</v>
      </c>
      <c r="E859" s="33">
        <f t="shared" si="132"/>
        <v>969.10271174293723</v>
      </c>
      <c r="F859" s="34">
        <f t="shared" si="133"/>
        <v>1445.238869417539</v>
      </c>
      <c r="G859" s="34" cm="1">
        <f t="array" ref="G859">_xll.DCE_EC312_SpecificHeat_Ca(B859)</f>
        <v>650</v>
      </c>
      <c r="H859" s="33">
        <f t="shared" si="134"/>
        <v>0.18440190539481494</v>
      </c>
      <c r="I859" s="33">
        <f t="shared" si="135"/>
        <v>964.87580307998178</v>
      </c>
      <c r="J859" s="37">
        <f t="shared" si="127"/>
        <v>70.333333333333329</v>
      </c>
      <c r="K859" s="38">
        <f t="shared" si="128"/>
        <v>964.87580307998178</v>
      </c>
    </row>
    <row r="860" spans="1:11">
      <c r="A860" s="31">
        <v>845</v>
      </c>
      <c r="B860" s="33">
        <f t="shared" si="129"/>
        <v>964.87580307998178</v>
      </c>
      <c r="C860" s="32">
        <f t="shared" si="130"/>
        <v>70.416666666666671</v>
      </c>
      <c r="D860" s="36">
        <f t="shared" si="131"/>
        <v>969.27981766929906</v>
      </c>
      <c r="E860" s="33">
        <f t="shared" si="132"/>
        <v>969.27981766929906</v>
      </c>
      <c r="F860" s="34">
        <f t="shared" si="133"/>
        <v>1443.4314914521599</v>
      </c>
      <c r="G860" s="34" cm="1">
        <f t="array" ref="G860">_xll.DCE_EC312_SpecificHeat_Ca(B860)</f>
        <v>650</v>
      </c>
      <c r="H860" s="33">
        <f t="shared" si="134"/>
        <v>0.18417129719042943</v>
      </c>
      <c r="I860" s="33">
        <f t="shared" si="135"/>
        <v>965.05997437717224</v>
      </c>
      <c r="J860" s="37">
        <f t="shared" si="127"/>
        <v>70.416666666666671</v>
      </c>
      <c r="K860" s="38">
        <f t="shared" si="128"/>
        <v>965.05997437717224</v>
      </c>
    </row>
    <row r="861" spans="1:11">
      <c r="A861" s="31">
        <v>846</v>
      </c>
      <c r="B861" s="33">
        <f t="shared" si="129"/>
        <v>965.05997437717224</v>
      </c>
      <c r="C861" s="32">
        <f t="shared" si="130"/>
        <v>70.5</v>
      </c>
      <c r="D861" s="36">
        <f t="shared" si="131"/>
        <v>969.45671449770634</v>
      </c>
      <c r="E861" s="33">
        <f t="shared" si="132"/>
        <v>969.45671449770634</v>
      </c>
      <c r="F861" s="34">
        <f t="shared" si="133"/>
        <v>1441.6286964789106</v>
      </c>
      <c r="G861" s="34" cm="1">
        <f t="array" ref="G861">_xll.DCE_EC312_SpecificHeat_Ca(B861)</f>
        <v>650</v>
      </c>
      <c r="H861" s="33">
        <f t="shared" si="134"/>
        <v>0.18394127374230743</v>
      </c>
      <c r="I861" s="33">
        <f t="shared" si="135"/>
        <v>965.24391565091457</v>
      </c>
      <c r="J861" s="37">
        <f t="shared" si="127"/>
        <v>70.5</v>
      </c>
      <c r="K861" s="38">
        <f t="shared" si="128"/>
        <v>965.24391565091457</v>
      </c>
    </row>
    <row r="862" spans="1:11">
      <c r="A862" s="31">
        <v>847</v>
      </c>
      <c r="B862" s="33">
        <f t="shared" si="129"/>
        <v>965.24391565091457</v>
      </c>
      <c r="C862" s="32">
        <f t="shared" si="130"/>
        <v>70.583333333333329</v>
      </c>
      <c r="D862" s="36">
        <f t="shared" si="131"/>
        <v>969.63340272131461</v>
      </c>
      <c r="E862" s="33">
        <f t="shared" si="132"/>
        <v>969.63340272131461</v>
      </c>
      <c r="F862" s="34">
        <f t="shared" si="133"/>
        <v>1439.8304667982095</v>
      </c>
      <c r="G862" s="34" cm="1">
        <f t="array" ref="G862">_xll.DCE_EC312_SpecificHeat_Ca(B862)</f>
        <v>650</v>
      </c>
      <c r="H862" s="33">
        <f t="shared" si="134"/>
        <v>0.18371183279211181</v>
      </c>
      <c r="I862" s="33">
        <f t="shared" si="135"/>
        <v>965.42762748370671</v>
      </c>
      <c r="J862" s="37">
        <f t="shared" si="127"/>
        <v>70.583333333333329</v>
      </c>
      <c r="K862" s="38">
        <f t="shared" si="128"/>
        <v>965.42762748370671</v>
      </c>
    </row>
    <row r="863" spans="1:11">
      <c r="A863" s="31">
        <v>848</v>
      </c>
      <c r="B863" s="33">
        <f t="shared" si="129"/>
        <v>965.42762748370671</v>
      </c>
      <c r="C863" s="32">
        <f t="shared" si="130"/>
        <v>70.666666666666671</v>
      </c>
      <c r="D863" s="36">
        <f t="shared" si="131"/>
        <v>969.80988283153715</v>
      </c>
      <c r="E863" s="33">
        <f t="shared" si="132"/>
        <v>969.80988283153715</v>
      </c>
      <c r="F863" s="34">
        <f t="shared" si="133"/>
        <v>1438.03678480386</v>
      </c>
      <c r="G863" s="34" cm="1">
        <f t="array" ref="G863">_xll.DCE_EC312_SpecificHeat_Ca(B863)</f>
        <v>650</v>
      </c>
      <c r="H863" s="33">
        <f t="shared" si="134"/>
        <v>0.18348297209342074</v>
      </c>
      <c r="I863" s="33">
        <f t="shared" si="135"/>
        <v>965.61111045580014</v>
      </c>
      <c r="J863" s="37">
        <f t="shared" si="127"/>
        <v>70.666666666666671</v>
      </c>
      <c r="K863" s="38">
        <f t="shared" si="128"/>
        <v>965.61111045580014</v>
      </c>
    </row>
    <row r="864" spans="1:11">
      <c r="A864" s="31">
        <v>849</v>
      </c>
      <c r="B864" s="33">
        <f t="shared" si="129"/>
        <v>965.61111045580014</v>
      </c>
      <c r="C864" s="32">
        <f t="shared" si="130"/>
        <v>70.75</v>
      </c>
      <c r="D864" s="36">
        <f t="shared" si="131"/>
        <v>969.98615531805274</v>
      </c>
      <c r="E864" s="33">
        <f t="shared" si="132"/>
        <v>969.98615531805274</v>
      </c>
      <c r="F864" s="34">
        <f t="shared" si="133"/>
        <v>1436.2476329829296</v>
      </c>
      <c r="G864" s="34" cm="1">
        <f t="array" ref="G864">_xll.DCE_EC312_SpecificHeat_Ca(B864)</f>
        <v>650</v>
      </c>
      <c r="H864" s="33">
        <f t="shared" si="134"/>
        <v>0.18325468941171211</v>
      </c>
      <c r="I864" s="33">
        <f t="shared" si="135"/>
        <v>965.79436514521183</v>
      </c>
      <c r="J864" s="37">
        <f t="shared" si="127"/>
        <v>70.75</v>
      </c>
      <c r="K864" s="38">
        <f t="shared" si="128"/>
        <v>965.79436514521183</v>
      </c>
    </row>
    <row r="865" spans="1:11">
      <c r="A865" s="31">
        <v>850</v>
      </c>
      <c r="B865" s="33">
        <f t="shared" si="129"/>
        <v>965.79436514521183</v>
      </c>
      <c r="C865" s="32">
        <f t="shared" si="130"/>
        <v>70.833333333333329</v>
      </c>
      <c r="D865" s="36">
        <f t="shared" si="131"/>
        <v>970.16222066881392</v>
      </c>
      <c r="E865" s="33">
        <f t="shared" si="132"/>
        <v>970.16222066881392</v>
      </c>
      <c r="F865" s="34">
        <f t="shared" si="133"/>
        <v>1434.4629939150182</v>
      </c>
      <c r="G865" s="34" cm="1">
        <f t="array" ref="G865">_xll.DCE_EC312_SpecificHeat_Ca(B865)</f>
        <v>650</v>
      </c>
      <c r="H865" s="33">
        <f t="shared" si="134"/>
        <v>0.18302698252427035</v>
      </c>
      <c r="I865" s="33">
        <f t="shared" si="135"/>
        <v>965.97739212773615</v>
      </c>
      <c r="J865" s="37">
        <f t="shared" si="127"/>
        <v>70.833333333333329</v>
      </c>
      <c r="K865" s="38">
        <f t="shared" si="128"/>
        <v>965.97739212773615</v>
      </c>
    </row>
    <row r="866" spans="1:11">
      <c r="A866" s="31">
        <v>851</v>
      </c>
      <c r="B866" s="33">
        <f t="shared" si="129"/>
        <v>965.97739212773615</v>
      </c>
      <c r="C866" s="32">
        <f t="shared" si="130"/>
        <v>70.916666666666671</v>
      </c>
      <c r="D866" s="36">
        <f t="shared" si="131"/>
        <v>970.33807937005463</v>
      </c>
      <c r="E866" s="33">
        <f t="shared" si="132"/>
        <v>970.33807937005463</v>
      </c>
      <c r="F866" s="34">
        <f t="shared" si="133"/>
        <v>1432.6828502709691</v>
      </c>
      <c r="G866" s="34" cm="1">
        <f t="array" ref="G866">_xll.DCE_EC312_SpecificHeat_Ca(B866)</f>
        <v>650</v>
      </c>
      <c r="H866" s="33">
        <f t="shared" si="134"/>
        <v>0.1827998492200219</v>
      </c>
      <c r="I866" s="33">
        <f t="shared" si="135"/>
        <v>966.16019197695618</v>
      </c>
      <c r="J866" s="37">
        <f t="shared" si="127"/>
        <v>70.916666666666671</v>
      </c>
      <c r="K866" s="38">
        <f t="shared" si="128"/>
        <v>966.16019197695618</v>
      </c>
    </row>
    <row r="867" spans="1:11">
      <c r="A867" s="31">
        <v>852</v>
      </c>
      <c r="B867" s="33">
        <f t="shared" si="129"/>
        <v>966.16019197695618</v>
      </c>
      <c r="C867" s="32">
        <f t="shared" si="130"/>
        <v>71</v>
      </c>
      <c r="D867" s="36">
        <f t="shared" si="131"/>
        <v>970.51373190629965</v>
      </c>
      <c r="E867" s="33">
        <f t="shared" si="132"/>
        <v>970.51373190629965</v>
      </c>
      <c r="F867" s="34">
        <f t="shared" si="133"/>
        <v>1430.9071848130552</v>
      </c>
      <c r="G867" s="34" cm="1">
        <f t="array" ref="G867">_xll.DCE_EC312_SpecificHeat_Ca(B867)</f>
        <v>650</v>
      </c>
      <c r="H867" s="33">
        <f t="shared" si="134"/>
        <v>0.18257328729955888</v>
      </c>
      <c r="I867" s="33">
        <f t="shared" si="135"/>
        <v>966.34276526425572</v>
      </c>
      <c r="J867" s="37">
        <f t="shared" si="127"/>
        <v>71</v>
      </c>
      <c r="K867" s="38">
        <f t="shared" si="128"/>
        <v>966.34276526425572</v>
      </c>
    </row>
    <row r="868" spans="1:11">
      <c r="A868" s="31">
        <v>853</v>
      </c>
      <c r="B868" s="33">
        <f t="shared" si="129"/>
        <v>966.34276526425572</v>
      </c>
      <c r="C868" s="32">
        <f t="shared" si="130"/>
        <v>71.083333333333329</v>
      </c>
      <c r="D868" s="36">
        <f t="shared" si="131"/>
        <v>970.68917876037074</v>
      </c>
      <c r="E868" s="33">
        <f t="shared" si="132"/>
        <v>970.68917876037074</v>
      </c>
      <c r="F868" s="34">
        <f t="shared" si="133"/>
        <v>1429.1359803937855</v>
      </c>
      <c r="G868" s="34" cm="1">
        <f t="array" ref="G868">_xll.DCE_EC312_SpecificHeat_Ca(B868)</f>
        <v>650</v>
      </c>
      <c r="H868" s="33">
        <f t="shared" si="134"/>
        <v>0.18234729457498686</v>
      </c>
      <c r="I868" s="33">
        <f t="shared" si="135"/>
        <v>966.52511255883076</v>
      </c>
      <c r="J868" s="37">
        <f t="shared" si="127"/>
        <v>71.083333333333329</v>
      </c>
      <c r="K868" s="38">
        <f t="shared" si="128"/>
        <v>966.52511255883076</v>
      </c>
    </row>
    <row r="869" spans="1:11">
      <c r="A869" s="31">
        <v>854</v>
      </c>
      <c r="B869" s="33">
        <f t="shared" si="129"/>
        <v>966.52511255883076</v>
      </c>
      <c r="C869" s="32">
        <f t="shared" si="130"/>
        <v>71.166666666666671</v>
      </c>
      <c r="D869" s="36">
        <f t="shared" si="131"/>
        <v>970.86442041339603</v>
      </c>
      <c r="E869" s="33">
        <f t="shared" si="132"/>
        <v>970.86442041339603</v>
      </c>
      <c r="F869" s="34">
        <f t="shared" si="133"/>
        <v>1427.3692199555435</v>
      </c>
      <c r="G869" s="34" cm="1">
        <f t="array" ref="G869">_xll.DCE_EC312_SpecificHeat_Ca(B869)</f>
        <v>650</v>
      </c>
      <c r="H869" s="33">
        <f t="shared" si="134"/>
        <v>0.1821218688698788</v>
      </c>
      <c r="I869" s="33">
        <f t="shared" si="135"/>
        <v>966.70723442770066</v>
      </c>
      <c r="J869" s="37">
        <f t="shared" si="127"/>
        <v>71.166666666666671</v>
      </c>
      <c r="K869" s="38">
        <f t="shared" si="128"/>
        <v>966.70723442770066</v>
      </c>
    </row>
    <row r="870" spans="1:11">
      <c r="A870" s="31">
        <v>855</v>
      </c>
      <c r="B870" s="33">
        <f t="shared" si="129"/>
        <v>966.70723442770066</v>
      </c>
      <c r="C870" s="32">
        <f t="shared" si="130"/>
        <v>71.25</v>
      </c>
      <c r="D870" s="36">
        <f t="shared" si="131"/>
        <v>971.03945734481761</v>
      </c>
      <c r="E870" s="33">
        <f t="shared" si="132"/>
        <v>971.03945734481761</v>
      </c>
      <c r="F870" s="34">
        <f t="shared" si="133"/>
        <v>1425.6068865296236</v>
      </c>
      <c r="G870" s="34" cm="1">
        <f t="array" ref="G870">_xll.DCE_EC312_SpecificHeat_Ca(B870)</f>
        <v>650</v>
      </c>
      <c r="H870" s="33">
        <f t="shared" si="134"/>
        <v>0.18189700801915204</v>
      </c>
      <c r="I870" s="33">
        <f t="shared" si="135"/>
        <v>966.88913143571983</v>
      </c>
      <c r="J870" s="37">
        <f t="shared" si="127"/>
        <v>71.25</v>
      </c>
      <c r="K870" s="38">
        <f t="shared" si="128"/>
        <v>966.88913143571983</v>
      </c>
    </row>
    <row r="871" spans="1:11">
      <c r="A871" s="31">
        <v>856</v>
      </c>
      <c r="B871" s="33">
        <f t="shared" si="129"/>
        <v>966.88913143571983</v>
      </c>
      <c r="C871" s="32">
        <f t="shared" si="130"/>
        <v>71.333333333333329</v>
      </c>
      <c r="D871" s="36">
        <f t="shared" si="131"/>
        <v>971.21429003239882</v>
      </c>
      <c r="E871" s="33">
        <f t="shared" si="132"/>
        <v>971.21429003239882</v>
      </c>
      <c r="F871" s="34">
        <f t="shared" si="133"/>
        <v>1423.8489632363562</v>
      </c>
      <c r="G871" s="34" cm="1">
        <f t="array" ref="G871">_xll.DCE_EC312_SpecificHeat_Ca(B871)</f>
        <v>650</v>
      </c>
      <c r="H871" s="33">
        <f t="shared" si="134"/>
        <v>0.18167270986908426</v>
      </c>
      <c r="I871" s="33">
        <f t="shared" si="135"/>
        <v>967.07080414558891</v>
      </c>
      <c r="J871" s="37">
        <f t="shared" ref="J871:J934" si="136">C871</f>
        <v>71.333333333333329</v>
      </c>
      <c r="K871" s="38">
        <f t="shared" ref="K871:K934" si="137">I871</f>
        <v>967.07080414558891</v>
      </c>
    </row>
    <row r="872" spans="1:11">
      <c r="A872" s="31">
        <v>857</v>
      </c>
      <c r="B872" s="33">
        <f t="shared" si="129"/>
        <v>967.07080414558891</v>
      </c>
      <c r="C872" s="32">
        <f t="shared" si="130"/>
        <v>71.416666666666671</v>
      </c>
      <c r="D872" s="36">
        <f t="shared" si="131"/>
        <v>971.38891895223264</v>
      </c>
      <c r="E872" s="33">
        <f t="shared" si="132"/>
        <v>971.38891895223264</v>
      </c>
      <c r="F872" s="34">
        <f t="shared" si="133"/>
        <v>1422.0954332832544</v>
      </c>
      <c r="G872" s="34" cm="1">
        <f t="array" ref="G872">_xll.DCE_EC312_SpecificHeat_Ca(B872)</f>
        <v>650</v>
      </c>
      <c r="H872" s="33">
        <f t="shared" si="134"/>
        <v>0.18144897227707693</v>
      </c>
      <c r="I872" s="33">
        <f t="shared" si="135"/>
        <v>967.25225311786596</v>
      </c>
      <c r="J872" s="37">
        <f t="shared" si="136"/>
        <v>71.416666666666671</v>
      </c>
      <c r="K872" s="38">
        <f t="shared" si="137"/>
        <v>967.25225311786596</v>
      </c>
    </row>
    <row r="873" spans="1:11">
      <c r="A873" s="31">
        <v>858</v>
      </c>
      <c r="B873" s="33">
        <f t="shared" si="129"/>
        <v>967.25225311786596</v>
      </c>
      <c r="C873" s="32">
        <f t="shared" si="130"/>
        <v>71.5</v>
      </c>
      <c r="D873" s="36">
        <f t="shared" si="131"/>
        <v>971.56334457874948</v>
      </c>
      <c r="E873" s="33">
        <f t="shared" si="132"/>
        <v>971.56334457874948</v>
      </c>
      <c r="F873" s="34">
        <f t="shared" si="133"/>
        <v>1420.3462799656634</v>
      </c>
      <c r="G873" s="34" cm="1">
        <f t="array" ref="G873">_xll.DCE_EC312_SpecificHeat_Ca(B873)</f>
        <v>650</v>
      </c>
      <c r="H873" s="33">
        <f t="shared" si="134"/>
        <v>0.18122579311173836</v>
      </c>
      <c r="I873" s="33">
        <f t="shared" si="135"/>
        <v>967.43347891097767</v>
      </c>
      <c r="J873" s="37">
        <f t="shared" si="136"/>
        <v>71.5</v>
      </c>
      <c r="K873" s="38">
        <f t="shared" si="137"/>
        <v>967.43347891097767</v>
      </c>
    </row>
    <row r="874" spans="1:11">
      <c r="A874" s="31">
        <v>859</v>
      </c>
      <c r="B874" s="33">
        <f t="shared" si="129"/>
        <v>967.43347891097767</v>
      </c>
      <c r="C874" s="32">
        <f t="shared" si="130"/>
        <v>71.583333333333329</v>
      </c>
      <c r="D874" s="36">
        <f t="shared" si="131"/>
        <v>971.73756738472468</v>
      </c>
      <c r="E874" s="33">
        <f t="shared" si="132"/>
        <v>971.73756738472468</v>
      </c>
      <c r="F874" s="34">
        <f t="shared" si="133"/>
        <v>1418.60148666547</v>
      </c>
      <c r="G874" s="34" cm="1">
        <f t="array" ref="G874">_xll.DCE_EC312_SpecificHeat_Ca(B874)</f>
        <v>650</v>
      </c>
      <c r="H874" s="33">
        <f t="shared" si="134"/>
        <v>0.18100317025271895</v>
      </c>
      <c r="I874" s="33">
        <f t="shared" si="135"/>
        <v>967.61448208123034</v>
      </c>
      <c r="J874" s="37">
        <f t="shared" si="136"/>
        <v>71.583333333333329</v>
      </c>
      <c r="K874" s="38">
        <f t="shared" si="137"/>
        <v>967.61448208123034</v>
      </c>
    </row>
    <row r="875" spans="1:11">
      <c r="A875" s="31">
        <v>860</v>
      </c>
      <c r="B875" s="33">
        <f t="shared" si="129"/>
        <v>967.61448208123034</v>
      </c>
      <c r="C875" s="32">
        <f t="shared" si="130"/>
        <v>71.666666666666671</v>
      </c>
      <c r="D875" s="36">
        <f t="shared" si="131"/>
        <v>971.91158784128629</v>
      </c>
      <c r="E875" s="33">
        <f t="shared" si="132"/>
        <v>971.91158784128629</v>
      </c>
      <c r="F875" s="34">
        <f t="shared" si="133"/>
        <v>1416.8610368504565</v>
      </c>
      <c r="G875" s="34" cm="1">
        <f t="array" ref="G875">_xll.DCE_EC312_SpecificHeat_Ca(B875)</f>
        <v>650</v>
      </c>
      <c r="H875" s="33">
        <f t="shared" si="134"/>
        <v>0.18078110159062855</v>
      </c>
      <c r="I875" s="33">
        <f t="shared" si="135"/>
        <v>967.79526318282092</v>
      </c>
      <c r="J875" s="37">
        <f t="shared" si="136"/>
        <v>71.666666666666671</v>
      </c>
      <c r="K875" s="38">
        <f t="shared" si="137"/>
        <v>967.79526318282092</v>
      </c>
    </row>
    <row r="876" spans="1:11">
      <c r="A876" s="31">
        <v>861</v>
      </c>
      <c r="B876" s="33">
        <f t="shared" si="129"/>
        <v>967.79526318282092</v>
      </c>
      <c r="C876" s="32">
        <f t="shared" si="130"/>
        <v>71.75</v>
      </c>
      <c r="D876" s="36">
        <f t="shared" si="131"/>
        <v>972.08540641792251</v>
      </c>
      <c r="E876" s="33">
        <f t="shared" si="132"/>
        <v>972.08540641792251</v>
      </c>
      <c r="F876" s="34">
        <f t="shared" si="133"/>
        <v>1415.124914074039</v>
      </c>
      <c r="G876" s="34" cm="1">
        <f t="array" ref="G876">_xll.DCE_EC312_SpecificHeat_Ca(B876)</f>
        <v>650</v>
      </c>
      <c r="H876" s="33">
        <f t="shared" si="134"/>
        <v>0.18055958502700351</v>
      </c>
      <c r="I876" s="33">
        <f t="shared" si="135"/>
        <v>967.97582276784794</v>
      </c>
      <c r="J876" s="37">
        <f t="shared" si="136"/>
        <v>71.75</v>
      </c>
      <c r="K876" s="38">
        <f t="shared" si="137"/>
        <v>967.97582276784794</v>
      </c>
    </row>
    <row r="877" spans="1:11">
      <c r="A877" s="31">
        <v>862</v>
      </c>
      <c r="B877" s="33">
        <f t="shared" si="129"/>
        <v>967.97582276784794</v>
      </c>
      <c r="C877" s="32">
        <f t="shared" si="130"/>
        <v>71.833333333333329</v>
      </c>
      <c r="D877" s="36">
        <f t="shared" si="131"/>
        <v>972.2590235824897</v>
      </c>
      <c r="E877" s="33">
        <f t="shared" si="132"/>
        <v>972.2590235824897</v>
      </c>
      <c r="F877" s="34">
        <f t="shared" si="133"/>
        <v>1413.3931019743213</v>
      </c>
      <c r="G877" s="34" cm="1">
        <f t="array" ref="G877">_xll.DCE_EC312_SpecificHeat_Ca(B877)</f>
        <v>650</v>
      </c>
      <c r="H877" s="33">
        <f t="shared" si="134"/>
        <v>0.18033861847418553</v>
      </c>
      <c r="I877" s="33">
        <f t="shared" si="135"/>
        <v>968.15616138632208</v>
      </c>
      <c r="J877" s="37">
        <f t="shared" si="136"/>
        <v>71.833333333333329</v>
      </c>
      <c r="K877" s="38">
        <f t="shared" si="137"/>
        <v>968.15616138632208</v>
      </c>
    </row>
    <row r="878" spans="1:11">
      <c r="A878" s="31">
        <v>863</v>
      </c>
      <c r="B878" s="33">
        <f t="shared" si="129"/>
        <v>968.15616138632208</v>
      </c>
      <c r="C878" s="32">
        <f t="shared" si="130"/>
        <v>71.916666666666671</v>
      </c>
      <c r="D878" s="36">
        <f t="shared" si="131"/>
        <v>972.43243980121974</v>
      </c>
      <c r="E878" s="33">
        <f t="shared" si="132"/>
        <v>972.43243980121974</v>
      </c>
      <c r="F878" s="34">
        <f t="shared" si="133"/>
        <v>1411.6655842741902</v>
      </c>
      <c r="G878" s="34" cm="1">
        <f t="array" ref="G878">_xll.DCE_EC312_SpecificHeat_Ca(B878)</f>
        <v>650</v>
      </c>
      <c r="H878" s="33">
        <f t="shared" si="134"/>
        <v>0.18011819985533412</v>
      </c>
      <c r="I878" s="33">
        <f t="shared" si="135"/>
        <v>968.3362795861774</v>
      </c>
      <c r="J878" s="37">
        <f t="shared" si="136"/>
        <v>71.916666666666671</v>
      </c>
      <c r="K878" s="38">
        <f t="shared" si="137"/>
        <v>968.3362795861774</v>
      </c>
    </row>
    <row r="879" spans="1:11">
      <c r="A879" s="31">
        <v>864</v>
      </c>
      <c r="B879" s="33">
        <f t="shared" si="129"/>
        <v>968.3362795861774</v>
      </c>
      <c r="C879" s="32">
        <f t="shared" si="130"/>
        <v>72</v>
      </c>
      <c r="D879" s="36">
        <f t="shared" si="131"/>
        <v>972.60565553872732</v>
      </c>
      <c r="E879" s="33">
        <f t="shared" si="132"/>
        <v>972.60565553872732</v>
      </c>
      <c r="F879" s="34">
        <f t="shared" si="133"/>
        <v>1409.9423447796253</v>
      </c>
      <c r="G879" s="34" cm="1">
        <f t="array" ref="G879">_xll.DCE_EC312_SpecificHeat_Ca(B879)</f>
        <v>650</v>
      </c>
      <c r="H879" s="33">
        <f t="shared" si="134"/>
        <v>0.17989832710421064</v>
      </c>
      <c r="I879" s="33">
        <f t="shared" si="135"/>
        <v>968.51617791328158</v>
      </c>
      <c r="J879" s="37">
        <f t="shared" si="136"/>
        <v>72</v>
      </c>
      <c r="K879" s="38">
        <f t="shared" si="137"/>
        <v>968.51617791328158</v>
      </c>
    </row>
    <row r="880" spans="1:11">
      <c r="A880" s="31">
        <v>865</v>
      </c>
      <c r="B880" s="33">
        <f t="shared" si="129"/>
        <v>968.51617791328158</v>
      </c>
      <c r="C880" s="32">
        <f t="shared" si="130"/>
        <v>72.083333333333329</v>
      </c>
      <c r="D880" s="36">
        <f t="shared" si="131"/>
        <v>972.77867125801788</v>
      </c>
      <c r="E880" s="33">
        <f t="shared" si="132"/>
        <v>972.77867125801788</v>
      </c>
      <c r="F880" s="34">
        <f t="shared" si="133"/>
        <v>1408.2233673802839</v>
      </c>
      <c r="G880" s="34" cm="1">
        <f t="array" ref="G880">_xll.DCE_EC312_SpecificHeat_Ca(B880)</f>
        <v>650</v>
      </c>
      <c r="H880" s="33">
        <f t="shared" si="134"/>
        <v>0.17967899816525335</v>
      </c>
      <c r="I880" s="33">
        <f t="shared" si="135"/>
        <v>968.69585691144687</v>
      </c>
      <c r="J880" s="37">
        <f t="shared" si="136"/>
        <v>72.083333333333329</v>
      </c>
      <c r="K880" s="38">
        <f t="shared" si="137"/>
        <v>968.69585691144687</v>
      </c>
    </row>
    <row r="881" spans="1:11">
      <c r="A881" s="31">
        <v>866</v>
      </c>
      <c r="B881" s="33">
        <f t="shared" si="129"/>
        <v>968.69585691144687</v>
      </c>
      <c r="C881" s="32">
        <f t="shared" si="130"/>
        <v>72.166666666666671</v>
      </c>
      <c r="D881" s="36">
        <f t="shared" si="131"/>
        <v>972.95148742049446</v>
      </c>
      <c r="E881" s="33">
        <f t="shared" si="132"/>
        <v>972.95148742049446</v>
      </c>
      <c r="F881" s="34">
        <f t="shared" si="133"/>
        <v>1406.5086360481955</v>
      </c>
      <c r="G881" s="34" cm="1">
        <f t="array" ref="G881">_xll.DCE_EC312_SpecificHeat_Ca(B881)</f>
        <v>650</v>
      </c>
      <c r="H881" s="33">
        <f t="shared" si="134"/>
        <v>0.17946021099341045</v>
      </c>
      <c r="I881" s="33">
        <f t="shared" si="135"/>
        <v>968.87531712244026</v>
      </c>
      <c r="J881" s="37">
        <f t="shared" si="136"/>
        <v>72.166666666666671</v>
      </c>
      <c r="K881" s="38">
        <f t="shared" si="137"/>
        <v>968.87531712244026</v>
      </c>
    </row>
    <row r="882" spans="1:11">
      <c r="A882" s="31">
        <v>867</v>
      </c>
      <c r="B882" s="33">
        <f t="shared" si="129"/>
        <v>968.87531712244026</v>
      </c>
      <c r="C882" s="32">
        <f t="shared" si="130"/>
        <v>72.25</v>
      </c>
      <c r="D882" s="36">
        <f t="shared" si="131"/>
        <v>973.1241044859654</v>
      </c>
      <c r="E882" s="33">
        <f t="shared" si="132"/>
        <v>973.1241044859654</v>
      </c>
      <c r="F882" s="34">
        <f t="shared" si="133"/>
        <v>1404.7981348371763</v>
      </c>
      <c r="G882" s="34" cm="1">
        <f t="array" ref="G882">_xll.DCE_EC312_SpecificHeat_Ca(B882)</f>
        <v>650</v>
      </c>
      <c r="H882" s="33">
        <f t="shared" si="134"/>
        <v>0.17924196355406558</v>
      </c>
      <c r="I882" s="33">
        <f t="shared" si="135"/>
        <v>969.05455908599436</v>
      </c>
      <c r="J882" s="37">
        <f t="shared" si="136"/>
        <v>72.25</v>
      </c>
      <c r="K882" s="38">
        <f t="shared" si="137"/>
        <v>969.05455908599436</v>
      </c>
    </row>
    <row r="883" spans="1:11">
      <c r="A883" s="31">
        <v>868</v>
      </c>
      <c r="B883" s="33">
        <f t="shared" si="129"/>
        <v>969.05455908599436</v>
      </c>
      <c r="C883" s="32">
        <f t="shared" si="130"/>
        <v>72.333333333333329</v>
      </c>
      <c r="D883" s="36">
        <f t="shared" si="131"/>
        <v>973.29652291265222</v>
      </c>
      <c r="E883" s="33">
        <f t="shared" si="132"/>
        <v>973.29652291265222</v>
      </c>
      <c r="F883" s="34">
        <f t="shared" si="133"/>
        <v>1403.0918478831627</v>
      </c>
      <c r="G883" s="34" cm="1">
        <f t="array" ref="G883">_xll.DCE_EC312_SpecificHeat_Ca(B883)</f>
        <v>650</v>
      </c>
      <c r="H883" s="33">
        <f t="shared" si="134"/>
        <v>0.17902425382308024</v>
      </c>
      <c r="I883" s="33">
        <f t="shared" si="135"/>
        <v>969.23358333981741</v>
      </c>
      <c r="J883" s="37">
        <f t="shared" si="136"/>
        <v>72.333333333333329</v>
      </c>
      <c r="K883" s="38">
        <f t="shared" si="137"/>
        <v>969.23358333981741</v>
      </c>
    </row>
    <row r="884" spans="1:11">
      <c r="A884" s="31">
        <v>869</v>
      </c>
      <c r="B884" s="33">
        <f t="shared" si="129"/>
        <v>969.23358333981741</v>
      </c>
      <c r="C884" s="32">
        <f t="shared" si="130"/>
        <v>72.416666666666671</v>
      </c>
      <c r="D884" s="36">
        <f t="shared" si="131"/>
        <v>973.46874315719583</v>
      </c>
      <c r="E884" s="33">
        <f t="shared" si="132"/>
        <v>973.46874315719583</v>
      </c>
      <c r="F884" s="34">
        <f t="shared" si="133"/>
        <v>1401.3897594024868</v>
      </c>
      <c r="G884" s="34" cm="1">
        <f t="array" ref="G884">_xll.DCE_EC312_SpecificHeat_Ca(B884)</f>
        <v>650</v>
      </c>
      <c r="H884" s="33">
        <f t="shared" si="134"/>
        <v>0.17880707978657398</v>
      </c>
      <c r="I884" s="33">
        <f t="shared" si="135"/>
        <v>969.41239041960398</v>
      </c>
      <c r="J884" s="37">
        <f t="shared" si="136"/>
        <v>72.416666666666671</v>
      </c>
      <c r="K884" s="38">
        <f t="shared" si="137"/>
        <v>969.41239041960398</v>
      </c>
    </row>
    <row r="885" spans="1:11">
      <c r="A885" s="31">
        <v>870</v>
      </c>
      <c r="B885" s="33">
        <f t="shared" si="129"/>
        <v>969.41239041960398</v>
      </c>
      <c r="C885" s="32">
        <f t="shared" si="130"/>
        <v>72.5</v>
      </c>
      <c r="D885" s="36">
        <f t="shared" si="131"/>
        <v>973.64076567466407</v>
      </c>
      <c r="E885" s="33">
        <f t="shared" si="132"/>
        <v>973.64076567466407</v>
      </c>
      <c r="F885" s="34">
        <f t="shared" si="133"/>
        <v>1399.6918536918961</v>
      </c>
      <c r="G885" s="34" cm="1">
        <f t="array" ref="G885">_xll.DCE_EC312_SpecificHeat_Ca(B885)</f>
        <v>650</v>
      </c>
      <c r="H885" s="33">
        <f t="shared" si="134"/>
        <v>0.17859043944092656</v>
      </c>
      <c r="I885" s="33">
        <f t="shared" si="135"/>
        <v>969.59098085904486</v>
      </c>
      <c r="J885" s="37">
        <f t="shared" si="136"/>
        <v>72.5</v>
      </c>
      <c r="K885" s="38">
        <f t="shared" si="137"/>
        <v>969.59098085904486</v>
      </c>
    </row>
    <row r="886" spans="1:11">
      <c r="A886" s="31">
        <v>871</v>
      </c>
      <c r="B886" s="33">
        <f t="shared" si="129"/>
        <v>969.59098085904486</v>
      </c>
      <c r="C886" s="32">
        <f t="shared" si="130"/>
        <v>72.583333333333329</v>
      </c>
      <c r="D886" s="36">
        <f t="shared" si="131"/>
        <v>973.81259091855998</v>
      </c>
      <c r="E886" s="33">
        <f t="shared" si="132"/>
        <v>973.81259091855998</v>
      </c>
      <c r="F886" s="34">
        <f t="shared" si="133"/>
        <v>1397.9981151282007</v>
      </c>
      <c r="G886" s="34" cm="1">
        <f t="array" ref="G886">_xll.DCE_EC312_SpecificHeat_Ca(B886)</f>
        <v>650</v>
      </c>
      <c r="H886" s="33">
        <f t="shared" si="134"/>
        <v>0.17837433079273335</v>
      </c>
      <c r="I886" s="33">
        <f t="shared" si="135"/>
        <v>969.7693551898376</v>
      </c>
      <c r="J886" s="37">
        <f t="shared" si="136"/>
        <v>72.583333333333329</v>
      </c>
      <c r="K886" s="38">
        <f t="shared" si="137"/>
        <v>969.7693551898376</v>
      </c>
    </row>
    <row r="887" spans="1:11">
      <c r="A887" s="31">
        <v>872</v>
      </c>
      <c r="B887" s="33">
        <f t="shared" si="129"/>
        <v>969.7693551898376</v>
      </c>
      <c r="C887" s="32">
        <f t="shared" si="130"/>
        <v>72.666666666666671</v>
      </c>
      <c r="D887" s="36">
        <f t="shared" si="131"/>
        <v>973.98421934082762</v>
      </c>
      <c r="E887" s="33">
        <f t="shared" si="132"/>
        <v>973.98421934082762</v>
      </c>
      <c r="F887" s="34">
        <f t="shared" si="133"/>
        <v>1396.3085281674792</v>
      </c>
      <c r="G887" s="34" cm="1">
        <f t="array" ref="G887">_xll.DCE_EC312_SpecificHeat_Ca(B887)</f>
        <v>650</v>
      </c>
      <c r="H887" s="33">
        <f t="shared" si="134"/>
        <v>0.1781587518587037</v>
      </c>
      <c r="I887" s="33">
        <f t="shared" si="135"/>
        <v>969.94751394169634</v>
      </c>
      <c r="J887" s="37">
        <f t="shared" si="136"/>
        <v>72.666666666666671</v>
      </c>
      <c r="K887" s="38">
        <f t="shared" si="137"/>
        <v>969.94751394169634</v>
      </c>
    </row>
    <row r="888" spans="1:11">
      <c r="A888" s="31">
        <v>873</v>
      </c>
      <c r="B888" s="33">
        <f t="shared" si="129"/>
        <v>969.94751394169634</v>
      </c>
      <c r="C888" s="32">
        <f t="shared" si="130"/>
        <v>72.75</v>
      </c>
      <c r="D888" s="36">
        <f t="shared" si="131"/>
        <v>974.15565139185981</v>
      </c>
      <c r="E888" s="33">
        <f t="shared" si="132"/>
        <v>974.15565139185981</v>
      </c>
      <c r="F888" s="34">
        <f t="shared" si="133"/>
        <v>1394.6230773444818</v>
      </c>
      <c r="G888" s="34" cm="1">
        <f t="array" ref="G888">_xll.DCE_EC312_SpecificHeat_Ca(B888)</f>
        <v>650</v>
      </c>
      <c r="H888" s="33">
        <f t="shared" si="134"/>
        <v>0.17794370066558485</v>
      </c>
      <c r="I888" s="33">
        <f t="shared" si="135"/>
        <v>970.12545764236188</v>
      </c>
      <c r="J888" s="37">
        <f t="shared" si="136"/>
        <v>72.75</v>
      </c>
      <c r="K888" s="38">
        <f t="shared" si="137"/>
        <v>970.12545764236188</v>
      </c>
    </row>
    <row r="889" spans="1:11">
      <c r="A889" s="31">
        <v>874</v>
      </c>
      <c r="B889" s="33">
        <f t="shared" si="129"/>
        <v>970.12545764236188</v>
      </c>
      <c r="C889" s="32">
        <f t="shared" si="130"/>
        <v>72.833333333333329</v>
      </c>
      <c r="D889" s="36">
        <f t="shared" si="131"/>
        <v>974.32688752050535</v>
      </c>
      <c r="E889" s="33">
        <f t="shared" si="132"/>
        <v>974.32688752050535</v>
      </c>
      <c r="F889" s="34">
        <f t="shared" si="133"/>
        <v>1392.9417472722705</v>
      </c>
      <c r="G889" s="34" cm="1">
        <f t="array" ref="G889">_xll.DCE_EC312_SpecificHeat_Ca(B889)</f>
        <v>650</v>
      </c>
      <c r="H889" s="33">
        <f t="shared" si="134"/>
        <v>0.17772917525011611</v>
      </c>
      <c r="I889" s="33">
        <f t="shared" si="135"/>
        <v>970.30318681761196</v>
      </c>
      <c r="J889" s="37">
        <f t="shared" si="136"/>
        <v>72.833333333333329</v>
      </c>
      <c r="K889" s="38">
        <f t="shared" si="137"/>
        <v>970.30318681761196</v>
      </c>
    </row>
    <row r="890" spans="1:11">
      <c r="A890" s="31">
        <v>875</v>
      </c>
      <c r="B890" s="33">
        <f t="shared" si="129"/>
        <v>970.30318681761196</v>
      </c>
      <c r="C890" s="32">
        <f t="shared" si="130"/>
        <v>72.916666666666671</v>
      </c>
      <c r="D890" s="36">
        <f t="shared" si="131"/>
        <v>974.49792817407581</v>
      </c>
      <c r="E890" s="33">
        <f t="shared" si="132"/>
        <v>974.49792817407581</v>
      </c>
      <c r="F890" s="34">
        <f t="shared" si="133"/>
        <v>1391.264522641703</v>
      </c>
      <c r="G890" s="34" cm="1">
        <f t="array" ref="G890">_xll.DCE_EC312_SpecificHeat_Ca(B890)</f>
        <v>650</v>
      </c>
      <c r="H890" s="33">
        <f t="shared" si="134"/>
        <v>0.17751517365896294</v>
      </c>
      <c r="I890" s="33">
        <f t="shared" si="135"/>
        <v>970.48070199127096</v>
      </c>
      <c r="J890" s="37">
        <f t="shared" si="136"/>
        <v>72.916666666666671</v>
      </c>
      <c r="K890" s="38">
        <f t="shared" si="137"/>
        <v>970.48070199127096</v>
      </c>
    </row>
    <row r="891" spans="1:11">
      <c r="A891" s="31">
        <v>876</v>
      </c>
      <c r="B891" s="33">
        <f t="shared" si="129"/>
        <v>970.48070199127096</v>
      </c>
      <c r="C891" s="32">
        <f t="shared" si="130"/>
        <v>73</v>
      </c>
      <c r="D891" s="36">
        <f t="shared" si="131"/>
        <v>974.66877379835228</v>
      </c>
      <c r="E891" s="33">
        <f t="shared" si="132"/>
        <v>974.66877379835228</v>
      </c>
      <c r="F891" s="34">
        <f t="shared" si="133"/>
        <v>1389.5913882207997</v>
      </c>
      <c r="G891" s="34" cm="1">
        <f t="array" ref="G891">_xll.DCE_EC312_SpecificHeat_Ca(B891)</f>
        <v>650</v>
      </c>
      <c r="H891" s="33">
        <f t="shared" si="134"/>
        <v>0.17730169394863618</v>
      </c>
      <c r="I891" s="33">
        <f t="shared" si="135"/>
        <v>970.65800368521957</v>
      </c>
      <c r="J891" s="37">
        <f t="shared" si="136"/>
        <v>73</v>
      </c>
      <c r="K891" s="38">
        <f t="shared" si="137"/>
        <v>970.65800368521957</v>
      </c>
    </row>
    <row r="892" spans="1:11">
      <c r="A892" s="31">
        <v>877</v>
      </c>
      <c r="B892" s="33">
        <f t="shared" si="129"/>
        <v>970.65800368521957</v>
      </c>
      <c r="C892" s="32">
        <f t="shared" si="130"/>
        <v>73.083333333333329</v>
      </c>
      <c r="D892" s="36">
        <f t="shared" si="131"/>
        <v>974.83942483759313</v>
      </c>
      <c r="E892" s="33">
        <f t="shared" si="132"/>
        <v>974.83942483759313</v>
      </c>
      <c r="F892" s="34">
        <f t="shared" si="133"/>
        <v>1387.92232885419</v>
      </c>
      <c r="G892" s="34" cm="1">
        <f t="array" ref="G892">_xll.DCE_EC312_SpecificHeat_Ca(B892)</f>
        <v>650</v>
      </c>
      <c r="H892" s="33">
        <f t="shared" si="134"/>
        <v>0.17708873418542145</v>
      </c>
      <c r="I892" s="33">
        <f t="shared" si="135"/>
        <v>970.83509241940499</v>
      </c>
      <c r="J892" s="37">
        <f t="shared" si="136"/>
        <v>73.083333333333329</v>
      </c>
      <c r="K892" s="38">
        <f t="shared" si="137"/>
        <v>970.83509241940499</v>
      </c>
    </row>
    <row r="893" spans="1:11">
      <c r="A893" s="31">
        <v>878</v>
      </c>
      <c r="B893" s="33">
        <f t="shared" si="129"/>
        <v>970.83509241940499</v>
      </c>
      <c r="C893" s="32">
        <f t="shared" si="130"/>
        <v>73.166666666666671</v>
      </c>
      <c r="D893" s="36">
        <f t="shared" si="131"/>
        <v>975.00988173454061</v>
      </c>
      <c r="E893" s="33">
        <f t="shared" si="132"/>
        <v>975.00988173454061</v>
      </c>
      <c r="F893" s="34">
        <f t="shared" si="133"/>
        <v>1386.2573294632166</v>
      </c>
      <c r="G893" s="34" cm="1">
        <f t="array" ref="G893">_xll.DCE_EC312_SpecificHeat_Ca(B893)</f>
        <v>650</v>
      </c>
      <c r="H893" s="33">
        <f t="shared" si="134"/>
        <v>0.17687629244539235</v>
      </c>
      <c r="I893" s="33">
        <f t="shared" si="135"/>
        <v>971.01196871185039</v>
      </c>
      <c r="J893" s="37">
        <f t="shared" si="136"/>
        <v>73.166666666666671</v>
      </c>
      <c r="K893" s="38">
        <f t="shared" si="137"/>
        <v>971.01196871185039</v>
      </c>
    </row>
    <row r="894" spans="1:11">
      <c r="A894" s="31">
        <v>879</v>
      </c>
      <c r="B894" s="33">
        <f t="shared" si="129"/>
        <v>971.01196871185039</v>
      </c>
      <c r="C894" s="32">
        <f t="shared" si="130"/>
        <v>73.25</v>
      </c>
      <c r="D894" s="36">
        <f t="shared" si="131"/>
        <v>975.18014493042699</v>
      </c>
      <c r="E894" s="33">
        <f t="shared" si="132"/>
        <v>975.18014493042699</v>
      </c>
      <c r="F894" s="34">
        <f t="shared" si="133"/>
        <v>1384.5963750443211</v>
      </c>
      <c r="G894" s="34" cm="1">
        <f t="array" ref="G894">_xll.DCE_EC312_SpecificHeat_Ca(B894)</f>
        <v>650</v>
      </c>
      <c r="H894" s="33">
        <f t="shared" si="134"/>
        <v>0.17666436681420469</v>
      </c>
      <c r="I894" s="33">
        <f t="shared" si="135"/>
        <v>971.18863307866457</v>
      </c>
      <c r="J894" s="37">
        <f t="shared" si="136"/>
        <v>73.25</v>
      </c>
      <c r="K894" s="38">
        <f t="shared" si="137"/>
        <v>971.18863307866457</v>
      </c>
    </row>
    <row r="895" spans="1:11">
      <c r="A895" s="31">
        <v>880</v>
      </c>
      <c r="B895" s="33">
        <f t="shared" si="129"/>
        <v>971.18863307866457</v>
      </c>
      <c r="C895" s="32">
        <f t="shared" si="130"/>
        <v>73.333333333333329</v>
      </c>
      <c r="D895" s="36">
        <f t="shared" si="131"/>
        <v>975.35021486498249</v>
      </c>
      <c r="E895" s="33">
        <f t="shared" si="132"/>
        <v>975.35021486498249</v>
      </c>
      <c r="F895" s="34">
        <f t="shared" si="133"/>
        <v>1382.9394506692352</v>
      </c>
      <c r="G895" s="34" cm="1">
        <f t="array" ref="G895">_xll.DCE_EC312_SpecificHeat_Ca(B895)</f>
        <v>650</v>
      </c>
      <c r="H895" s="33">
        <f t="shared" si="134"/>
        <v>0.17645295538712064</v>
      </c>
      <c r="I895" s="33">
        <f t="shared" si="135"/>
        <v>971.36508603405173</v>
      </c>
      <c r="J895" s="37">
        <f t="shared" si="136"/>
        <v>73.333333333333329</v>
      </c>
      <c r="K895" s="38">
        <f t="shared" si="137"/>
        <v>971.36508603405173</v>
      </c>
    </row>
    <row r="896" spans="1:11">
      <c r="A896" s="31">
        <v>881</v>
      </c>
      <c r="B896" s="33">
        <f t="shared" si="129"/>
        <v>971.36508603405173</v>
      </c>
      <c r="C896" s="32">
        <f t="shared" si="130"/>
        <v>73.416666666666671</v>
      </c>
      <c r="D896" s="36">
        <f t="shared" si="131"/>
        <v>975.52009197644179</v>
      </c>
      <c r="E896" s="33">
        <f t="shared" si="132"/>
        <v>975.52009197644179</v>
      </c>
      <c r="F896" s="34">
        <f t="shared" si="133"/>
        <v>1381.2865414849355</v>
      </c>
      <c r="G896" s="34" cm="1">
        <f t="array" ref="G896">_xll.DCE_EC312_SpecificHeat_Ca(B896)</f>
        <v>650</v>
      </c>
      <c r="H896" s="33">
        <f t="shared" si="134"/>
        <v>0.17624205626900299</v>
      </c>
      <c r="I896" s="33">
        <f t="shared" si="135"/>
        <v>971.54132809032069</v>
      </c>
      <c r="J896" s="37">
        <f t="shared" si="136"/>
        <v>73.416666666666671</v>
      </c>
      <c r="K896" s="38">
        <f t="shared" si="137"/>
        <v>971.54132809032069</v>
      </c>
    </row>
    <row r="897" spans="1:11">
      <c r="A897" s="31">
        <v>882</v>
      </c>
      <c r="B897" s="33">
        <f t="shared" si="129"/>
        <v>971.54132809032069</v>
      </c>
      <c r="C897" s="32">
        <f t="shared" si="130"/>
        <v>73.5</v>
      </c>
      <c r="D897" s="36">
        <f t="shared" si="131"/>
        <v>975.68977670155004</v>
      </c>
      <c r="E897" s="33">
        <f t="shared" si="132"/>
        <v>975.68977670155004</v>
      </c>
      <c r="F897" s="34">
        <f t="shared" si="133"/>
        <v>1379.6376327120147</v>
      </c>
      <c r="G897" s="34" cm="1">
        <f t="array" ref="G897">_xll.DCE_EC312_SpecificHeat_Ca(B897)</f>
        <v>650</v>
      </c>
      <c r="H897" s="33">
        <f t="shared" si="134"/>
        <v>0.17603166757410763</v>
      </c>
      <c r="I897" s="33">
        <f t="shared" si="135"/>
        <v>971.71735975789477</v>
      </c>
      <c r="J897" s="37">
        <f t="shared" si="136"/>
        <v>73.5</v>
      </c>
      <c r="K897" s="38">
        <f t="shared" si="137"/>
        <v>971.71735975789477</v>
      </c>
    </row>
    <row r="898" spans="1:11">
      <c r="A898" s="31">
        <v>883</v>
      </c>
      <c r="B898" s="33">
        <f t="shared" si="129"/>
        <v>971.71735975789477</v>
      </c>
      <c r="C898" s="32">
        <f t="shared" si="130"/>
        <v>73.583333333333329</v>
      </c>
      <c r="D898" s="36">
        <f t="shared" si="131"/>
        <v>975.85926947557095</v>
      </c>
      <c r="E898" s="33">
        <f t="shared" si="132"/>
        <v>975.85926947557095</v>
      </c>
      <c r="F898" s="34">
        <f t="shared" si="133"/>
        <v>1377.9927096453334</v>
      </c>
      <c r="G898" s="34" cm="1">
        <f t="array" ref="G898">_xll.DCE_EC312_SpecificHeat_Ca(B898)</f>
        <v>650</v>
      </c>
      <c r="H898" s="33">
        <f t="shared" si="134"/>
        <v>0.17582178742616633</v>
      </c>
      <c r="I898" s="33">
        <f t="shared" si="135"/>
        <v>971.89318154532089</v>
      </c>
      <c r="J898" s="37">
        <f t="shared" si="136"/>
        <v>73.583333333333329</v>
      </c>
      <c r="K898" s="38">
        <f t="shared" si="137"/>
        <v>971.89318154532089</v>
      </c>
    </row>
    <row r="899" spans="1:11">
      <c r="A899" s="31">
        <v>884</v>
      </c>
      <c r="B899" s="33">
        <f t="shared" si="129"/>
        <v>971.89318154532089</v>
      </c>
      <c r="C899" s="32">
        <f t="shared" si="130"/>
        <v>73.666666666666671</v>
      </c>
      <c r="D899" s="36">
        <f t="shared" si="131"/>
        <v>976.02857073229222</v>
      </c>
      <c r="E899" s="33">
        <f t="shared" si="132"/>
        <v>976.02857073229222</v>
      </c>
      <c r="F899" s="34">
        <f t="shared" si="133"/>
        <v>1376.351757652747</v>
      </c>
      <c r="G899" s="34" cm="1">
        <f t="array" ref="G899">_xll.DCE_EC312_SpecificHeat_Ca(B899)</f>
        <v>650</v>
      </c>
      <c r="H899" s="33">
        <f t="shared" si="134"/>
        <v>0.17561241395822441</v>
      </c>
      <c r="I899" s="33">
        <f t="shared" si="135"/>
        <v>972.06879395927911</v>
      </c>
      <c r="J899" s="37">
        <f t="shared" si="136"/>
        <v>73.666666666666671</v>
      </c>
      <c r="K899" s="38">
        <f t="shared" si="137"/>
        <v>972.06879395927911</v>
      </c>
    </row>
    <row r="900" spans="1:11">
      <c r="A900" s="31">
        <v>885</v>
      </c>
      <c r="B900" s="33">
        <f t="shared" si="129"/>
        <v>972.06879395927911</v>
      </c>
      <c r="C900" s="32">
        <f t="shared" si="130"/>
        <v>73.75</v>
      </c>
      <c r="D900" s="36">
        <f t="shared" si="131"/>
        <v>976.19768090403318</v>
      </c>
      <c r="E900" s="33">
        <f t="shared" si="132"/>
        <v>976.19768090403318</v>
      </c>
      <c r="F900" s="34">
        <f t="shared" si="133"/>
        <v>1374.7147621748431</v>
      </c>
      <c r="G900" s="34" cm="1">
        <f t="array" ref="G900">_xll.DCE_EC312_SpecificHeat_Ca(B900)</f>
        <v>650</v>
      </c>
      <c r="H900" s="33">
        <f t="shared" si="134"/>
        <v>0.17540354531260752</v>
      </c>
      <c r="I900" s="33">
        <f t="shared" si="135"/>
        <v>972.24419750459174</v>
      </c>
      <c r="J900" s="37">
        <f t="shared" si="136"/>
        <v>73.75</v>
      </c>
      <c r="K900" s="38">
        <f t="shared" si="137"/>
        <v>972.24419750459174</v>
      </c>
    </row>
    <row r="901" spans="1:11">
      <c r="A901" s="31">
        <v>886</v>
      </c>
      <c r="B901" s="33">
        <f t="shared" si="129"/>
        <v>972.24419750459174</v>
      </c>
      <c r="C901" s="32">
        <f t="shared" si="130"/>
        <v>73.833333333333329</v>
      </c>
      <c r="D901" s="36">
        <f t="shared" si="131"/>
        <v>976.36660042165033</v>
      </c>
      <c r="E901" s="33">
        <f t="shared" si="132"/>
        <v>976.36660042165033</v>
      </c>
      <c r="F901" s="34">
        <f t="shared" si="133"/>
        <v>1373.0817087246623</v>
      </c>
      <c r="G901" s="34" cm="1">
        <f t="array" ref="G901">_xll.DCE_EC312_SpecificHeat_Ca(B901)</f>
        <v>650</v>
      </c>
      <c r="H901" s="33">
        <f t="shared" si="134"/>
        <v>0.17519517964088549</v>
      </c>
      <c r="I901" s="33">
        <f t="shared" si="135"/>
        <v>972.41939268423266</v>
      </c>
      <c r="J901" s="37">
        <f t="shared" si="136"/>
        <v>73.833333333333329</v>
      </c>
      <c r="K901" s="38">
        <f t="shared" si="137"/>
        <v>972.41939268423266</v>
      </c>
    </row>
    <row r="902" spans="1:11">
      <c r="A902" s="31">
        <v>887</v>
      </c>
      <c r="B902" s="33">
        <f t="shared" si="129"/>
        <v>972.41939268423266</v>
      </c>
      <c r="C902" s="32">
        <f t="shared" si="130"/>
        <v>73.916666666666671</v>
      </c>
      <c r="D902" s="36">
        <f t="shared" si="131"/>
        <v>976.53532971454547</v>
      </c>
      <c r="E902" s="33">
        <f t="shared" si="132"/>
        <v>976.53532971454547</v>
      </c>
      <c r="F902" s="34">
        <f t="shared" si="133"/>
        <v>1371.4525828873732</v>
      </c>
      <c r="G902" s="34" cm="1">
        <f t="array" ref="G902">_xll.DCE_EC312_SpecificHeat_Ca(B902)</f>
        <v>650</v>
      </c>
      <c r="H902" s="33">
        <f t="shared" si="134"/>
        <v>0.17498731510383142</v>
      </c>
      <c r="I902" s="33">
        <f t="shared" si="135"/>
        <v>972.59437999933652</v>
      </c>
      <c r="J902" s="37">
        <f t="shared" si="136"/>
        <v>73.916666666666671</v>
      </c>
      <c r="K902" s="38">
        <f t="shared" si="137"/>
        <v>972.59437999933652</v>
      </c>
    </row>
    <row r="903" spans="1:11">
      <c r="A903" s="31">
        <v>888</v>
      </c>
      <c r="B903" s="33">
        <f t="shared" si="129"/>
        <v>972.59437999933652</v>
      </c>
      <c r="C903" s="32">
        <f t="shared" si="130"/>
        <v>74</v>
      </c>
      <c r="D903" s="36">
        <f t="shared" si="131"/>
        <v>976.70386921067063</v>
      </c>
      <c r="E903" s="33">
        <f t="shared" si="132"/>
        <v>976.70386921067063</v>
      </c>
      <c r="F903" s="34">
        <f t="shared" si="133"/>
        <v>1369.8273703191812</v>
      </c>
      <c r="G903" s="34" cm="1">
        <f t="array" ref="G903">_xll.DCE_EC312_SpecificHeat_Ca(B903)</f>
        <v>650</v>
      </c>
      <c r="H903" s="33">
        <f t="shared" si="134"/>
        <v>0.17477994987128204</v>
      </c>
      <c r="I903" s="33">
        <f t="shared" si="135"/>
        <v>972.76915994920785</v>
      </c>
      <c r="J903" s="37">
        <f t="shared" si="136"/>
        <v>74</v>
      </c>
      <c r="K903" s="38">
        <f t="shared" si="137"/>
        <v>972.76915994920785</v>
      </c>
    </row>
    <row r="904" spans="1:11">
      <c r="A904" s="31">
        <v>889</v>
      </c>
      <c r="B904" s="33">
        <f t="shared" si="129"/>
        <v>972.76915994920785</v>
      </c>
      <c r="C904" s="32">
        <f t="shared" si="130"/>
        <v>74.083333333333329</v>
      </c>
      <c r="D904" s="36">
        <f t="shared" si="131"/>
        <v>976.87221933653541</v>
      </c>
      <c r="E904" s="33">
        <f t="shared" si="132"/>
        <v>976.87221933653541</v>
      </c>
      <c r="F904" s="34">
        <f t="shared" si="133"/>
        <v>1368.2060567472622</v>
      </c>
      <c r="G904" s="34" cm="1">
        <f t="array" ref="G904">_xll.DCE_EC312_SpecificHeat_Ca(B904)</f>
        <v>650</v>
      </c>
      <c r="H904" s="33">
        <f t="shared" si="134"/>
        <v>0.17457308212212935</v>
      </c>
      <c r="I904" s="33">
        <f t="shared" si="135"/>
        <v>972.94373303133</v>
      </c>
      <c r="J904" s="37">
        <f t="shared" si="136"/>
        <v>74.083333333333329</v>
      </c>
      <c r="K904" s="38">
        <f t="shared" si="137"/>
        <v>972.94373303133</v>
      </c>
    </row>
    <row r="905" spans="1:11">
      <c r="A905" s="31">
        <v>890</v>
      </c>
      <c r="B905" s="33">
        <f t="shared" si="129"/>
        <v>972.94373303133</v>
      </c>
      <c r="C905" s="32">
        <f t="shared" si="130"/>
        <v>74.166666666666671</v>
      </c>
      <c r="D905" s="36">
        <f t="shared" si="131"/>
        <v>977.04038051721386</v>
      </c>
      <c r="E905" s="33">
        <f t="shared" si="132"/>
        <v>977.04038051721386</v>
      </c>
      <c r="F905" s="34">
        <f t="shared" si="133"/>
        <v>1366.5886279695765</v>
      </c>
      <c r="G905" s="34" cm="1">
        <f t="array" ref="G905">_xll.DCE_EC312_SpecificHeat_Ca(B905)</f>
        <v>650</v>
      </c>
      <c r="H905" s="33">
        <f t="shared" si="134"/>
        <v>0.1743667100442971</v>
      </c>
      <c r="I905" s="33">
        <f t="shared" si="135"/>
        <v>973.11809974137429</v>
      </c>
      <c r="J905" s="37">
        <f t="shared" si="136"/>
        <v>74.166666666666671</v>
      </c>
      <c r="K905" s="38">
        <f t="shared" si="137"/>
        <v>973.11809974137429</v>
      </c>
    </row>
    <row r="906" spans="1:11">
      <c r="A906" s="31">
        <v>891</v>
      </c>
      <c r="B906" s="33">
        <f t="shared" si="129"/>
        <v>973.11809974137429</v>
      </c>
      <c r="C906" s="32">
        <f t="shared" si="130"/>
        <v>74.25</v>
      </c>
      <c r="D906" s="36">
        <f t="shared" si="131"/>
        <v>977.20835317634965</v>
      </c>
      <c r="E906" s="33">
        <f t="shared" si="132"/>
        <v>977.20835317634965</v>
      </c>
      <c r="F906" s="34">
        <f t="shared" si="133"/>
        <v>1364.9750698537605</v>
      </c>
      <c r="G906" s="34" cm="1">
        <f t="array" ref="G906">_xll.DCE_EC312_SpecificHeat_Ca(B906)</f>
        <v>650</v>
      </c>
      <c r="H906" s="33">
        <f t="shared" si="134"/>
        <v>0.17416083183459907</v>
      </c>
      <c r="I906" s="33">
        <f t="shared" si="135"/>
        <v>973.29226057320886</v>
      </c>
      <c r="J906" s="37">
        <f t="shared" si="136"/>
        <v>74.25</v>
      </c>
      <c r="K906" s="38">
        <f t="shared" si="137"/>
        <v>973.29226057320886</v>
      </c>
    </row>
    <row r="907" spans="1:11">
      <c r="A907" s="31">
        <v>892</v>
      </c>
      <c r="B907" s="33">
        <f t="shared" si="129"/>
        <v>973.29226057320886</v>
      </c>
      <c r="C907" s="32">
        <f t="shared" si="130"/>
        <v>74.333333333333329</v>
      </c>
      <c r="D907" s="36">
        <f t="shared" si="131"/>
        <v>977.37613773616374</v>
      </c>
      <c r="E907" s="33">
        <f t="shared" si="132"/>
        <v>977.37613773616374</v>
      </c>
      <c r="F907" s="34">
        <f t="shared" si="133"/>
        <v>1363.365368337566</v>
      </c>
      <c r="G907" s="34" cm="1">
        <f t="array" ref="G907">_xll.DCE_EC312_SpecificHeat_Ca(B907)</f>
        <v>650</v>
      </c>
      <c r="H907" s="33">
        <f t="shared" si="134"/>
        <v>0.1739554456987952</v>
      </c>
      <c r="I907" s="33">
        <f t="shared" si="135"/>
        <v>973.46621601890763</v>
      </c>
      <c r="J907" s="37">
        <f t="shared" si="136"/>
        <v>74.333333333333329</v>
      </c>
      <c r="K907" s="38">
        <f t="shared" si="137"/>
        <v>973.46621601890763</v>
      </c>
    </row>
    <row r="908" spans="1:11">
      <c r="A908" s="31">
        <v>893</v>
      </c>
      <c r="B908" s="33">
        <f t="shared" si="129"/>
        <v>973.46621601890763</v>
      </c>
      <c r="C908" s="32">
        <f t="shared" si="130"/>
        <v>74.416666666666671</v>
      </c>
      <c r="D908" s="36">
        <f t="shared" si="131"/>
        <v>977.54373461746013</v>
      </c>
      <c r="E908" s="33">
        <f t="shared" si="132"/>
        <v>977.54373461746013</v>
      </c>
      <c r="F908" s="34">
        <f t="shared" si="133"/>
        <v>1361.7595094271273</v>
      </c>
      <c r="G908" s="34" cm="1">
        <f t="array" ref="G908">_xll.DCE_EC312_SpecificHeat_Ca(B908)</f>
        <v>650</v>
      </c>
      <c r="H908" s="33">
        <f t="shared" si="134"/>
        <v>0.1737505498513707</v>
      </c>
      <c r="I908" s="33">
        <f t="shared" si="135"/>
        <v>973.63996656875895</v>
      </c>
      <c r="J908" s="37">
        <f t="shared" si="136"/>
        <v>74.416666666666671</v>
      </c>
      <c r="K908" s="38">
        <f t="shared" si="137"/>
        <v>973.63996656875895</v>
      </c>
    </row>
    <row r="909" spans="1:11">
      <c r="A909" s="31">
        <v>894</v>
      </c>
      <c r="B909" s="33">
        <f t="shared" si="129"/>
        <v>973.63996656875895</v>
      </c>
      <c r="C909" s="32">
        <f t="shared" si="130"/>
        <v>74.5</v>
      </c>
      <c r="D909" s="36">
        <f t="shared" si="131"/>
        <v>977.71114423963229</v>
      </c>
      <c r="E909" s="33">
        <f t="shared" si="132"/>
        <v>977.71114423963229</v>
      </c>
      <c r="F909" s="34">
        <f t="shared" si="133"/>
        <v>1360.1574791981684</v>
      </c>
      <c r="G909" s="34" cm="1">
        <f t="array" ref="G909">_xll.DCE_EC312_SpecificHeat_Ca(B909)</f>
        <v>650</v>
      </c>
      <c r="H909" s="33">
        <f t="shared" si="134"/>
        <v>0.17354614251568978</v>
      </c>
      <c r="I909" s="33">
        <f t="shared" si="135"/>
        <v>973.8135127112746</v>
      </c>
      <c r="J909" s="37">
        <f t="shared" si="136"/>
        <v>74.5</v>
      </c>
      <c r="K909" s="38">
        <f t="shared" si="137"/>
        <v>973.8135127112746</v>
      </c>
    </row>
    <row r="910" spans="1:11">
      <c r="A910" s="31">
        <v>895</v>
      </c>
      <c r="B910" s="33">
        <f t="shared" si="129"/>
        <v>973.8135127112746</v>
      </c>
      <c r="C910" s="32">
        <f t="shared" si="130"/>
        <v>74.583333333333329</v>
      </c>
      <c r="D910" s="36">
        <f t="shared" si="131"/>
        <v>977.87836702066954</v>
      </c>
      <c r="E910" s="33">
        <f t="shared" si="132"/>
        <v>977.87836702066954</v>
      </c>
      <c r="F910" s="34">
        <f t="shared" si="133"/>
        <v>1358.559263794155</v>
      </c>
      <c r="G910" s="34" cm="1">
        <f t="array" ref="G910">_xll.DCE_EC312_SpecificHeat_Ca(B910)</f>
        <v>650</v>
      </c>
      <c r="H910" s="33">
        <f t="shared" si="134"/>
        <v>0.17334222192376011</v>
      </c>
      <c r="I910" s="33">
        <f t="shared" si="135"/>
        <v>973.9868549331984</v>
      </c>
      <c r="J910" s="37">
        <f t="shared" si="136"/>
        <v>74.583333333333329</v>
      </c>
      <c r="K910" s="38">
        <f t="shared" si="137"/>
        <v>973.9868549331984</v>
      </c>
    </row>
    <row r="911" spans="1:11">
      <c r="A911" s="31">
        <v>896</v>
      </c>
      <c r="B911" s="33">
        <f t="shared" si="129"/>
        <v>973.9868549331984</v>
      </c>
      <c r="C911" s="32">
        <f t="shared" si="130"/>
        <v>74.666666666666671</v>
      </c>
      <c r="D911" s="36">
        <f t="shared" si="131"/>
        <v>978.0454033771631</v>
      </c>
      <c r="E911" s="33">
        <f t="shared" si="132"/>
        <v>978.0454033771631</v>
      </c>
      <c r="F911" s="34">
        <f t="shared" si="133"/>
        <v>1356.9648494264807</v>
      </c>
      <c r="G911" s="34" cm="1">
        <f t="array" ref="G911">_xll.DCE_EC312_SpecificHeat_Ca(B911)</f>
        <v>650</v>
      </c>
      <c r="H911" s="33">
        <f t="shared" si="134"/>
        <v>0.17313878631625634</v>
      </c>
      <c r="I911" s="33">
        <f t="shared" si="135"/>
        <v>974.15999371951466</v>
      </c>
      <c r="J911" s="37">
        <f t="shared" si="136"/>
        <v>74.666666666666671</v>
      </c>
      <c r="K911" s="38">
        <f t="shared" si="137"/>
        <v>974.15999371951466</v>
      </c>
    </row>
    <row r="912" spans="1:11">
      <c r="A912" s="31">
        <v>897</v>
      </c>
      <c r="B912" s="33">
        <f t="shared" si="129"/>
        <v>974.15999371951466</v>
      </c>
      <c r="C912" s="32">
        <f t="shared" si="130"/>
        <v>74.75</v>
      </c>
      <c r="D912" s="36">
        <f t="shared" si="131"/>
        <v>978.21225372431252</v>
      </c>
      <c r="E912" s="33">
        <f t="shared" si="132"/>
        <v>978.21225372431252</v>
      </c>
      <c r="F912" s="34">
        <f t="shared" si="133"/>
        <v>1355.3742223741669</v>
      </c>
      <c r="G912" s="34" cm="1">
        <f t="array" ref="G912">_xll.DCE_EC312_SpecificHeat_Ca(B912)</f>
        <v>650</v>
      </c>
      <c r="H912" s="33">
        <f t="shared" si="134"/>
        <v>0.17293583394248205</v>
      </c>
      <c r="I912" s="33">
        <f t="shared" si="135"/>
        <v>974.33292955345712</v>
      </c>
      <c r="J912" s="37">
        <f t="shared" si="136"/>
        <v>74.75</v>
      </c>
      <c r="K912" s="38">
        <f t="shared" si="137"/>
        <v>974.33292955345712</v>
      </c>
    </row>
    <row r="913" spans="1:11">
      <c r="A913" s="31">
        <v>898</v>
      </c>
      <c r="B913" s="33">
        <f t="shared" ref="B913:B976" si="138">IF(A913=1,20,I912)</f>
        <v>974.33292955345712</v>
      </c>
      <c r="C913" s="32">
        <f t="shared" ref="C913:C976" si="139">A913*5/60</f>
        <v>74.833333333333329</v>
      </c>
      <c r="D913" s="36">
        <f t="shared" ref="D913:D976" si="140">20 + 345 *LOG10(8 * C913 + 1)</f>
        <v>978.37891847593164</v>
      </c>
      <c r="E913" s="33">
        <f t="shared" ref="E913:E976" si="141">D913</f>
        <v>978.37891847593164</v>
      </c>
      <c r="F913" s="34">
        <f t="shared" ref="F913:F976" si="142">25 * (D913 - B913)+1 * 0.7 * 1 * 0.0000000567 * ((E913 + 273) ^ 4 - (B913 + 273) ^ 4)</f>
        <v>1353.7873689827579</v>
      </c>
      <c r="G913" s="34" cm="1">
        <f t="array" ref="G913">_xll.DCE_EC312_SpecificHeat_Ca(B913)</f>
        <v>650</v>
      </c>
      <c r="H913" s="33">
        <f t="shared" ref="H913:H976" si="143">$G$10 * $G$9 / (G913 * 7850) * F913 * 5</f>
        <v>0.17273336306022849</v>
      </c>
      <c r="I913" s="33">
        <f t="shared" ref="I913:I976" si="144">B913+H913</f>
        <v>974.50566291651739</v>
      </c>
      <c r="J913" s="37">
        <f t="shared" si="136"/>
        <v>74.833333333333329</v>
      </c>
      <c r="K913" s="38">
        <f t="shared" si="137"/>
        <v>974.50566291651739</v>
      </c>
    </row>
    <row r="914" spans="1:11">
      <c r="A914" s="31">
        <v>899</v>
      </c>
      <c r="B914" s="33">
        <f t="shared" si="138"/>
        <v>974.50566291651739</v>
      </c>
      <c r="C914" s="32">
        <f t="shared" si="139"/>
        <v>74.916666666666671</v>
      </c>
      <c r="D914" s="36">
        <f t="shared" si="140"/>
        <v>978.54539804445551</v>
      </c>
      <c r="E914" s="33">
        <f t="shared" si="141"/>
        <v>978.54539804445551</v>
      </c>
      <c r="F914" s="34">
        <f t="shared" si="142"/>
        <v>1352.2042756650799</v>
      </c>
      <c r="G914" s="34" cm="1">
        <f t="array" ref="G914">_xll.DCE_EC312_SpecificHeat_Ca(B914)</f>
        <v>650</v>
      </c>
      <c r="H914" s="33">
        <f t="shared" si="143"/>
        <v>0.17253137193587181</v>
      </c>
      <c r="I914" s="33">
        <f t="shared" si="144"/>
        <v>974.67819428845326</v>
      </c>
      <c r="J914" s="37">
        <f t="shared" si="136"/>
        <v>74.916666666666671</v>
      </c>
      <c r="K914" s="38">
        <f t="shared" si="137"/>
        <v>974.67819428845326</v>
      </c>
    </row>
    <row r="915" spans="1:11">
      <c r="A915" s="31">
        <v>900</v>
      </c>
      <c r="B915" s="33">
        <f t="shared" si="138"/>
        <v>974.67819428845326</v>
      </c>
      <c r="C915" s="32">
        <f t="shared" si="139"/>
        <v>75</v>
      </c>
      <c r="D915" s="36">
        <f t="shared" si="140"/>
        <v>978.71169284094515</v>
      </c>
      <c r="E915" s="33">
        <f t="shared" si="141"/>
        <v>978.71169284094515</v>
      </c>
      <c r="F915" s="34">
        <f t="shared" si="142"/>
        <v>1350.6249288996219</v>
      </c>
      <c r="G915" s="34" cm="1">
        <f t="array" ref="G915">_xll.DCE_EC312_SpecificHeat_Ca(B915)</f>
        <v>650</v>
      </c>
      <c r="H915" s="33">
        <f t="shared" si="143"/>
        <v>0.17232985884416613</v>
      </c>
      <c r="I915" s="33">
        <f t="shared" si="144"/>
        <v>974.85052414729739</v>
      </c>
      <c r="J915" s="37">
        <f t="shared" si="136"/>
        <v>75</v>
      </c>
      <c r="K915" s="38">
        <f t="shared" si="137"/>
        <v>974.85052414729739</v>
      </c>
    </row>
    <row r="916" spans="1:11">
      <c r="A916" s="31">
        <v>901</v>
      </c>
      <c r="B916" s="33">
        <f t="shared" si="138"/>
        <v>974.85052414729739</v>
      </c>
      <c r="C916" s="32">
        <f t="shared" si="139"/>
        <v>75.083333333333329</v>
      </c>
      <c r="D916" s="36">
        <f t="shared" si="140"/>
        <v>978.87780327509495</v>
      </c>
      <c r="E916" s="33">
        <f t="shared" si="141"/>
        <v>978.87780327509495</v>
      </c>
      <c r="F916" s="34">
        <f t="shared" si="142"/>
        <v>1349.0493152307713</v>
      </c>
      <c r="G916" s="34" cm="1">
        <f t="array" ref="G916">_xll.DCE_EC312_SpecificHeat_Ca(B916)</f>
        <v>650</v>
      </c>
      <c r="H916" s="33">
        <f t="shared" si="143"/>
        <v>0.17212882206827368</v>
      </c>
      <c r="I916" s="33">
        <f t="shared" si="144"/>
        <v>975.02265296936571</v>
      </c>
      <c r="J916" s="37">
        <f t="shared" si="136"/>
        <v>75.083333333333329</v>
      </c>
      <c r="K916" s="38">
        <f t="shared" si="137"/>
        <v>975.02265296936571</v>
      </c>
    </row>
    <row r="917" spans="1:11">
      <c r="A917" s="31">
        <v>902</v>
      </c>
      <c r="B917" s="33">
        <f t="shared" si="138"/>
        <v>975.02265296936571</v>
      </c>
      <c r="C917" s="32">
        <f t="shared" si="139"/>
        <v>75.166666666666671</v>
      </c>
      <c r="D917" s="36">
        <f t="shared" si="140"/>
        <v>979.04372975523791</v>
      </c>
      <c r="E917" s="33">
        <f t="shared" si="141"/>
        <v>979.04372975523791</v>
      </c>
      <c r="F917" s="34">
        <f t="shared" si="142"/>
        <v>1347.477421268235</v>
      </c>
      <c r="G917" s="34" cm="1">
        <f t="array" ref="G917">_xll.DCE_EC312_SpecificHeat_Ca(B917)</f>
        <v>650</v>
      </c>
      <c r="H917" s="33">
        <f t="shared" si="143"/>
        <v>0.17192825989969102</v>
      </c>
      <c r="I917" s="33">
        <f t="shared" si="144"/>
        <v>975.1945812292654</v>
      </c>
      <c r="J917" s="37">
        <f t="shared" si="136"/>
        <v>75.166666666666671</v>
      </c>
      <c r="K917" s="38">
        <f t="shared" si="137"/>
        <v>975.1945812292654</v>
      </c>
    </row>
    <row r="918" spans="1:11">
      <c r="A918" s="31">
        <v>903</v>
      </c>
      <c r="B918" s="33">
        <f t="shared" si="138"/>
        <v>975.1945812292654</v>
      </c>
      <c r="C918" s="32">
        <f t="shared" si="139"/>
        <v>75.25</v>
      </c>
      <c r="D918" s="36">
        <f t="shared" si="140"/>
        <v>979.20947268835221</v>
      </c>
      <c r="E918" s="33">
        <f t="shared" si="141"/>
        <v>979.20947268835221</v>
      </c>
      <c r="F918" s="34">
        <f t="shared" si="142"/>
        <v>1345.9092336866718</v>
      </c>
      <c r="G918" s="34" cm="1">
        <f t="array" ref="G918">_xll.DCE_EC312_SpecificHeat_Ca(B918)</f>
        <v>650</v>
      </c>
      <c r="H918" s="33">
        <f t="shared" si="143"/>
        <v>0.17172817063820217</v>
      </c>
      <c r="I918" s="33">
        <f t="shared" si="144"/>
        <v>975.36630939990357</v>
      </c>
      <c r="J918" s="37">
        <f t="shared" si="136"/>
        <v>75.25</v>
      </c>
      <c r="K918" s="38">
        <f t="shared" si="137"/>
        <v>975.36630939990357</v>
      </c>
    </row>
    <row r="919" spans="1:11">
      <c r="A919" s="31">
        <v>904</v>
      </c>
      <c r="B919" s="33">
        <f t="shared" si="138"/>
        <v>975.36630939990357</v>
      </c>
      <c r="C919" s="32">
        <f t="shared" si="139"/>
        <v>75.333333333333329</v>
      </c>
      <c r="D919" s="36">
        <f t="shared" si="140"/>
        <v>979.37503248006658</v>
      </c>
      <c r="E919" s="33">
        <f t="shared" si="141"/>
        <v>979.37503248006658</v>
      </c>
      <c r="F919" s="34">
        <f t="shared" si="142"/>
        <v>1344.3447392253402</v>
      </c>
      <c r="G919" s="34" cm="1">
        <f t="array" ref="G919">_xll.DCE_EC312_SpecificHeat_Ca(B919)</f>
        <v>650</v>
      </c>
      <c r="H919" s="33">
        <f t="shared" si="143"/>
        <v>0.1715285525918335</v>
      </c>
      <c r="I919" s="33">
        <f t="shared" si="144"/>
        <v>975.53783795249535</v>
      </c>
      <c r="J919" s="37">
        <f t="shared" si="136"/>
        <v>75.333333333333329</v>
      </c>
      <c r="K919" s="38">
        <f t="shared" si="137"/>
        <v>975.53783795249535</v>
      </c>
    </row>
    <row r="920" spans="1:11">
      <c r="A920" s="31">
        <v>905</v>
      </c>
      <c r="B920" s="33">
        <f t="shared" si="138"/>
        <v>975.53783795249535</v>
      </c>
      <c r="C920" s="32">
        <f t="shared" si="139"/>
        <v>75.416666666666671</v>
      </c>
      <c r="D920" s="36">
        <f t="shared" si="140"/>
        <v>979.54040953466699</v>
      </c>
      <c r="E920" s="33">
        <f t="shared" si="141"/>
        <v>979.54040953466699</v>
      </c>
      <c r="F920" s="34">
        <f t="shared" si="142"/>
        <v>1342.7839246873452</v>
      </c>
      <c r="G920" s="34" cm="1">
        <f t="array" ref="G920">_xll.DCE_EC312_SpecificHeat_Ca(B920)</f>
        <v>650</v>
      </c>
      <c r="H920" s="33">
        <f t="shared" si="143"/>
        <v>0.17132940407675781</v>
      </c>
      <c r="I920" s="33">
        <f t="shared" si="144"/>
        <v>975.70916735657215</v>
      </c>
      <c r="J920" s="37">
        <f t="shared" si="136"/>
        <v>75.416666666666671</v>
      </c>
      <c r="K920" s="38">
        <f t="shared" si="137"/>
        <v>975.70916735657215</v>
      </c>
    </row>
    <row r="921" spans="1:11">
      <c r="A921" s="31">
        <v>906</v>
      </c>
      <c r="B921" s="33">
        <f t="shared" si="138"/>
        <v>975.70916735657215</v>
      </c>
      <c r="C921" s="32">
        <f t="shared" si="139"/>
        <v>75.5</v>
      </c>
      <c r="D921" s="36">
        <f t="shared" si="140"/>
        <v>979.70560425510178</v>
      </c>
      <c r="E921" s="33">
        <f t="shared" si="141"/>
        <v>979.70560425510178</v>
      </c>
      <c r="F921" s="34">
        <f t="shared" si="142"/>
        <v>1341.2267769398513</v>
      </c>
      <c r="G921" s="34" cm="1">
        <f t="array" ref="G921">_xll.DCE_EC312_SpecificHeat_Ca(B921)</f>
        <v>650</v>
      </c>
      <c r="H921" s="33">
        <f t="shared" si="143"/>
        <v>0.17113072341732133</v>
      </c>
      <c r="I921" s="33">
        <f t="shared" si="144"/>
        <v>975.88029807998953</v>
      </c>
      <c r="J921" s="37">
        <f t="shared" si="136"/>
        <v>75.5</v>
      </c>
      <c r="K921" s="38">
        <f t="shared" si="137"/>
        <v>975.88029807998953</v>
      </c>
    </row>
    <row r="922" spans="1:11">
      <c r="A922" s="31">
        <v>907</v>
      </c>
      <c r="B922" s="33">
        <f t="shared" si="138"/>
        <v>975.88029807998953</v>
      </c>
      <c r="C922" s="32">
        <f t="shared" si="139"/>
        <v>75.583333333333329</v>
      </c>
      <c r="D922" s="36">
        <f t="shared" si="140"/>
        <v>979.87061704298833</v>
      </c>
      <c r="E922" s="33">
        <f t="shared" si="141"/>
        <v>979.87061704298833</v>
      </c>
      <c r="F922" s="34">
        <f t="shared" si="142"/>
        <v>1339.6732829132384</v>
      </c>
      <c r="G922" s="34" cm="1">
        <f t="array" ref="G922">_xll.DCE_EC312_SpecificHeat_Ca(B922)</f>
        <v>650</v>
      </c>
      <c r="H922" s="33">
        <f t="shared" si="143"/>
        <v>0.17093250894593615</v>
      </c>
      <c r="I922" s="33">
        <f t="shared" si="144"/>
        <v>976.05123058893548</v>
      </c>
      <c r="J922" s="37">
        <f t="shared" si="136"/>
        <v>75.583333333333329</v>
      </c>
      <c r="K922" s="38">
        <f t="shared" si="137"/>
        <v>976.05123058893548</v>
      </c>
    </row>
    <row r="923" spans="1:11">
      <c r="A923" s="31">
        <v>908</v>
      </c>
      <c r="B923" s="33">
        <f t="shared" si="138"/>
        <v>976.05123058893548</v>
      </c>
      <c r="C923" s="32">
        <f t="shared" si="139"/>
        <v>75.666666666666671</v>
      </c>
      <c r="D923" s="36">
        <f t="shared" si="140"/>
        <v>980.03544829861835</v>
      </c>
      <c r="E923" s="33">
        <f t="shared" si="141"/>
        <v>980.03544829861835</v>
      </c>
      <c r="F923" s="34">
        <f t="shared" si="142"/>
        <v>1338.1234296009102</v>
      </c>
      <c r="G923" s="34" cm="1">
        <f t="array" ref="G923">_xll.DCE_EC312_SpecificHeat_Ca(B923)</f>
        <v>650</v>
      </c>
      <c r="H923" s="33">
        <f t="shared" si="143"/>
        <v>0.17073475900305582</v>
      </c>
      <c r="I923" s="33">
        <f t="shared" si="144"/>
        <v>976.22196534793852</v>
      </c>
      <c r="J923" s="37">
        <f t="shared" si="136"/>
        <v>75.666666666666671</v>
      </c>
      <c r="K923" s="38">
        <f t="shared" si="137"/>
        <v>976.22196534793852</v>
      </c>
    </row>
    <row r="924" spans="1:11">
      <c r="A924" s="31">
        <v>909</v>
      </c>
      <c r="B924" s="33">
        <f t="shared" si="138"/>
        <v>976.22196534793852</v>
      </c>
      <c r="C924" s="32">
        <f t="shared" si="139"/>
        <v>75.75</v>
      </c>
      <c r="D924" s="36">
        <f t="shared" si="140"/>
        <v>980.20009842096385</v>
      </c>
      <c r="E924" s="33">
        <f t="shared" si="141"/>
        <v>980.20009842096385</v>
      </c>
      <c r="F924" s="34">
        <f t="shared" si="142"/>
        <v>1336.5772040586999</v>
      </c>
      <c r="G924" s="34" cm="1">
        <f t="array" ref="G924">_xll.DCE_EC312_SpecificHeat_Ca(B924)</f>
        <v>650</v>
      </c>
      <c r="H924" s="33">
        <f t="shared" si="143"/>
        <v>0.17053747193709928</v>
      </c>
      <c r="I924" s="33">
        <f t="shared" si="144"/>
        <v>976.39250281987563</v>
      </c>
      <c r="J924" s="37">
        <f t="shared" si="136"/>
        <v>75.75</v>
      </c>
      <c r="K924" s="38">
        <f t="shared" si="137"/>
        <v>976.39250281987563</v>
      </c>
    </row>
    <row r="925" spans="1:11">
      <c r="A925" s="31">
        <v>910</v>
      </c>
      <c r="B925" s="33">
        <f t="shared" si="138"/>
        <v>976.39250281987563</v>
      </c>
      <c r="C925" s="32">
        <f t="shared" si="139"/>
        <v>75.833333333333329</v>
      </c>
      <c r="D925" s="36">
        <f t="shared" si="140"/>
        <v>980.36456780768322</v>
      </c>
      <c r="E925" s="33">
        <f t="shared" si="141"/>
        <v>980.36456780768322</v>
      </c>
      <c r="F925" s="34">
        <f t="shared" si="142"/>
        <v>1335.0345934045499</v>
      </c>
      <c r="G925" s="34" cm="1">
        <f t="array" ref="G925">_xll.DCE_EC312_SpecificHeat_Ca(B925)</f>
        <v>650</v>
      </c>
      <c r="H925" s="33">
        <f t="shared" si="143"/>
        <v>0.1703406461044103</v>
      </c>
      <c r="I925" s="33">
        <f t="shared" si="144"/>
        <v>976.56284346598</v>
      </c>
      <c r="J925" s="37">
        <f t="shared" si="136"/>
        <v>75.833333333333329</v>
      </c>
      <c r="K925" s="38">
        <f t="shared" si="137"/>
        <v>976.56284346598</v>
      </c>
    </row>
    <row r="926" spans="1:11">
      <c r="A926" s="31">
        <v>911</v>
      </c>
      <c r="B926" s="33">
        <f t="shared" si="138"/>
        <v>976.56284346598</v>
      </c>
      <c r="C926" s="32">
        <f t="shared" si="139"/>
        <v>75.916666666666671</v>
      </c>
      <c r="D926" s="36">
        <f t="shared" si="140"/>
        <v>980.52885685512672</v>
      </c>
      <c r="E926" s="33">
        <f t="shared" si="141"/>
        <v>980.52885685512672</v>
      </c>
      <c r="F926" s="34">
        <f t="shared" si="142"/>
        <v>1333.4955848184404</v>
      </c>
      <c r="G926" s="34" cm="1">
        <f t="array" ref="G926">_xll.DCE_EC312_SpecificHeat_Ca(B926)</f>
        <v>650</v>
      </c>
      <c r="H926" s="33">
        <f t="shared" si="143"/>
        <v>0.17014427986924813</v>
      </c>
      <c r="I926" s="33">
        <f t="shared" si="144"/>
        <v>976.73298774584919</v>
      </c>
      <c r="J926" s="37">
        <f t="shared" si="136"/>
        <v>75.916666666666671</v>
      </c>
      <c r="K926" s="38">
        <f t="shared" si="137"/>
        <v>976.73298774584919</v>
      </c>
    </row>
    <row r="927" spans="1:11">
      <c r="A927" s="31">
        <v>912</v>
      </c>
      <c r="B927" s="33">
        <f t="shared" si="138"/>
        <v>976.73298774584919</v>
      </c>
      <c r="C927" s="32">
        <f t="shared" si="139"/>
        <v>76</v>
      </c>
      <c r="D927" s="36">
        <f t="shared" si="140"/>
        <v>980.69296595834192</v>
      </c>
      <c r="E927" s="33">
        <f t="shared" si="141"/>
        <v>980.69296595834192</v>
      </c>
      <c r="F927" s="34">
        <f t="shared" si="142"/>
        <v>1331.9601655415213</v>
      </c>
      <c r="G927" s="34" cm="1">
        <f t="array" ref="G927">_xll.DCE_EC312_SpecificHeat_Ca(B927)</f>
        <v>650</v>
      </c>
      <c r="H927" s="33">
        <f t="shared" si="143"/>
        <v>0.16994837160367679</v>
      </c>
      <c r="I927" s="33">
        <f t="shared" si="144"/>
        <v>976.9029361174529</v>
      </c>
      <c r="J927" s="37">
        <f t="shared" si="136"/>
        <v>76</v>
      </c>
      <c r="K927" s="38">
        <f t="shared" si="137"/>
        <v>976.9029361174529</v>
      </c>
    </row>
    <row r="928" spans="1:11">
      <c r="A928" s="31">
        <v>913</v>
      </c>
      <c r="B928" s="33">
        <f t="shared" si="138"/>
        <v>976.9029361174529</v>
      </c>
      <c r="C928" s="32">
        <f t="shared" si="139"/>
        <v>76.083333333333329</v>
      </c>
      <c r="D928" s="36">
        <f t="shared" si="140"/>
        <v>980.85689551108021</v>
      </c>
      <c r="E928" s="33">
        <f t="shared" si="141"/>
        <v>980.85689551108021</v>
      </c>
      <c r="F928" s="34">
        <f t="shared" si="142"/>
        <v>1330.428322876046</v>
      </c>
      <c r="G928" s="34" cm="1">
        <f t="array" ref="G928">_xll.DCE_EC312_SpecificHeat_Ca(B928)</f>
        <v>650</v>
      </c>
      <c r="H928" s="33">
        <f t="shared" si="143"/>
        <v>0.16975291968755685</v>
      </c>
      <c r="I928" s="33">
        <f t="shared" si="144"/>
        <v>977.07268903714044</v>
      </c>
      <c r="J928" s="37">
        <f t="shared" si="136"/>
        <v>76.083333333333329</v>
      </c>
      <c r="K928" s="38">
        <f t="shared" si="137"/>
        <v>977.07268903714044</v>
      </c>
    </row>
    <row r="929" spans="1:11">
      <c r="A929" s="31">
        <v>914</v>
      </c>
      <c r="B929" s="33">
        <f t="shared" si="138"/>
        <v>977.07268903714044</v>
      </c>
      <c r="C929" s="32">
        <f t="shared" si="139"/>
        <v>76.166666666666671</v>
      </c>
      <c r="D929" s="36">
        <f t="shared" si="140"/>
        <v>981.02064590580176</v>
      </c>
      <c r="E929" s="33">
        <f t="shared" si="141"/>
        <v>981.02064590580176</v>
      </c>
      <c r="F929" s="34">
        <f t="shared" si="142"/>
        <v>1328.9000441852097</v>
      </c>
      <c r="G929" s="34" cm="1">
        <f t="array" ref="G929">_xll.DCE_EC312_SpecificHeat_Ca(B929)</f>
        <v>650</v>
      </c>
      <c r="H929" s="33">
        <f t="shared" si="143"/>
        <v>0.16955792250852436</v>
      </c>
      <c r="I929" s="33">
        <f t="shared" si="144"/>
        <v>977.24224695964892</v>
      </c>
      <c r="J929" s="37">
        <f t="shared" si="136"/>
        <v>76.166666666666671</v>
      </c>
      <c r="K929" s="38">
        <f t="shared" si="137"/>
        <v>977.24224695964892</v>
      </c>
    </row>
    <row r="930" spans="1:11">
      <c r="A930" s="31">
        <v>915</v>
      </c>
      <c r="B930" s="33">
        <f t="shared" si="138"/>
        <v>977.24224695964892</v>
      </c>
      <c r="C930" s="32">
        <f t="shared" si="139"/>
        <v>76.25</v>
      </c>
      <c r="D930" s="36">
        <f t="shared" si="140"/>
        <v>981.18421753368114</v>
      </c>
      <c r="E930" s="33">
        <f t="shared" si="141"/>
        <v>981.18421753368114</v>
      </c>
      <c r="F930" s="34">
        <f t="shared" si="142"/>
        <v>1327.3753168919627</v>
      </c>
      <c r="G930" s="34" cm="1">
        <f t="array" ref="G930">_xll.DCE_EC312_SpecificHeat_Ca(B930)</f>
        <v>650</v>
      </c>
      <c r="H930" s="33">
        <f t="shared" si="143"/>
        <v>0.16936337846183985</v>
      </c>
      <c r="I930" s="33">
        <f t="shared" si="144"/>
        <v>977.41161033811079</v>
      </c>
      <c r="J930" s="37">
        <f t="shared" si="136"/>
        <v>76.25</v>
      </c>
      <c r="K930" s="38">
        <f t="shared" si="137"/>
        <v>977.41161033811079</v>
      </c>
    </row>
    <row r="931" spans="1:11">
      <c r="A931" s="31">
        <v>916</v>
      </c>
      <c r="B931" s="33">
        <f t="shared" si="138"/>
        <v>977.41161033811079</v>
      </c>
      <c r="C931" s="32">
        <f t="shared" si="139"/>
        <v>76.333333333333329</v>
      </c>
      <c r="D931" s="36">
        <f t="shared" si="140"/>
        <v>981.34761078461372</v>
      </c>
      <c r="E931" s="33">
        <f t="shared" si="141"/>
        <v>981.34761078461372</v>
      </c>
      <c r="F931" s="34">
        <f t="shared" si="142"/>
        <v>1325.8541284798143</v>
      </c>
      <c r="G931" s="34" cm="1">
        <f t="array" ref="G931">_xll.DCE_EC312_SpecificHeat_Ca(B931)</f>
        <v>650</v>
      </c>
      <c r="H931" s="33">
        <f t="shared" si="143"/>
        <v>0.16916928595049069</v>
      </c>
      <c r="I931" s="33">
        <f t="shared" si="144"/>
        <v>977.58077962406128</v>
      </c>
      <c r="J931" s="37">
        <f t="shared" si="136"/>
        <v>76.333333333333329</v>
      </c>
      <c r="K931" s="38">
        <f t="shared" si="137"/>
        <v>977.58077962406128</v>
      </c>
    </row>
    <row r="932" spans="1:11">
      <c r="A932" s="31">
        <v>917</v>
      </c>
      <c r="B932" s="33">
        <f t="shared" si="138"/>
        <v>977.58077962406128</v>
      </c>
      <c r="C932" s="32">
        <f t="shared" si="139"/>
        <v>76.416666666666671</v>
      </c>
      <c r="D932" s="36">
        <f t="shared" si="140"/>
        <v>981.51082604722035</v>
      </c>
      <c r="E932" s="33">
        <f t="shared" si="141"/>
        <v>981.51082604722035</v>
      </c>
      <c r="F932" s="34">
        <f t="shared" si="142"/>
        <v>1324.3364664912324</v>
      </c>
      <c r="G932" s="34" cm="1">
        <f t="array" ref="G932">_xll.DCE_EC312_SpecificHeat_Ca(B932)</f>
        <v>650</v>
      </c>
      <c r="H932" s="33">
        <f t="shared" si="143"/>
        <v>0.16897564338498691</v>
      </c>
      <c r="I932" s="33">
        <f t="shared" si="144"/>
        <v>977.74975526744629</v>
      </c>
      <c r="J932" s="37">
        <f t="shared" si="136"/>
        <v>76.416666666666671</v>
      </c>
      <c r="K932" s="38">
        <f t="shared" si="137"/>
        <v>977.74975526744629</v>
      </c>
    </row>
    <row r="933" spans="1:11">
      <c r="A933" s="31">
        <v>918</v>
      </c>
      <c r="B933" s="33">
        <f t="shared" si="138"/>
        <v>977.74975526744629</v>
      </c>
      <c r="C933" s="32">
        <f t="shared" si="139"/>
        <v>76.5</v>
      </c>
      <c r="D933" s="36">
        <f t="shared" si="140"/>
        <v>981.67386370885322</v>
      </c>
      <c r="E933" s="33">
        <f t="shared" si="141"/>
        <v>981.67386370885322</v>
      </c>
      <c r="F933" s="34">
        <f t="shared" si="142"/>
        <v>1322.8223185282518</v>
      </c>
      <c r="G933" s="34" cm="1">
        <f t="array" ref="G933">_xll.DCE_EC312_SpecificHeat_Ca(B933)</f>
        <v>650</v>
      </c>
      <c r="H933" s="33">
        <f t="shared" si="143"/>
        <v>0.16878244918343888</v>
      </c>
      <c r="I933" s="33">
        <f t="shared" si="144"/>
        <v>977.91853771662977</v>
      </c>
      <c r="J933" s="37">
        <f t="shared" si="136"/>
        <v>76.5</v>
      </c>
      <c r="K933" s="38">
        <f t="shared" si="137"/>
        <v>977.91853771662977</v>
      </c>
    </row>
    <row r="934" spans="1:11">
      <c r="A934" s="31">
        <v>919</v>
      </c>
      <c r="B934" s="33">
        <f t="shared" si="138"/>
        <v>977.91853771662977</v>
      </c>
      <c r="C934" s="32">
        <f t="shared" si="139"/>
        <v>76.583333333333329</v>
      </c>
      <c r="D934" s="36">
        <f t="shared" si="140"/>
        <v>981.83672415560159</v>
      </c>
      <c r="E934" s="33">
        <f t="shared" si="141"/>
        <v>981.83672415560159</v>
      </c>
      <c r="F934" s="34">
        <f t="shared" si="142"/>
        <v>1321.3116722515817</v>
      </c>
      <c r="G934" s="34" cm="1">
        <f t="array" ref="G934">_xll.DCE_EC312_SpecificHeat_Ca(B934)</f>
        <v>650</v>
      </c>
      <c r="H934" s="33">
        <f t="shared" si="143"/>
        <v>0.16858970177144339</v>
      </c>
      <c r="I934" s="33">
        <f t="shared" si="144"/>
        <v>978.08712741840122</v>
      </c>
      <c r="J934" s="37">
        <f t="shared" si="136"/>
        <v>76.583333333333329</v>
      </c>
      <c r="K934" s="38">
        <f t="shared" si="137"/>
        <v>978.08712741840122</v>
      </c>
    </row>
    <row r="935" spans="1:11">
      <c r="A935" s="31">
        <v>920</v>
      </c>
      <c r="B935" s="33">
        <f t="shared" si="138"/>
        <v>978.08712741840122</v>
      </c>
      <c r="C935" s="32">
        <f t="shared" si="139"/>
        <v>76.666666666666671</v>
      </c>
      <c r="D935" s="36">
        <f t="shared" si="140"/>
        <v>981.99940777229699</v>
      </c>
      <c r="E935" s="33">
        <f t="shared" si="141"/>
        <v>981.99940777229699</v>
      </c>
      <c r="F935" s="34">
        <f t="shared" si="142"/>
        <v>1319.8045153805851</v>
      </c>
      <c r="G935" s="34" cm="1">
        <f t="array" ref="G935">_xll.DCE_EC312_SpecificHeat_Ca(B935)</f>
        <v>650</v>
      </c>
      <c r="H935" s="33">
        <f t="shared" si="143"/>
        <v>0.16839739958208094</v>
      </c>
      <c r="I935" s="33">
        <f t="shared" si="144"/>
        <v>978.25552481798331</v>
      </c>
      <c r="J935" s="37">
        <f t="shared" ref="J935:J998" si="145">C935</f>
        <v>76.666666666666671</v>
      </c>
      <c r="K935" s="38">
        <f t="shared" ref="K935:K998" si="146">I935</f>
        <v>978.25552481798331</v>
      </c>
    </row>
    <row r="936" spans="1:11">
      <c r="A936" s="31">
        <v>921</v>
      </c>
      <c r="B936" s="33">
        <f t="shared" si="138"/>
        <v>978.25552481798331</v>
      </c>
      <c r="C936" s="32">
        <f t="shared" si="139"/>
        <v>76.75</v>
      </c>
      <c r="D936" s="36">
        <f t="shared" si="140"/>
        <v>982.16191494251882</v>
      </c>
      <c r="E936" s="33">
        <f t="shared" si="141"/>
        <v>982.16191494251882</v>
      </c>
      <c r="F936" s="34">
        <f t="shared" si="142"/>
        <v>1318.3008356925702</v>
      </c>
      <c r="G936" s="34" cm="1">
        <f t="array" ref="G936">_xll.DCE_EC312_SpecificHeat_Ca(B936)</f>
        <v>650</v>
      </c>
      <c r="H936" s="33">
        <f t="shared" si="143"/>
        <v>0.16820554105582558</v>
      </c>
      <c r="I936" s="33">
        <f t="shared" si="144"/>
        <v>978.42373035903915</v>
      </c>
      <c r="J936" s="37">
        <f t="shared" si="145"/>
        <v>76.75</v>
      </c>
      <c r="K936" s="38">
        <f t="shared" si="146"/>
        <v>978.42373035903915</v>
      </c>
    </row>
    <row r="937" spans="1:11">
      <c r="A937" s="31">
        <v>922</v>
      </c>
      <c r="B937" s="33">
        <f t="shared" si="138"/>
        <v>978.42373035903915</v>
      </c>
      <c r="C937" s="32">
        <f t="shared" si="139"/>
        <v>76.833333333333329</v>
      </c>
      <c r="D937" s="36">
        <f t="shared" si="140"/>
        <v>982.32424604859966</v>
      </c>
      <c r="E937" s="33">
        <f t="shared" si="141"/>
        <v>982.32424604859966</v>
      </c>
      <c r="F937" s="34">
        <f t="shared" si="142"/>
        <v>1316.8006210227802</v>
      </c>
      <c r="G937" s="34" cm="1">
        <f t="array" ref="G937">_xll.DCE_EC312_SpecificHeat_Ca(B937)</f>
        <v>650</v>
      </c>
      <c r="H937" s="33">
        <f t="shared" si="143"/>
        <v>0.16801412464054333</v>
      </c>
      <c r="I937" s="33">
        <f t="shared" si="144"/>
        <v>978.59174448367969</v>
      </c>
      <c r="J937" s="37">
        <f t="shared" si="145"/>
        <v>76.833333333333329</v>
      </c>
      <c r="K937" s="38">
        <f t="shared" si="146"/>
        <v>978.59174448367969</v>
      </c>
    </row>
    <row r="938" spans="1:11">
      <c r="A938" s="31">
        <v>923</v>
      </c>
      <c r="B938" s="33">
        <f t="shared" si="138"/>
        <v>978.59174448367969</v>
      </c>
      <c r="C938" s="32">
        <f t="shared" si="139"/>
        <v>76.916666666666671</v>
      </c>
      <c r="D938" s="36">
        <f t="shared" si="140"/>
        <v>982.48640147163121</v>
      </c>
      <c r="E938" s="33">
        <f t="shared" si="141"/>
        <v>982.48640147163121</v>
      </c>
      <c r="F938" s="34">
        <f t="shared" si="142"/>
        <v>1315.30385926393</v>
      </c>
      <c r="G938" s="34" cm="1">
        <f t="array" ref="G938">_xll.DCE_EC312_SpecificHeat_Ca(B938)</f>
        <v>650</v>
      </c>
      <c r="H938" s="33">
        <f t="shared" si="143"/>
        <v>0.16782314879143309</v>
      </c>
      <c r="I938" s="33">
        <f t="shared" si="144"/>
        <v>978.75956763247109</v>
      </c>
      <c r="J938" s="37">
        <f t="shared" si="145"/>
        <v>76.916666666666671</v>
      </c>
      <c r="K938" s="38">
        <f t="shared" si="146"/>
        <v>978.75956763247109</v>
      </c>
    </row>
    <row r="939" spans="1:11">
      <c r="A939" s="31">
        <v>924</v>
      </c>
      <c r="B939" s="33">
        <f t="shared" si="138"/>
        <v>978.75956763247109</v>
      </c>
      <c r="C939" s="32">
        <f t="shared" si="139"/>
        <v>77</v>
      </c>
      <c r="D939" s="36">
        <f t="shared" si="140"/>
        <v>982.64838159146836</v>
      </c>
      <c r="E939" s="33">
        <f t="shared" si="141"/>
        <v>982.64838159146836</v>
      </c>
      <c r="F939" s="34">
        <f t="shared" si="142"/>
        <v>1313.8105383654461</v>
      </c>
      <c r="G939" s="34" cm="1">
        <f t="array" ref="G939">_xll.DCE_EC312_SpecificHeat_Ca(B939)</f>
        <v>650</v>
      </c>
      <c r="H939" s="33">
        <f t="shared" si="143"/>
        <v>0.16763261197092999</v>
      </c>
      <c r="I939" s="33">
        <f t="shared" si="144"/>
        <v>978.92720024444202</v>
      </c>
      <c r="J939" s="37">
        <f t="shared" si="145"/>
        <v>77</v>
      </c>
      <c r="K939" s="38">
        <f t="shared" si="146"/>
        <v>978.92720024444202</v>
      </c>
    </row>
    <row r="940" spans="1:11">
      <c r="A940" s="31">
        <v>925</v>
      </c>
      <c r="B940" s="33">
        <f t="shared" si="138"/>
        <v>978.92720024444202</v>
      </c>
      <c r="C940" s="32">
        <f t="shared" si="139"/>
        <v>77.083333333333329</v>
      </c>
      <c r="D940" s="36">
        <f t="shared" si="140"/>
        <v>982.81018678673615</v>
      </c>
      <c r="E940" s="33">
        <f t="shared" si="141"/>
        <v>982.81018678673615</v>
      </c>
      <c r="F940" s="34">
        <f t="shared" si="142"/>
        <v>1312.320646333942</v>
      </c>
      <c r="G940" s="34" cm="1">
        <f t="array" ref="G940">_xll.DCE_EC312_SpecificHeat_Ca(B940)</f>
        <v>650</v>
      </c>
      <c r="H940" s="33">
        <f t="shared" si="143"/>
        <v>0.16744251264876558</v>
      </c>
      <c r="I940" s="33">
        <f t="shared" si="144"/>
        <v>979.09464275709081</v>
      </c>
      <c r="J940" s="37">
        <f t="shared" si="145"/>
        <v>77.083333333333329</v>
      </c>
      <c r="K940" s="38">
        <f t="shared" si="146"/>
        <v>979.09464275709081</v>
      </c>
    </row>
    <row r="941" spans="1:11">
      <c r="A941" s="31">
        <v>926</v>
      </c>
      <c r="B941" s="33">
        <f t="shared" si="138"/>
        <v>979.09464275709081</v>
      </c>
      <c r="C941" s="32">
        <f t="shared" si="139"/>
        <v>77.166666666666671</v>
      </c>
      <c r="D941" s="36">
        <f t="shared" si="140"/>
        <v>982.97181743483372</v>
      </c>
      <c r="E941" s="33">
        <f t="shared" si="141"/>
        <v>982.97181743483372</v>
      </c>
      <c r="F941" s="34">
        <f t="shared" si="142"/>
        <v>1310.8341712321892</v>
      </c>
      <c r="G941" s="34" cm="1">
        <f t="array" ref="G941">_xll.DCE_EC312_SpecificHeat_Ca(B941)</f>
        <v>650</v>
      </c>
      <c r="H941" s="33">
        <f t="shared" si="143"/>
        <v>0.1672528493018369</v>
      </c>
      <c r="I941" s="33">
        <f t="shared" si="144"/>
        <v>979.26189560639261</v>
      </c>
      <c r="J941" s="37">
        <f t="shared" si="145"/>
        <v>77.166666666666671</v>
      </c>
      <c r="K941" s="38">
        <f t="shared" si="146"/>
        <v>979.26189560639261</v>
      </c>
    </row>
    <row r="942" spans="1:11">
      <c r="A942" s="31">
        <v>927</v>
      </c>
      <c r="B942" s="33">
        <f t="shared" si="138"/>
        <v>979.26189560639261</v>
      </c>
      <c r="C942" s="32">
        <f t="shared" si="139"/>
        <v>77.25</v>
      </c>
      <c r="D942" s="36">
        <f t="shared" si="140"/>
        <v>983.13327391194071</v>
      </c>
      <c r="E942" s="33">
        <f t="shared" si="141"/>
        <v>983.13327391194071</v>
      </c>
      <c r="F942" s="34">
        <f t="shared" si="142"/>
        <v>1309.3511011792712</v>
      </c>
      <c r="G942" s="34" cm="1">
        <f t="array" ref="G942">_xll.DCE_EC312_SpecificHeat_Ca(B942)</f>
        <v>650</v>
      </c>
      <c r="H942" s="33">
        <f t="shared" si="143"/>
        <v>0.1670636204142259</v>
      </c>
      <c r="I942" s="33">
        <f t="shared" si="144"/>
        <v>979.4289592268068</v>
      </c>
      <c r="J942" s="37">
        <f t="shared" si="145"/>
        <v>77.25</v>
      </c>
      <c r="K942" s="38">
        <f t="shared" si="146"/>
        <v>979.4289592268068</v>
      </c>
    </row>
    <row r="943" spans="1:11">
      <c r="A943" s="31">
        <v>928</v>
      </c>
      <c r="B943" s="33">
        <f t="shared" si="138"/>
        <v>979.4289592268068</v>
      </c>
      <c r="C943" s="32">
        <f t="shared" si="139"/>
        <v>77.333333333333329</v>
      </c>
      <c r="D943" s="36">
        <f t="shared" si="140"/>
        <v>983.29455659302153</v>
      </c>
      <c r="E943" s="33">
        <f t="shared" si="141"/>
        <v>983.29455659302153</v>
      </c>
      <c r="F943" s="34">
        <f t="shared" si="142"/>
        <v>1307.8714243496743</v>
      </c>
      <c r="G943" s="34" cm="1">
        <f t="array" ref="G943">_xll.DCE_EC312_SpecificHeat_Ca(B943)</f>
        <v>650</v>
      </c>
      <c r="H943" s="33">
        <f t="shared" si="143"/>
        <v>0.16687482447708357</v>
      </c>
      <c r="I943" s="33">
        <f t="shared" si="144"/>
        <v>979.59583405128387</v>
      </c>
      <c r="J943" s="37">
        <f t="shared" si="145"/>
        <v>77.333333333333329</v>
      </c>
      <c r="K943" s="38">
        <f t="shared" si="146"/>
        <v>979.59583405128387</v>
      </c>
    </row>
    <row r="944" spans="1:11">
      <c r="A944" s="31">
        <v>929</v>
      </c>
      <c r="B944" s="33">
        <f t="shared" si="138"/>
        <v>979.59583405128387</v>
      </c>
      <c r="C944" s="32">
        <f t="shared" si="139"/>
        <v>77.416666666666671</v>
      </c>
      <c r="D944" s="36">
        <f t="shared" si="140"/>
        <v>983.4556658518311</v>
      </c>
      <c r="E944" s="33">
        <f t="shared" si="141"/>
        <v>983.4556658518311</v>
      </c>
      <c r="F944" s="34">
        <f t="shared" si="142"/>
        <v>1306.3951289735273</v>
      </c>
      <c r="G944" s="34" cm="1">
        <f t="array" ref="G944">_xll.DCE_EC312_SpecificHeat_Ca(B944)</f>
        <v>650</v>
      </c>
      <c r="H944" s="33">
        <f t="shared" si="143"/>
        <v>0.16668645998866041</v>
      </c>
      <c r="I944" s="33">
        <f t="shared" si="144"/>
        <v>979.76252051127256</v>
      </c>
      <c r="J944" s="37">
        <f t="shared" si="145"/>
        <v>77.416666666666671</v>
      </c>
      <c r="K944" s="38">
        <f t="shared" si="146"/>
        <v>979.76252051127256</v>
      </c>
    </row>
    <row r="945" spans="1:11">
      <c r="A945" s="31">
        <v>930</v>
      </c>
      <c r="B945" s="33">
        <f t="shared" si="138"/>
        <v>979.76252051127256</v>
      </c>
      <c r="C945" s="32">
        <f t="shared" si="139"/>
        <v>77.5</v>
      </c>
      <c r="D945" s="36">
        <f t="shared" si="140"/>
        <v>983.61660206092006</v>
      </c>
      <c r="E945" s="33">
        <f t="shared" si="141"/>
        <v>983.61660206092006</v>
      </c>
      <c r="F945" s="34">
        <f t="shared" si="142"/>
        <v>1304.922203335761</v>
      </c>
      <c r="G945" s="34" cm="1">
        <f t="array" ref="G945">_xll.DCE_EC312_SpecificHeat_Ca(B945)</f>
        <v>650</v>
      </c>
      <c r="H945" s="33">
        <f t="shared" si="143"/>
        <v>0.16649852545419938</v>
      </c>
      <c r="I945" s="33">
        <f t="shared" si="144"/>
        <v>979.9290190367268</v>
      </c>
      <c r="J945" s="37">
        <f t="shared" si="145"/>
        <v>77.5</v>
      </c>
      <c r="K945" s="38">
        <f t="shared" si="146"/>
        <v>979.9290190367268</v>
      </c>
    </row>
    <row r="946" spans="1:11">
      <c r="A946" s="31">
        <v>931</v>
      </c>
      <c r="B946" s="33">
        <f t="shared" si="138"/>
        <v>979.9290190367268</v>
      </c>
      <c r="C946" s="32">
        <f t="shared" si="139"/>
        <v>77.583333333333329</v>
      </c>
      <c r="D946" s="36">
        <f t="shared" si="140"/>
        <v>983.7773655916402</v>
      </c>
      <c r="E946" s="33">
        <f t="shared" si="141"/>
        <v>983.7773655916402</v>
      </c>
      <c r="F946" s="34">
        <f t="shared" si="142"/>
        <v>1303.4526357766511</v>
      </c>
      <c r="G946" s="34" cm="1">
        <f t="array" ref="G946">_xll.DCE_EC312_SpecificHeat_Ca(B946)</f>
        <v>650</v>
      </c>
      <c r="H946" s="33">
        <f t="shared" si="143"/>
        <v>0.16631101938600495</v>
      </c>
      <c r="I946" s="33">
        <f t="shared" si="144"/>
        <v>980.09533005611286</v>
      </c>
      <c r="J946" s="37">
        <f t="shared" si="145"/>
        <v>77.583333333333329</v>
      </c>
      <c r="K946" s="38">
        <f t="shared" si="146"/>
        <v>980.09533005611286</v>
      </c>
    </row>
    <row r="947" spans="1:11">
      <c r="A947" s="31">
        <v>932</v>
      </c>
      <c r="B947" s="33">
        <f t="shared" si="138"/>
        <v>980.09533005611286</v>
      </c>
      <c r="C947" s="32">
        <f t="shared" si="139"/>
        <v>77.666666666666671</v>
      </c>
      <c r="D947" s="36">
        <f t="shared" si="140"/>
        <v>983.93795681414849</v>
      </c>
      <c r="E947" s="33">
        <f t="shared" si="141"/>
        <v>983.93795681414849</v>
      </c>
      <c r="F947" s="34">
        <f t="shared" si="142"/>
        <v>1301.9864146901309</v>
      </c>
      <c r="G947" s="34" cm="1">
        <f t="array" ref="G947">_xll.DCE_EC312_SpecificHeat_Ca(B947)</f>
        <v>650</v>
      </c>
      <c r="H947" s="33">
        <f t="shared" si="143"/>
        <v>0.16612394030322788</v>
      </c>
      <c r="I947" s="33">
        <f t="shared" si="144"/>
        <v>980.26145399641609</v>
      </c>
      <c r="J947" s="37">
        <f t="shared" si="145"/>
        <v>77.666666666666671</v>
      </c>
      <c r="K947" s="38">
        <f t="shared" si="146"/>
        <v>980.26145399641609</v>
      </c>
    </row>
    <row r="948" spans="1:11">
      <c r="A948" s="31">
        <v>933</v>
      </c>
      <c r="B948" s="33">
        <f t="shared" si="138"/>
        <v>980.26145399641609</v>
      </c>
      <c r="C948" s="32">
        <f t="shared" si="139"/>
        <v>77.75</v>
      </c>
      <c r="D948" s="36">
        <f t="shared" si="140"/>
        <v>984.09837609741351</v>
      </c>
      <c r="E948" s="33">
        <f t="shared" si="141"/>
        <v>984.09837609741351</v>
      </c>
      <c r="F948" s="34">
        <f t="shared" si="142"/>
        <v>1300.5235285246563</v>
      </c>
      <c r="G948" s="34" cm="1">
        <f t="array" ref="G948">_xll.DCE_EC312_SpecificHeat_Ca(B948)</f>
        <v>650</v>
      </c>
      <c r="H948" s="33">
        <f t="shared" si="143"/>
        <v>0.16593728673197572</v>
      </c>
      <c r="I948" s="33">
        <f t="shared" si="144"/>
        <v>980.42739128314804</v>
      </c>
      <c r="J948" s="37">
        <f t="shared" si="145"/>
        <v>77.75</v>
      </c>
      <c r="K948" s="38">
        <f t="shared" si="146"/>
        <v>980.42739128314804</v>
      </c>
    </row>
    <row r="949" spans="1:11">
      <c r="A949" s="31">
        <v>934</v>
      </c>
      <c r="B949" s="33">
        <f t="shared" si="138"/>
        <v>980.42739128314804</v>
      </c>
      <c r="C949" s="32">
        <f t="shared" si="139"/>
        <v>77.833333333333329</v>
      </c>
      <c r="D949" s="36">
        <f t="shared" si="140"/>
        <v>984.25862380921978</v>
      </c>
      <c r="E949" s="33">
        <f t="shared" si="141"/>
        <v>984.25862380921978</v>
      </c>
      <c r="F949" s="34">
        <f t="shared" si="142"/>
        <v>1299.063965782324</v>
      </c>
      <c r="G949" s="34" cm="1">
        <f t="array" ref="G949">_xll.DCE_EC312_SpecificHeat_Ca(B949)</f>
        <v>650</v>
      </c>
      <c r="H949" s="33">
        <f t="shared" si="143"/>
        <v>0.16575105720520009</v>
      </c>
      <c r="I949" s="33">
        <f t="shared" si="144"/>
        <v>980.59314234035321</v>
      </c>
      <c r="J949" s="37">
        <f t="shared" si="145"/>
        <v>77.833333333333329</v>
      </c>
      <c r="K949" s="38">
        <f t="shared" si="146"/>
        <v>980.59314234035321</v>
      </c>
    </row>
    <row r="950" spans="1:11">
      <c r="A950" s="31">
        <v>935</v>
      </c>
      <c r="B950" s="33">
        <f t="shared" si="138"/>
        <v>980.59314234035321</v>
      </c>
      <c r="C950" s="32">
        <f t="shared" si="139"/>
        <v>77.916666666666671</v>
      </c>
      <c r="D950" s="36">
        <f t="shared" si="140"/>
        <v>984.41870031617339</v>
      </c>
      <c r="E950" s="33">
        <f t="shared" si="141"/>
        <v>984.41870031617339</v>
      </c>
      <c r="F950" s="34">
        <f t="shared" si="142"/>
        <v>1297.6077150189358</v>
      </c>
      <c r="G950" s="34" cm="1">
        <f t="array" ref="G950">_xll.DCE_EC312_SpecificHeat_Ca(B950)</f>
        <v>650</v>
      </c>
      <c r="H950" s="33">
        <f t="shared" si="143"/>
        <v>0.16556525026270505</v>
      </c>
      <c r="I950" s="33">
        <f t="shared" si="144"/>
        <v>980.75870759061593</v>
      </c>
      <c r="J950" s="37">
        <f t="shared" si="145"/>
        <v>77.916666666666671</v>
      </c>
      <c r="K950" s="38">
        <f t="shared" si="146"/>
        <v>980.75870759061593</v>
      </c>
    </row>
    <row r="951" spans="1:11">
      <c r="A951" s="31">
        <v>936</v>
      </c>
      <c r="B951" s="33">
        <f t="shared" si="138"/>
        <v>980.75870759061593</v>
      </c>
      <c r="C951" s="32">
        <f t="shared" si="139"/>
        <v>78</v>
      </c>
      <c r="D951" s="36">
        <f t="shared" si="140"/>
        <v>984.57860598370598</v>
      </c>
      <c r="E951" s="33">
        <f t="shared" si="141"/>
        <v>984.57860598370598</v>
      </c>
      <c r="F951" s="34">
        <f t="shared" si="142"/>
        <v>1296.1547648430783</v>
      </c>
      <c r="G951" s="34" cm="1">
        <f t="array" ref="G951">_xll.DCE_EC312_SpecificHeat_Ca(B951)</f>
        <v>650</v>
      </c>
      <c r="H951" s="33">
        <f t="shared" si="143"/>
        <v>0.16537986445102962</v>
      </c>
      <c r="I951" s="33">
        <f t="shared" si="144"/>
        <v>980.92408745506691</v>
      </c>
      <c r="J951" s="37">
        <f t="shared" si="145"/>
        <v>78</v>
      </c>
      <c r="K951" s="38">
        <f t="shared" si="146"/>
        <v>980.92408745506691</v>
      </c>
    </row>
    <row r="952" spans="1:11">
      <c r="A952" s="31">
        <v>937</v>
      </c>
      <c r="B952" s="33">
        <f t="shared" si="138"/>
        <v>980.92408745506691</v>
      </c>
      <c r="C952" s="32">
        <f t="shared" si="139"/>
        <v>78.083333333333329</v>
      </c>
      <c r="D952" s="36">
        <f t="shared" si="140"/>
        <v>984.73834117608101</v>
      </c>
      <c r="E952" s="33">
        <f t="shared" si="141"/>
        <v>984.73834117608101</v>
      </c>
      <c r="F952" s="34">
        <f t="shared" si="142"/>
        <v>1294.7051039163644</v>
      </c>
      <c r="G952" s="34" cm="1">
        <f t="array" ref="G952">_xll.DCE_EC312_SpecificHeat_Ca(B952)</f>
        <v>650</v>
      </c>
      <c r="H952" s="33">
        <f t="shared" si="143"/>
        <v>0.16519489832347856</v>
      </c>
      <c r="I952" s="33">
        <f t="shared" si="144"/>
        <v>981.08928235339044</v>
      </c>
      <c r="J952" s="37">
        <f t="shared" si="145"/>
        <v>78.083333333333329</v>
      </c>
      <c r="K952" s="38">
        <f t="shared" si="146"/>
        <v>981.08928235339044</v>
      </c>
    </row>
    <row r="953" spans="1:11">
      <c r="A953" s="31">
        <v>938</v>
      </c>
      <c r="B953" s="33">
        <f t="shared" si="138"/>
        <v>981.08928235339044</v>
      </c>
      <c r="C953" s="32">
        <f t="shared" si="139"/>
        <v>78.166666666666671</v>
      </c>
      <c r="D953" s="36">
        <f t="shared" si="140"/>
        <v>984.89790625639785</v>
      </c>
      <c r="E953" s="33">
        <f t="shared" si="141"/>
        <v>984.89790625639785</v>
      </c>
      <c r="F953" s="34">
        <f t="shared" si="142"/>
        <v>1293.2587209527953</v>
      </c>
      <c r="G953" s="34" cm="1">
        <f t="array" ref="G953">_xll.DCE_EC312_SpecificHeat_Ca(B953)</f>
        <v>650</v>
      </c>
      <c r="H953" s="33">
        <f t="shared" si="143"/>
        <v>0.165010350440041</v>
      </c>
      <c r="I953" s="33">
        <f t="shared" si="144"/>
        <v>981.25429270383052</v>
      </c>
      <c r="J953" s="37">
        <f t="shared" si="145"/>
        <v>78.166666666666671</v>
      </c>
      <c r="K953" s="38">
        <f t="shared" si="146"/>
        <v>981.25429270383052</v>
      </c>
    </row>
    <row r="954" spans="1:11">
      <c r="A954" s="31">
        <v>939</v>
      </c>
      <c r="B954" s="33">
        <f t="shared" si="138"/>
        <v>981.25429270383052</v>
      </c>
      <c r="C954" s="32">
        <f t="shared" si="139"/>
        <v>78.25</v>
      </c>
      <c r="D954" s="36">
        <f t="shared" si="140"/>
        <v>985.05730158659719</v>
      </c>
      <c r="E954" s="33">
        <f t="shared" si="141"/>
        <v>985.05730158659719</v>
      </c>
      <c r="F954" s="34">
        <f t="shared" si="142"/>
        <v>1291.8156047187622</v>
      </c>
      <c r="G954" s="34" cm="1">
        <f t="array" ref="G954">_xll.DCE_EC312_SpecificHeat_Ca(B954)</f>
        <v>650</v>
      </c>
      <c r="H954" s="33">
        <f t="shared" si="143"/>
        <v>0.16482621936739056</v>
      </c>
      <c r="I954" s="33">
        <f t="shared" si="144"/>
        <v>981.41911892319786</v>
      </c>
      <c r="J954" s="37">
        <f t="shared" si="145"/>
        <v>78.25</v>
      </c>
      <c r="K954" s="38">
        <f t="shared" si="146"/>
        <v>981.41911892319786</v>
      </c>
    </row>
    <row r="955" spans="1:11">
      <c r="A955" s="31">
        <v>940</v>
      </c>
      <c r="B955" s="33">
        <f t="shared" si="138"/>
        <v>981.41911892319786</v>
      </c>
      <c r="C955" s="32">
        <f t="shared" si="139"/>
        <v>78.333333333333329</v>
      </c>
      <c r="D955" s="36">
        <f t="shared" si="140"/>
        <v>985.21652752746581</v>
      </c>
      <c r="E955" s="33">
        <f t="shared" si="141"/>
        <v>985.21652752746581</v>
      </c>
      <c r="F955" s="34">
        <f t="shared" si="142"/>
        <v>1290.3757440325417</v>
      </c>
      <c r="G955" s="34" cm="1">
        <f t="array" ref="G955">_xll.DCE_EC312_SpecificHeat_Ca(B955)</f>
        <v>650</v>
      </c>
      <c r="H955" s="33">
        <f t="shared" si="143"/>
        <v>0.16464250367882127</v>
      </c>
      <c r="I955" s="33">
        <f t="shared" si="144"/>
        <v>981.58376142687666</v>
      </c>
      <c r="J955" s="37">
        <f t="shared" si="145"/>
        <v>78.333333333333329</v>
      </c>
      <c r="K955" s="38">
        <f t="shared" si="146"/>
        <v>981.58376142687666</v>
      </c>
    </row>
    <row r="956" spans="1:11">
      <c r="A956" s="31">
        <v>941</v>
      </c>
      <c r="B956" s="33">
        <f t="shared" si="138"/>
        <v>981.58376142687666</v>
      </c>
      <c r="C956" s="32">
        <f t="shared" si="139"/>
        <v>78.416666666666671</v>
      </c>
      <c r="D956" s="36">
        <f t="shared" si="140"/>
        <v>985.37558443864145</v>
      </c>
      <c r="E956" s="33">
        <f t="shared" si="141"/>
        <v>985.37558443864145</v>
      </c>
      <c r="F956" s="34">
        <f t="shared" si="142"/>
        <v>1288.9391277638065</v>
      </c>
      <c r="G956" s="34" cm="1">
        <f t="array" ref="G956">_xll.DCE_EC312_SpecificHeat_Ca(B956)</f>
        <v>650</v>
      </c>
      <c r="H956" s="33">
        <f t="shared" si="143"/>
        <v>0.16445920195418479</v>
      </c>
      <c r="I956" s="33">
        <f t="shared" si="144"/>
        <v>981.74822062883084</v>
      </c>
      <c r="J956" s="37">
        <f t="shared" si="145"/>
        <v>78.416666666666671</v>
      </c>
      <c r="K956" s="38">
        <f t="shared" si="146"/>
        <v>981.74822062883084</v>
      </c>
    </row>
    <row r="957" spans="1:11">
      <c r="A957" s="31">
        <v>942</v>
      </c>
      <c r="B957" s="33">
        <f t="shared" si="138"/>
        <v>981.74822062883084</v>
      </c>
      <c r="C957" s="32">
        <f t="shared" si="139"/>
        <v>78.5</v>
      </c>
      <c r="D957" s="36">
        <f t="shared" si="140"/>
        <v>985.53447267861782</v>
      </c>
      <c r="E957" s="33">
        <f t="shared" si="141"/>
        <v>985.53447267861782</v>
      </c>
      <c r="F957" s="34">
        <f t="shared" si="142"/>
        <v>1287.5057448337284</v>
      </c>
      <c r="G957" s="34" cm="1">
        <f t="array" ref="G957">_xll.DCE_EC312_SpecificHeat_Ca(B957)</f>
        <v>650</v>
      </c>
      <c r="H957" s="33">
        <f t="shared" si="143"/>
        <v>0.16427631277990362</v>
      </c>
      <c r="I957" s="33">
        <f t="shared" si="144"/>
        <v>981.9124969416107</v>
      </c>
      <c r="J957" s="37">
        <f t="shared" si="145"/>
        <v>78.5</v>
      </c>
      <c r="K957" s="38">
        <f t="shared" si="146"/>
        <v>981.9124969416107</v>
      </c>
    </row>
    <row r="958" spans="1:11">
      <c r="A958" s="31">
        <v>943</v>
      </c>
      <c r="B958" s="33">
        <f t="shared" si="138"/>
        <v>981.9124969416107</v>
      </c>
      <c r="C958" s="32">
        <f t="shared" si="139"/>
        <v>78.583333333333329</v>
      </c>
      <c r="D958" s="36">
        <f t="shared" si="140"/>
        <v>985.69319260474902</v>
      </c>
      <c r="E958" s="33">
        <f t="shared" si="141"/>
        <v>985.69319260474902</v>
      </c>
      <c r="F958" s="34">
        <f t="shared" si="142"/>
        <v>1286.0755842143599</v>
      </c>
      <c r="G958" s="34" cm="1">
        <f t="array" ref="G958">_xll.DCE_EC312_SpecificHeat_Ca(B958)</f>
        <v>650</v>
      </c>
      <c r="H958" s="33">
        <f t="shared" si="143"/>
        <v>0.16409383474889241</v>
      </c>
      <c r="I958" s="33">
        <f t="shared" si="144"/>
        <v>982.07659077635958</v>
      </c>
      <c r="J958" s="37">
        <f t="shared" si="145"/>
        <v>78.583333333333329</v>
      </c>
      <c r="K958" s="38">
        <f t="shared" si="146"/>
        <v>982.07659077635958</v>
      </c>
    </row>
    <row r="959" spans="1:11">
      <c r="A959" s="31">
        <v>944</v>
      </c>
      <c r="B959" s="33">
        <f t="shared" si="138"/>
        <v>982.07659077635958</v>
      </c>
      <c r="C959" s="32">
        <f t="shared" si="139"/>
        <v>78.666666666666671</v>
      </c>
      <c r="D959" s="36">
        <f t="shared" si="140"/>
        <v>985.85174457325513</v>
      </c>
      <c r="E959" s="33">
        <f t="shared" si="141"/>
        <v>985.85174457325513</v>
      </c>
      <c r="F959" s="34">
        <f t="shared" si="142"/>
        <v>1284.6486349283377</v>
      </c>
      <c r="G959" s="34" cm="1">
        <f t="array" ref="G959">_xll.DCE_EC312_SpecificHeat_Ca(B959)</f>
        <v>650</v>
      </c>
      <c r="H959" s="33">
        <f t="shared" si="143"/>
        <v>0.16391176646051991</v>
      </c>
      <c r="I959" s="33">
        <f t="shared" si="144"/>
        <v>982.24050254282008</v>
      </c>
      <c r="J959" s="37">
        <f t="shared" si="145"/>
        <v>78.666666666666671</v>
      </c>
      <c r="K959" s="38">
        <f t="shared" si="146"/>
        <v>982.24050254282008</v>
      </c>
    </row>
    <row r="960" spans="1:11">
      <c r="A960" s="31">
        <v>945</v>
      </c>
      <c r="B960" s="33">
        <f t="shared" si="138"/>
        <v>982.24050254282008</v>
      </c>
      <c r="C960" s="32">
        <f t="shared" si="139"/>
        <v>78.75</v>
      </c>
      <c r="D960" s="36">
        <f t="shared" si="140"/>
        <v>986.01012893922632</v>
      </c>
      <c r="E960" s="33">
        <f t="shared" si="141"/>
        <v>986.01012893922632</v>
      </c>
      <c r="F960" s="34">
        <f t="shared" si="142"/>
        <v>1283.2248860491577</v>
      </c>
      <c r="G960" s="34" cm="1">
        <f t="array" ref="G960">_xll.DCE_EC312_SpecificHeat_Ca(B960)</f>
        <v>650</v>
      </c>
      <c r="H960" s="33">
        <f t="shared" si="143"/>
        <v>0.16373010652064413</v>
      </c>
      <c r="I960" s="33">
        <f t="shared" si="144"/>
        <v>982.40423264934077</v>
      </c>
      <c r="J960" s="37">
        <f t="shared" si="145"/>
        <v>78.75</v>
      </c>
      <c r="K960" s="38">
        <f t="shared" si="146"/>
        <v>982.40423264934077</v>
      </c>
    </row>
    <row r="961" spans="1:11">
      <c r="A961" s="31">
        <v>946</v>
      </c>
      <c r="B961" s="33">
        <f t="shared" si="138"/>
        <v>982.40423264934077</v>
      </c>
      <c r="C961" s="32">
        <f t="shared" si="139"/>
        <v>78.833333333333329</v>
      </c>
      <c r="D961" s="36">
        <f t="shared" si="140"/>
        <v>986.16834605662791</v>
      </c>
      <c r="E961" s="33">
        <f t="shared" si="141"/>
        <v>986.16834605662791</v>
      </c>
      <c r="F961" s="34">
        <f t="shared" si="142"/>
        <v>1281.8043266997588</v>
      </c>
      <c r="G961" s="34" cm="1">
        <f t="array" ref="G961">_xll.DCE_EC312_SpecificHeat_Ca(B961)</f>
        <v>650</v>
      </c>
      <c r="H961" s="33">
        <f t="shared" si="143"/>
        <v>0.1635488535414317</v>
      </c>
      <c r="I961" s="33">
        <f t="shared" si="144"/>
        <v>982.56778150288221</v>
      </c>
      <c r="J961" s="37">
        <f t="shared" si="145"/>
        <v>78.833333333333329</v>
      </c>
      <c r="K961" s="38">
        <f t="shared" si="146"/>
        <v>982.56778150288221</v>
      </c>
    </row>
    <row r="962" spans="1:11">
      <c r="A962" s="31">
        <v>947</v>
      </c>
      <c r="B962" s="33">
        <f t="shared" si="138"/>
        <v>982.56778150288221</v>
      </c>
      <c r="C962" s="32">
        <f t="shared" si="139"/>
        <v>78.916666666666671</v>
      </c>
      <c r="D962" s="36">
        <f t="shared" si="140"/>
        <v>986.32639627830508</v>
      </c>
      <c r="E962" s="33">
        <f t="shared" si="141"/>
        <v>986.32639627830508</v>
      </c>
      <c r="F962" s="34">
        <f t="shared" si="142"/>
        <v>1280.3869460536916</v>
      </c>
      <c r="G962" s="34" cm="1">
        <f t="array" ref="G962">_xll.DCE_EC312_SpecificHeat_Ca(B962)</f>
        <v>650</v>
      </c>
      <c r="H962" s="33">
        <f t="shared" si="143"/>
        <v>0.16336800614150682</v>
      </c>
      <c r="I962" s="33">
        <f t="shared" si="144"/>
        <v>982.73114950902368</v>
      </c>
      <c r="J962" s="37">
        <f t="shared" si="145"/>
        <v>78.916666666666671</v>
      </c>
      <c r="K962" s="38">
        <f t="shared" si="146"/>
        <v>982.73114950902368</v>
      </c>
    </row>
    <row r="963" spans="1:11">
      <c r="A963" s="31">
        <v>948</v>
      </c>
      <c r="B963" s="33">
        <f t="shared" si="138"/>
        <v>982.73114950902368</v>
      </c>
      <c r="C963" s="32">
        <f t="shared" si="139"/>
        <v>79</v>
      </c>
      <c r="D963" s="36">
        <f t="shared" si="140"/>
        <v>986.48427995598752</v>
      </c>
      <c r="E963" s="33">
        <f t="shared" si="141"/>
        <v>986.48427995598752</v>
      </c>
      <c r="F963" s="34">
        <f t="shared" si="142"/>
        <v>1278.972733333128</v>
      </c>
      <c r="G963" s="34" cm="1">
        <f t="array" ref="G963">_xll.DCE_EC312_SpecificHeat_Ca(B963)</f>
        <v>650</v>
      </c>
      <c r="H963" s="33">
        <f t="shared" si="143"/>
        <v>0.1631875629456975</v>
      </c>
      <c r="I963" s="33">
        <f t="shared" si="144"/>
        <v>982.8943370719694</v>
      </c>
      <c r="J963" s="37">
        <f t="shared" si="145"/>
        <v>79</v>
      </c>
      <c r="K963" s="38">
        <f t="shared" si="146"/>
        <v>982.8943370719694</v>
      </c>
    </row>
    <row r="964" spans="1:11">
      <c r="A964" s="31">
        <v>949</v>
      </c>
      <c r="B964" s="33">
        <f t="shared" si="138"/>
        <v>982.8943370719694</v>
      </c>
      <c r="C964" s="32">
        <f t="shared" si="139"/>
        <v>79.083333333333329</v>
      </c>
      <c r="D964" s="36">
        <f t="shared" si="140"/>
        <v>986.64199744029429</v>
      </c>
      <c r="E964" s="33">
        <f t="shared" si="141"/>
        <v>986.64199744029429</v>
      </c>
      <c r="F964" s="34">
        <f t="shared" si="142"/>
        <v>1277.5616778102808</v>
      </c>
      <c r="G964" s="34" cm="1">
        <f t="array" ref="G964">_xll.DCE_EC312_SpecificHeat_Ca(B964)</f>
        <v>650</v>
      </c>
      <c r="H964" s="33">
        <f t="shared" si="143"/>
        <v>0.16300752258521664</v>
      </c>
      <c r="I964" s="33">
        <f t="shared" si="144"/>
        <v>983.05734459455459</v>
      </c>
      <c r="J964" s="37">
        <f t="shared" si="145"/>
        <v>79.083333333333329</v>
      </c>
      <c r="K964" s="38">
        <f t="shared" si="146"/>
        <v>983.05734459455459</v>
      </c>
    </row>
    <row r="965" spans="1:11">
      <c r="A965" s="31">
        <v>950</v>
      </c>
      <c r="B965" s="33">
        <f t="shared" si="138"/>
        <v>983.05734459455459</v>
      </c>
      <c r="C965" s="32">
        <f t="shared" si="139"/>
        <v>79.166666666666671</v>
      </c>
      <c r="D965" s="36">
        <f t="shared" si="140"/>
        <v>986.79954908073864</v>
      </c>
      <c r="E965" s="33">
        <f t="shared" si="141"/>
        <v>986.79954908073864</v>
      </c>
      <c r="F965" s="34">
        <f t="shared" si="142"/>
        <v>1276.1537688058625</v>
      </c>
      <c r="G965" s="34" cm="1">
        <f t="array" ref="G965">_xll.DCE_EC312_SpecificHeat_Ca(B965)</f>
        <v>650</v>
      </c>
      <c r="H965" s="33">
        <f t="shared" si="143"/>
        <v>0.16282788369746526</v>
      </c>
      <c r="I965" s="33">
        <f t="shared" si="144"/>
        <v>983.22017247825204</v>
      </c>
      <c r="J965" s="37">
        <f t="shared" si="145"/>
        <v>79.166666666666671</v>
      </c>
      <c r="K965" s="38">
        <f t="shared" si="146"/>
        <v>983.22017247825204</v>
      </c>
    </row>
    <row r="966" spans="1:11">
      <c r="A966" s="31">
        <v>951</v>
      </c>
      <c r="B966" s="33">
        <f t="shared" si="138"/>
        <v>983.22017247825204</v>
      </c>
      <c r="C966" s="32">
        <f t="shared" si="139"/>
        <v>79.25</v>
      </c>
      <c r="D966" s="36">
        <f t="shared" si="140"/>
        <v>986.95693522573151</v>
      </c>
      <c r="E966" s="33">
        <f t="shared" si="141"/>
        <v>986.95693522573151</v>
      </c>
      <c r="F966" s="34">
        <f t="shared" si="142"/>
        <v>1274.7489956892964</v>
      </c>
      <c r="G966" s="34" cm="1">
        <f t="array" ref="G966">_xll.DCE_EC312_SpecificHeat_Ca(B966)</f>
        <v>650</v>
      </c>
      <c r="H966" s="33">
        <f t="shared" si="143"/>
        <v>0.16264864492605952</v>
      </c>
      <c r="I966" s="33">
        <f t="shared" si="144"/>
        <v>983.38282112317813</v>
      </c>
      <c r="J966" s="37">
        <f t="shared" si="145"/>
        <v>79.25</v>
      </c>
      <c r="K966" s="38">
        <f t="shared" si="146"/>
        <v>983.38282112317813</v>
      </c>
    </row>
    <row r="967" spans="1:11">
      <c r="A967" s="31">
        <v>952</v>
      </c>
      <c r="B967" s="33">
        <f t="shared" si="138"/>
        <v>983.38282112317813</v>
      </c>
      <c r="C967" s="32">
        <f t="shared" si="139"/>
        <v>79.333333333333329</v>
      </c>
      <c r="D967" s="36">
        <f t="shared" si="140"/>
        <v>987.11415622258835</v>
      </c>
      <c r="E967" s="33">
        <f t="shared" si="141"/>
        <v>987.11415622258835</v>
      </c>
      <c r="F967" s="34">
        <f t="shared" si="142"/>
        <v>1273.3473478787578</v>
      </c>
      <c r="G967" s="34" cm="1">
        <f t="array" ref="G967">_xll.DCE_EC312_SpecificHeat_Ca(B967)</f>
        <v>650</v>
      </c>
      <c r="H967" s="33">
        <f t="shared" si="143"/>
        <v>0.16246980492083604</v>
      </c>
      <c r="I967" s="33">
        <f t="shared" si="144"/>
        <v>983.54529092809901</v>
      </c>
      <c r="J967" s="37">
        <f t="shared" si="145"/>
        <v>79.333333333333329</v>
      </c>
      <c r="K967" s="38">
        <f t="shared" si="146"/>
        <v>983.54529092809901</v>
      </c>
    </row>
    <row r="968" spans="1:11">
      <c r="A968" s="31">
        <v>953</v>
      </c>
      <c r="B968" s="33">
        <f t="shared" si="138"/>
        <v>983.54529092809901</v>
      </c>
      <c r="C968" s="32">
        <f t="shared" si="139"/>
        <v>79.416666666666671</v>
      </c>
      <c r="D968" s="36">
        <f t="shared" si="140"/>
        <v>987.2712124175315</v>
      </c>
      <c r="E968" s="33">
        <f t="shared" si="141"/>
        <v>987.2712124175315</v>
      </c>
      <c r="F968" s="34">
        <f t="shared" si="142"/>
        <v>1271.9488148398593</v>
      </c>
      <c r="G968" s="34" cm="1">
        <f t="array" ref="G968">_xll.DCE_EC312_SpecificHeat_Ca(B968)</f>
        <v>650</v>
      </c>
      <c r="H968" s="33">
        <f t="shared" si="143"/>
        <v>0.1622913623376841</v>
      </c>
      <c r="I968" s="33">
        <f t="shared" si="144"/>
        <v>983.70758229043668</v>
      </c>
      <c r="J968" s="37">
        <f t="shared" si="145"/>
        <v>79.416666666666671</v>
      </c>
      <c r="K968" s="38">
        <f t="shared" si="146"/>
        <v>983.70758229043668</v>
      </c>
    </row>
    <row r="969" spans="1:11">
      <c r="A969" s="31">
        <v>954</v>
      </c>
      <c r="B969" s="33">
        <f t="shared" si="138"/>
        <v>983.70758229043668</v>
      </c>
      <c r="C969" s="32">
        <f t="shared" si="139"/>
        <v>79.5</v>
      </c>
      <c r="D969" s="36">
        <f t="shared" si="140"/>
        <v>987.42810415569591</v>
      </c>
      <c r="E969" s="33">
        <f t="shared" si="141"/>
        <v>987.42810415569591</v>
      </c>
      <c r="F969" s="34">
        <f t="shared" si="142"/>
        <v>1270.5533860868209</v>
      </c>
      <c r="G969" s="34" cm="1">
        <f t="array" ref="G969">_xll.DCE_EC312_SpecificHeat_Ca(B969)</f>
        <v>650</v>
      </c>
      <c r="H969" s="33">
        <f t="shared" si="143"/>
        <v>0.16211331583869482</v>
      </c>
      <c r="I969" s="33">
        <f t="shared" si="144"/>
        <v>983.8696956062754</v>
      </c>
      <c r="J969" s="37">
        <f t="shared" si="145"/>
        <v>79.5</v>
      </c>
      <c r="K969" s="38">
        <f t="shared" si="146"/>
        <v>983.8696956062754</v>
      </c>
    </row>
    <row r="970" spans="1:11">
      <c r="A970" s="31">
        <v>955</v>
      </c>
      <c r="B970" s="33">
        <f t="shared" si="138"/>
        <v>983.8696956062754</v>
      </c>
      <c r="C970" s="32">
        <f t="shared" si="139"/>
        <v>79.583333333333329</v>
      </c>
      <c r="D970" s="36">
        <f t="shared" si="140"/>
        <v>987.58483178113352</v>
      </c>
      <c r="E970" s="33">
        <f t="shared" si="141"/>
        <v>987.58483178113352</v>
      </c>
      <c r="F970" s="34">
        <f t="shared" si="142"/>
        <v>1269.161051180793</v>
      </c>
      <c r="G970" s="34" cm="1">
        <f t="array" ref="G970">_xll.DCE_EC312_SpecificHeat_Ca(B970)</f>
        <v>650</v>
      </c>
      <c r="H970" s="33">
        <f t="shared" si="143"/>
        <v>0.16193566409194743</v>
      </c>
      <c r="I970" s="33">
        <f t="shared" si="144"/>
        <v>984.03163127036737</v>
      </c>
      <c r="J970" s="37">
        <f t="shared" si="145"/>
        <v>79.583333333333329</v>
      </c>
      <c r="K970" s="38">
        <f t="shared" si="146"/>
        <v>984.03163127036737</v>
      </c>
    </row>
    <row r="971" spans="1:11">
      <c r="A971" s="31">
        <v>956</v>
      </c>
      <c r="B971" s="33">
        <f t="shared" si="138"/>
        <v>984.03163127036737</v>
      </c>
      <c r="C971" s="32">
        <f t="shared" si="139"/>
        <v>79.666666666666671</v>
      </c>
      <c r="D971" s="36">
        <f t="shared" si="140"/>
        <v>987.74139563681774</v>
      </c>
      <c r="E971" s="33">
        <f t="shared" si="141"/>
        <v>987.74139563681774</v>
      </c>
      <c r="F971" s="34">
        <f t="shared" si="142"/>
        <v>1267.7717997306224</v>
      </c>
      <c r="G971" s="34" cm="1">
        <f t="array" ref="G971">_xll.DCE_EC312_SpecificHeat_Ca(B971)</f>
        <v>650</v>
      </c>
      <c r="H971" s="33">
        <f t="shared" si="143"/>
        <v>0.16175840577160677</v>
      </c>
      <c r="I971" s="33">
        <f t="shared" si="144"/>
        <v>984.19338967613896</v>
      </c>
      <c r="J971" s="37">
        <f t="shared" si="145"/>
        <v>79.666666666666671</v>
      </c>
      <c r="K971" s="38">
        <f t="shared" si="146"/>
        <v>984.19338967613896</v>
      </c>
    </row>
    <row r="972" spans="1:11">
      <c r="A972" s="31">
        <v>957</v>
      </c>
      <c r="B972" s="33">
        <f t="shared" si="138"/>
        <v>984.19338967613896</v>
      </c>
      <c r="C972" s="32">
        <f t="shared" si="139"/>
        <v>79.75</v>
      </c>
      <c r="D972" s="36">
        <f t="shared" si="140"/>
        <v>987.89779606464811</v>
      </c>
      <c r="E972" s="33">
        <f t="shared" si="141"/>
        <v>987.89779606464811</v>
      </c>
      <c r="F972" s="34">
        <f t="shared" si="142"/>
        <v>1266.3856213919958</v>
      </c>
      <c r="G972" s="34" cm="1">
        <f t="array" ref="G972">_xll.DCE_EC312_SpecificHeat_Ca(B972)</f>
        <v>650</v>
      </c>
      <c r="H972" s="33">
        <f t="shared" si="143"/>
        <v>0.16158153955781418</v>
      </c>
      <c r="I972" s="33">
        <f t="shared" si="144"/>
        <v>984.35497121569676</v>
      </c>
      <c r="J972" s="37">
        <f t="shared" si="145"/>
        <v>79.75</v>
      </c>
      <c r="K972" s="38">
        <f t="shared" si="146"/>
        <v>984.35497121569676</v>
      </c>
    </row>
    <row r="973" spans="1:11">
      <c r="A973" s="31">
        <v>958</v>
      </c>
      <c r="B973" s="33">
        <f t="shared" si="138"/>
        <v>984.35497121569676</v>
      </c>
      <c r="C973" s="32">
        <f t="shared" si="139"/>
        <v>79.833333333333329</v>
      </c>
      <c r="D973" s="36">
        <f t="shared" si="140"/>
        <v>988.05403340545411</v>
      </c>
      <c r="E973" s="33">
        <f t="shared" si="141"/>
        <v>988.05403340545411</v>
      </c>
      <c r="F973" s="34">
        <f t="shared" si="142"/>
        <v>1265.0025058672516</v>
      </c>
      <c r="G973" s="34" cm="1">
        <f t="array" ref="G973">_xll.DCE_EC312_SpecificHeat_Ca(B973)</f>
        <v>650</v>
      </c>
      <c r="H973" s="33">
        <f t="shared" si="143"/>
        <v>0.16140506413666336</v>
      </c>
      <c r="I973" s="33">
        <f t="shared" si="144"/>
        <v>984.51637627983348</v>
      </c>
      <c r="J973" s="37">
        <f t="shared" si="145"/>
        <v>79.833333333333329</v>
      </c>
      <c r="K973" s="38">
        <f t="shared" si="146"/>
        <v>984.51637627983348</v>
      </c>
    </row>
    <row r="974" spans="1:11">
      <c r="A974" s="31">
        <v>959</v>
      </c>
      <c r="B974" s="33">
        <f t="shared" si="138"/>
        <v>984.51637627983348</v>
      </c>
      <c r="C974" s="32">
        <f t="shared" si="139"/>
        <v>79.916666666666671</v>
      </c>
      <c r="D974" s="36">
        <f t="shared" si="140"/>
        <v>988.2101079990008</v>
      </c>
      <c r="E974" s="33">
        <f t="shared" si="141"/>
        <v>988.2101079990008</v>
      </c>
      <c r="F974" s="34">
        <f t="shared" si="142"/>
        <v>1263.6224429055835</v>
      </c>
      <c r="G974" s="34" cm="1">
        <f t="array" ref="G974">_xll.DCE_EC312_SpecificHeat_Ca(B974)</f>
        <v>650</v>
      </c>
      <c r="H974" s="33">
        <f t="shared" si="143"/>
        <v>0.16122897820022647</v>
      </c>
      <c r="I974" s="33">
        <f t="shared" si="144"/>
        <v>984.67760525803374</v>
      </c>
      <c r="J974" s="37">
        <f t="shared" si="145"/>
        <v>79.916666666666671</v>
      </c>
      <c r="K974" s="38">
        <f t="shared" si="146"/>
        <v>984.67760525803374</v>
      </c>
    </row>
    <row r="975" spans="1:11">
      <c r="A975" s="31">
        <v>960</v>
      </c>
      <c r="B975" s="33">
        <f t="shared" si="138"/>
        <v>984.67760525803374</v>
      </c>
      <c r="C975" s="32">
        <f t="shared" si="139"/>
        <v>80</v>
      </c>
      <c r="D975" s="36">
        <f t="shared" si="140"/>
        <v>988.36602018399196</v>
      </c>
      <c r="E975" s="33">
        <f t="shared" si="141"/>
        <v>988.36602018399196</v>
      </c>
      <c r="F975" s="34">
        <f t="shared" si="142"/>
        <v>1262.2454223019108</v>
      </c>
      <c r="G975" s="34" cm="1">
        <f t="array" ref="G975">_xll.DCE_EC312_SpecificHeat_Ca(B975)</f>
        <v>650</v>
      </c>
      <c r="H975" s="33">
        <f t="shared" si="143"/>
        <v>0.16105328044640985</v>
      </c>
      <c r="I975" s="33">
        <f t="shared" si="144"/>
        <v>984.8386585384801</v>
      </c>
      <c r="J975" s="37">
        <f t="shared" si="145"/>
        <v>80</v>
      </c>
      <c r="K975" s="38">
        <f t="shared" si="146"/>
        <v>984.8386585384801</v>
      </c>
    </row>
    <row r="976" spans="1:11">
      <c r="A976" s="31">
        <v>961</v>
      </c>
      <c r="B976" s="33">
        <f t="shared" si="138"/>
        <v>984.8386585384801</v>
      </c>
      <c r="C976" s="32">
        <f t="shared" si="139"/>
        <v>80.083333333333329</v>
      </c>
      <c r="D976" s="36">
        <f t="shared" si="140"/>
        <v>988.52177029807569</v>
      </c>
      <c r="E976" s="33">
        <f t="shared" si="141"/>
        <v>988.52177029807569</v>
      </c>
      <c r="F976" s="34">
        <f t="shared" si="142"/>
        <v>1260.8714338974273</v>
      </c>
      <c r="G976" s="34" cm="1">
        <f t="array" ref="G976">_xll.DCE_EC312_SpecificHeat_Ca(B976)</f>
        <v>650</v>
      </c>
      <c r="H976" s="33">
        <f t="shared" si="143"/>
        <v>0.16087796957902412</v>
      </c>
      <c r="I976" s="33">
        <f t="shared" si="144"/>
        <v>984.99953650805912</v>
      </c>
      <c r="J976" s="37">
        <f t="shared" si="145"/>
        <v>80.083333333333329</v>
      </c>
      <c r="K976" s="38">
        <f t="shared" si="146"/>
        <v>984.99953650805912</v>
      </c>
    </row>
    <row r="977" spans="1:11">
      <c r="A977" s="31">
        <v>962</v>
      </c>
      <c r="B977" s="33">
        <f t="shared" ref="B977:B1040" si="147">IF(A977=1,20,I976)</f>
        <v>984.99953650805912</v>
      </c>
      <c r="C977" s="32">
        <f t="shared" ref="C977:C1040" si="148">A977*5/60</f>
        <v>80.166666666666671</v>
      </c>
      <c r="D977" s="36">
        <f t="shared" ref="D977:D1040" si="149">20 + 345 *LOG10(8 * C977 + 1)</f>
        <v>988.67735867784768</v>
      </c>
      <c r="E977" s="33">
        <f t="shared" ref="E977:E1040" si="150">D977</f>
        <v>988.67735867784768</v>
      </c>
      <c r="F977" s="34">
        <f t="shared" ref="F977:F1040" si="151">25 * (D977 - B977)+1 * 0.7 * 1 * 0.0000000567 * ((E977 + 273) ^ 4 - (B977 + 273) ^ 4)</f>
        <v>1259.5004675788568</v>
      </c>
      <c r="G977" s="34" cm="1">
        <f t="array" ref="G977">_xll.DCE_EC312_SpecificHeat_Ca(B977)</f>
        <v>650</v>
      </c>
      <c r="H977" s="33">
        <f t="shared" ref="H977:H1040" si="152">$G$10 * $G$9 / (G977 * 7850) * F977 * 5</f>
        <v>0.16070304430768928</v>
      </c>
      <c r="I977" s="33">
        <f t="shared" ref="I977:I1040" si="153">B977+H977</f>
        <v>985.16023955236676</v>
      </c>
      <c r="J977" s="37">
        <f t="shared" si="145"/>
        <v>80.166666666666671</v>
      </c>
      <c r="K977" s="38">
        <f t="shared" si="146"/>
        <v>985.16023955236676</v>
      </c>
    </row>
    <row r="978" spans="1:11">
      <c r="A978" s="31">
        <v>963</v>
      </c>
      <c r="B978" s="33">
        <f t="shared" si="147"/>
        <v>985.16023955236676</v>
      </c>
      <c r="C978" s="32">
        <f t="shared" si="148"/>
        <v>80.25</v>
      </c>
      <c r="D978" s="36">
        <f t="shared" si="149"/>
        <v>988.83278565885655</v>
      </c>
      <c r="E978" s="33">
        <f t="shared" si="150"/>
        <v>988.83278565885655</v>
      </c>
      <c r="F978" s="34">
        <f t="shared" si="151"/>
        <v>1258.1325132784866</v>
      </c>
      <c r="G978" s="34" cm="1">
        <f t="array" ref="G978">_xll.DCE_EC312_SpecificHeat_Ca(B978)</f>
        <v>650</v>
      </c>
      <c r="H978" s="33">
        <f t="shared" si="152"/>
        <v>0.16052850334783886</v>
      </c>
      <c r="I978" s="33">
        <f t="shared" si="153"/>
        <v>985.32076805571455</v>
      </c>
      <c r="J978" s="37">
        <f t="shared" si="145"/>
        <v>80.25</v>
      </c>
      <c r="K978" s="38">
        <f t="shared" si="146"/>
        <v>985.32076805571455</v>
      </c>
    </row>
    <row r="979" spans="1:11">
      <c r="A979" s="31">
        <v>964</v>
      </c>
      <c r="B979" s="33">
        <f t="shared" si="147"/>
        <v>985.32076805571455</v>
      </c>
      <c r="C979" s="32">
        <f t="shared" si="148"/>
        <v>80.333333333333329</v>
      </c>
      <c r="D979" s="36">
        <f t="shared" si="149"/>
        <v>988.98805157560764</v>
      </c>
      <c r="E979" s="33">
        <f t="shared" si="150"/>
        <v>988.98805157560764</v>
      </c>
      <c r="F979" s="34">
        <f t="shared" si="151"/>
        <v>1256.7675609737416</v>
      </c>
      <c r="G979" s="34" cm="1">
        <f t="array" ref="G979">_xll.DCE_EC312_SpecificHeat_Ca(B979)</f>
        <v>650</v>
      </c>
      <c r="H979" s="33">
        <f t="shared" si="152"/>
        <v>0.16035434542066557</v>
      </c>
      <c r="I979" s="33">
        <f t="shared" si="153"/>
        <v>985.48112240113517</v>
      </c>
      <c r="J979" s="37">
        <f t="shared" si="145"/>
        <v>80.333333333333329</v>
      </c>
      <c r="K979" s="38">
        <f t="shared" si="146"/>
        <v>985.48112240113517</v>
      </c>
    </row>
    <row r="980" spans="1:11">
      <c r="A980" s="31">
        <v>965</v>
      </c>
      <c r="B980" s="33">
        <f t="shared" si="147"/>
        <v>985.48112240113517</v>
      </c>
      <c r="C980" s="32">
        <f t="shared" si="148"/>
        <v>80.416666666666671</v>
      </c>
      <c r="D980" s="36">
        <f t="shared" si="149"/>
        <v>989.14315676156718</v>
      </c>
      <c r="E980" s="33">
        <f t="shared" si="150"/>
        <v>989.14315676156718</v>
      </c>
      <c r="F980" s="34">
        <f t="shared" si="151"/>
        <v>1255.4056006869164</v>
      </c>
      <c r="G980" s="34" cm="1">
        <f t="array" ref="G980">_xll.DCE_EC312_SpecificHeat_Ca(B980)</f>
        <v>650</v>
      </c>
      <c r="H980" s="33">
        <f t="shared" si="152"/>
        <v>0.16018056925308721</v>
      </c>
      <c r="I980" s="33">
        <f t="shared" si="153"/>
        <v>985.64130297038821</v>
      </c>
      <c r="J980" s="37">
        <f t="shared" si="145"/>
        <v>80.416666666666671</v>
      </c>
      <c r="K980" s="38">
        <f t="shared" si="146"/>
        <v>985.64130297038821</v>
      </c>
    </row>
    <row r="981" spans="1:11">
      <c r="A981" s="31">
        <v>966</v>
      </c>
      <c r="B981" s="33">
        <f t="shared" si="147"/>
        <v>985.64130297038821</v>
      </c>
      <c r="C981" s="32">
        <f t="shared" si="148"/>
        <v>80.5</v>
      </c>
      <c r="D981" s="36">
        <f t="shared" si="149"/>
        <v>989.29810154916731</v>
      </c>
      <c r="E981" s="33">
        <f t="shared" si="150"/>
        <v>989.29810154916731</v>
      </c>
      <c r="F981" s="34">
        <f t="shared" si="151"/>
        <v>1254.0466224848074</v>
      </c>
      <c r="G981" s="34" cm="1">
        <f t="array" ref="G981">_xll.DCE_EC312_SpecificHeat_Ca(B981)</f>
        <v>650</v>
      </c>
      <c r="H981" s="33">
        <f t="shared" si="152"/>
        <v>0.16000717357769972</v>
      </c>
      <c r="I981" s="33">
        <f t="shared" si="153"/>
        <v>985.80131014396591</v>
      </c>
      <c r="J981" s="37">
        <f t="shared" si="145"/>
        <v>80.5</v>
      </c>
      <c r="K981" s="38">
        <f t="shared" si="146"/>
        <v>985.80131014396591</v>
      </c>
    </row>
    <row r="982" spans="1:11">
      <c r="A982" s="31">
        <v>967</v>
      </c>
      <c r="B982" s="33">
        <f t="shared" si="147"/>
        <v>985.80131014396591</v>
      </c>
      <c r="C982" s="32">
        <f t="shared" si="148"/>
        <v>80.583333333333329</v>
      </c>
      <c r="D982" s="36">
        <f t="shared" si="149"/>
        <v>989.45288626980971</v>
      </c>
      <c r="E982" s="33">
        <f t="shared" si="150"/>
        <v>989.45288626980971</v>
      </c>
      <c r="F982" s="34">
        <f t="shared" si="151"/>
        <v>1252.6906164789518</v>
      </c>
      <c r="G982" s="34" cm="1">
        <f t="array" ref="G982">_xll.DCE_EC312_SpecificHeat_Ca(B982)</f>
        <v>650</v>
      </c>
      <c r="H982" s="33">
        <f t="shared" si="152"/>
        <v>0.15983415713280755</v>
      </c>
      <c r="I982" s="33">
        <f t="shared" si="153"/>
        <v>985.96114430109867</v>
      </c>
      <c r="J982" s="37">
        <f t="shared" si="145"/>
        <v>80.583333333333329</v>
      </c>
      <c r="K982" s="38">
        <f t="shared" si="146"/>
        <v>985.96114430109867</v>
      </c>
    </row>
    <row r="983" spans="1:11">
      <c r="A983" s="31">
        <v>968</v>
      </c>
      <c r="B983" s="33">
        <f t="shared" si="147"/>
        <v>985.96114430109867</v>
      </c>
      <c r="C983" s="32">
        <f t="shared" si="148"/>
        <v>80.666666666666671</v>
      </c>
      <c r="D983" s="36">
        <f t="shared" si="149"/>
        <v>989.6075112538698</v>
      </c>
      <c r="E983" s="33">
        <f t="shared" si="150"/>
        <v>989.6075112538698</v>
      </c>
      <c r="F983" s="34">
        <f t="shared" si="151"/>
        <v>1251.3375728247995</v>
      </c>
      <c r="G983" s="34" cm="1">
        <f t="array" ref="G983">_xll.DCE_EC312_SpecificHeat_Ca(B983)</f>
        <v>650</v>
      </c>
      <c r="H983" s="33">
        <f t="shared" si="152"/>
        <v>0.15966151866231817</v>
      </c>
      <c r="I983" s="33">
        <f t="shared" si="153"/>
        <v>986.12080581976102</v>
      </c>
      <c r="J983" s="37">
        <f t="shared" si="145"/>
        <v>80.666666666666671</v>
      </c>
      <c r="K983" s="38">
        <f t="shared" si="146"/>
        <v>986.12080581976102</v>
      </c>
    </row>
    <row r="984" spans="1:11">
      <c r="A984" s="31">
        <v>969</v>
      </c>
      <c r="B984" s="33">
        <f t="shared" si="147"/>
        <v>986.12080581976102</v>
      </c>
      <c r="C984" s="32">
        <f t="shared" si="148"/>
        <v>80.75</v>
      </c>
      <c r="D984" s="36">
        <f t="shared" si="149"/>
        <v>989.76197683070166</v>
      </c>
      <c r="E984" s="33">
        <f t="shared" si="150"/>
        <v>989.76197683070166</v>
      </c>
      <c r="F984" s="34">
        <f t="shared" si="151"/>
        <v>1249.9874817218997</v>
      </c>
      <c r="G984" s="34" cm="1">
        <f t="array" ref="G984">_xll.DCE_EC312_SpecificHeat_Ca(B984)</f>
        <v>650</v>
      </c>
      <c r="H984" s="33">
        <f t="shared" si="152"/>
        <v>0.15948925691576576</v>
      </c>
      <c r="I984" s="33">
        <f t="shared" si="153"/>
        <v>986.28029507667679</v>
      </c>
      <c r="J984" s="37">
        <f t="shared" si="145"/>
        <v>80.75</v>
      </c>
      <c r="K984" s="38">
        <f t="shared" si="146"/>
        <v>986.28029507667679</v>
      </c>
    </row>
    <row r="985" spans="1:11">
      <c r="A985" s="31">
        <v>970</v>
      </c>
      <c r="B985" s="33">
        <f t="shared" si="147"/>
        <v>986.28029507667679</v>
      </c>
      <c r="C985" s="32">
        <f t="shared" si="148"/>
        <v>80.833333333333329</v>
      </c>
      <c r="D985" s="36">
        <f t="shared" si="149"/>
        <v>989.91628332864138</v>
      </c>
      <c r="E985" s="33">
        <f t="shared" si="150"/>
        <v>989.91628332864138</v>
      </c>
      <c r="F985" s="34">
        <f t="shared" si="151"/>
        <v>1248.6403334130814</v>
      </c>
      <c r="G985" s="34" cm="1">
        <f t="array" ref="G985">_xll.DCE_EC312_SpecificHeat_Ca(B985)</f>
        <v>650</v>
      </c>
      <c r="H985" s="33">
        <f t="shared" si="152"/>
        <v>0.15931737064820667</v>
      </c>
      <c r="I985" s="33">
        <f t="shared" si="153"/>
        <v>986.43961244732498</v>
      </c>
      <c r="J985" s="37">
        <f t="shared" si="145"/>
        <v>80.833333333333329</v>
      </c>
      <c r="K985" s="38">
        <f t="shared" si="146"/>
        <v>986.43961244732498</v>
      </c>
    </row>
    <row r="986" spans="1:11">
      <c r="A986" s="31">
        <v>971</v>
      </c>
      <c r="B986" s="33">
        <f t="shared" si="147"/>
        <v>986.43961244732498</v>
      </c>
      <c r="C986" s="32">
        <f t="shared" si="148"/>
        <v>80.916666666666671</v>
      </c>
      <c r="D986" s="36">
        <f t="shared" si="149"/>
        <v>990.07043107501215</v>
      </c>
      <c r="E986" s="33">
        <f t="shared" si="150"/>
        <v>990.07043107501215</v>
      </c>
      <c r="F986" s="34">
        <f t="shared" si="151"/>
        <v>1247.2961181850719</v>
      </c>
      <c r="G986" s="34" cm="1">
        <f t="array" ref="G986">_xll.DCE_EC312_SpecificHeat_Ca(B986)</f>
        <v>650</v>
      </c>
      <c r="H986" s="33">
        <f t="shared" si="152"/>
        <v>0.1591458586202984</v>
      </c>
      <c r="I986" s="33">
        <f t="shared" si="153"/>
        <v>986.59875830594524</v>
      </c>
      <c r="J986" s="37">
        <f t="shared" si="145"/>
        <v>80.916666666666671</v>
      </c>
      <c r="K986" s="38">
        <f t="shared" si="146"/>
        <v>986.59875830594524</v>
      </c>
    </row>
    <row r="987" spans="1:11">
      <c r="A987" s="31">
        <v>972</v>
      </c>
      <c r="B987" s="33">
        <f t="shared" si="147"/>
        <v>986.59875830594524</v>
      </c>
      <c r="C987" s="32">
        <f t="shared" si="148"/>
        <v>81</v>
      </c>
      <c r="D987" s="36">
        <f t="shared" si="149"/>
        <v>990.22442039612736</v>
      </c>
      <c r="E987" s="33">
        <f t="shared" si="150"/>
        <v>990.22442039612736</v>
      </c>
      <c r="F987" s="34">
        <f t="shared" si="151"/>
        <v>1245.954826367547</v>
      </c>
      <c r="G987" s="34" cm="1">
        <f t="array" ref="G987">_xll.DCE_EC312_SpecificHeat_Ca(B987)</f>
        <v>650</v>
      </c>
      <c r="H987" s="33">
        <f t="shared" si="152"/>
        <v>0.1589747195981783</v>
      </c>
      <c r="I987" s="33">
        <f t="shared" si="153"/>
        <v>986.75773302554342</v>
      </c>
      <c r="J987" s="37">
        <f t="shared" si="145"/>
        <v>81</v>
      </c>
      <c r="K987" s="38">
        <f t="shared" si="146"/>
        <v>986.75773302554342</v>
      </c>
    </row>
    <row r="988" spans="1:11">
      <c r="A988" s="31">
        <v>973</v>
      </c>
      <c r="B988" s="33">
        <f t="shared" si="147"/>
        <v>986.75773302554342</v>
      </c>
      <c r="C988" s="32">
        <f t="shared" si="148"/>
        <v>81.083333333333329</v>
      </c>
      <c r="D988" s="36">
        <f t="shared" si="149"/>
        <v>990.37825161729575</v>
      </c>
      <c r="E988" s="33">
        <f t="shared" si="150"/>
        <v>990.37825161729575</v>
      </c>
      <c r="F988" s="34">
        <f t="shared" si="151"/>
        <v>1244.6164483329658</v>
      </c>
      <c r="G988" s="34" cm="1">
        <f t="array" ref="G988">_xll.DCE_EC312_SpecificHeat_Ca(B988)</f>
        <v>650</v>
      </c>
      <c r="H988" s="33">
        <f t="shared" si="152"/>
        <v>0.15880395235344261</v>
      </c>
      <c r="I988" s="33">
        <f t="shared" si="153"/>
        <v>986.91653697789684</v>
      </c>
      <c r="J988" s="37">
        <f t="shared" si="145"/>
        <v>81.083333333333329</v>
      </c>
      <c r="K988" s="38">
        <f t="shared" si="146"/>
        <v>986.91653697789684</v>
      </c>
    </row>
    <row r="989" spans="1:11">
      <c r="A989" s="31">
        <v>974</v>
      </c>
      <c r="B989" s="33">
        <f t="shared" si="147"/>
        <v>986.91653697789684</v>
      </c>
      <c r="C989" s="32">
        <f t="shared" si="148"/>
        <v>81.166666666666671</v>
      </c>
      <c r="D989" s="36">
        <f t="shared" si="149"/>
        <v>990.53192506282517</v>
      </c>
      <c r="E989" s="33">
        <f t="shared" si="150"/>
        <v>990.53192506282517</v>
      </c>
      <c r="F989" s="34">
        <f t="shared" si="151"/>
        <v>1243.2809744967451</v>
      </c>
      <c r="G989" s="34" cm="1">
        <f t="array" ref="G989">_xll.DCE_EC312_SpecificHeat_Ca(B989)</f>
        <v>650</v>
      </c>
      <c r="H989" s="33">
        <f t="shared" si="152"/>
        <v>0.15863355566316867</v>
      </c>
      <c r="I989" s="33">
        <f t="shared" si="153"/>
        <v>987.07517053356003</v>
      </c>
      <c r="J989" s="37">
        <f t="shared" si="145"/>
        <v>81.166666666666671</v>
      </c>
      <c r="K989" s="38">
        <f t="shared" si="146"/>
        <v>987.07517053356003</v>
      </c>
    </row>
    <row r="990" spans="1:11">
      <c r="A990" s="31">
        <v>975</v>
      </c>
      <c r="B990" s="33">
        <f t="shared" si="147"/>
        <v>987.07517053356003</v>
      </c>
      <c r="C990" s="32">
        <f t="shared" si="148"/>
        <v>81.25</v>
      </c>
      <c r="D990" s="36">
        <f t="shared" si="149"/>
        <v>990.68544105602632</v>
      </c>
      <c r="E990" s="33">
        <f t="shared" si="150"/>
        <v>990.68544105602632</v>
      </c>
      <c r="F990" s="34">
        <f t="shared" si="151"/>
        <v>1241.9483953164558</v>
      </c>
      <c r="G990" s="34" cm="1">
        <f t="array" ref="G990">_xll.DCE_EC312_SpecificHeat_Ca(B990)</f>
        <v>650</v>
      </c>
      <c r="H990" s="33">
        <f t="shared" si="152"/>
        <v>0.15846352830981231</v>
      </c>
      <c r="I990" s="33">
        <f t="shared" si="153"/>
        <v>987.23363406186979</v>
      </c>
      <c r="J990" s="37">
        <f t="shared" si="145"/>
        <v>81.25</v>
      </c>
      <c r="K990" s="38">
        <f t="shared" si="146"/>
        <v>987.23363406186979</v>
      </c>
    </row>
    <row r="991" spans="1:11">
      <c r="A991" s="31">
        <v>976</v>
      </c>
      <c r="B991" s="33">
        <f t="shared" si="147"/>
        <v>987.23363406186979</v>
      </c>
      <c r="C991" s="32">
        <f t="shared" si="148"/>
        <v>81.333333333333329</v>
      </c>
      <c r="D991" s="36">
        <f t="shared" si="149"/>
        <v>990.83879991921708</v>
      </c>
      <c r="E991" s="33">
        <f t="shared" si="150"/>
        <v>990.83879991921708</v>
      </c>
      <c r="F991" s="34">
        <f t="shared" si="151"/>
        <v>1240.61870129217</v>
      </c>
      <c r="G991" s="34" cm="1">
        <f t="array" ref="G991">_xll.DCE_EC312_SpecificHeat_Ca(B991)</f>
        <v>650</v>
      </c>
      <c r="H991" s="33">
        <f t="shared" si="152"/>
        <v>0.15829386908125226</v>
      </c>
      <c r="I991" s="33">
        <f t="shared" si="153"/>
        <v>987.39192793095106</v>
      </c>
      <c r="J991" s="37">
        <f t="shared" si="145"/>
        <v>81.333333333333329</v>
      </c>
      <c r="K991" s="38">
        <f t="shared" si="146"/>
        <v>987.39192793095106</v>
      </c>
    </row>
    <row r="992" spans="1:11">
      <c r="A992" s="31">
        <v>977</v>
      </c>
      <c r="B992" s="33">
        <f t="shared" si="147"/>
        <v>987.39192793095106</v>
      </c>
      <c r="C992" s="32">
        <f t="shared" si="148"/>
        <v>81.416666666666671</v>
      </c>
      <c r="D992" s="36">
        <f t="shared" si="149"/>
        <v>990.99200197372681</v>
      </c>
      <c r="E992" s="33">
        <f t="shared" si="150"/>
        <v>990.99200197372681</v>
      </c>
      <c r="F992" s="34">
        <f t="shared" si="151"/>
        <v>1239.2918829656689</v>
      </c>
      <c r="G992" s="34" cm="1">
        <f t="array" ref="G992">_xll.DCE_EC312_SpecificHeat_Ca(B992)</f>
        <v>650</v>
      </c>
      <c r="H992" s="33">
        <f t="shared" si="152"/>
        <v>0.15812457677068897</v>
      </c>
      <c r="I992" s="33">
        <f t="shared" si="153"/>
        <v>987.55005250772172</v>
      </c>
      <c r="J992" s="37">
        <f t="shared" si="145"/>
        <v>81.416666666666671</v>
      </c>
      <c r="K992" s="38">
        <f t="shared" si="146"/>
        <v>987.55005250772172</v>
      </c>
    </row>
    <row r="993" spans="1:11">
      <c r="A993" s="31">
        <v>978</v>
      </c>
      <c r="B993" s="33">
        <f t="shared" si="147"/>
        <v>987.55005250772172</v>
      </c>
      <c r="C993" s="32">
        <f t="shared" si="148"/>
        <v>81.5</v>
      </c>
      <c r="D993" s="36">
        <f t="shared" si="149"/>
        <v>991.14504753990047</v>
      </c>
      <c r="E993" s="33">
        <f t="shared" si="150"/>
        <v>991.14504753990047</v>
      </c>
      <c r="F993" s="34">
        <f t="shared" si="151"/>
        <v>1237.967930920694</v>
      </c>
      <c r="G993" s="34" cm="1">
        <f t="array" ref="G993">_xll.DCE_EC312_SpecificHeat_Ca(B993)</f>
        <v>650</v>
      </c>
      <c r="H993" s="33">
        <f t="shared" si="152"/>
        <v>0.15795565017667679</v>
      </c>
      <c r="I993" s="33">
        <f t="shared" si="153"/>
        <v>987.70800815789835</v>
      </c>
      <c r="J993" s="37">
        <f t="shared" si="145"/>
        <v>81.5</v>
      </c>
      <c r="K993" s="38">
        <f t="shared" si="146"/>
        <v>987.70800815789835</v>
      </c>
    </row>
    <row r="994" spans="1:11">
      <c r="A994" s="31">
        <v>979</v>
      </c>
      <c r="B994" s="33">
        <f t="shared" si="147"/>
        <v>987.70800815789835</v>
      </c>
      <c r="C994" s="32">
        <f t="shared" si="148"/>
        <v>81.583333333333329</v>
      </c>
      <c r="D994" s="36">
        <f t="shared" si="149"/>
        <v>991.29793693710189</v>
      </c>
      <c r="E994" s="33">
        <f t="shared" si="150"/>
        <v>991.29793693710189</v>
      </c>
      <c r="F994" s="34">
        <f t="shared" si="151"/>
        <v>1236.6468357823253</v>
      </c>
      <c r="G994" s="34" cm="1">
        <f t="array" ref="G994">_xll.DCE_EC312_SpecificHeat_Ca(B994)</f>
        <v>650</v>
      </c>
      <c r="H994" s="33">
        <f t="shared" si="152"/>
        <v>0.15778708810304448</v>
      </c>
      <c r="I994" s="33">
        <f t="shared" si="153"/>
        <v>987.86579524600143</v>
      </c>
      <c r="J994" s="37">
        <f t="shared" si="145"/>
        <v>81.583333333333329</v>
      </c>
      <c r="K994" s="38">
        <f t="shared" si="146"/>
        <v>987.86579524600143</v>
      </c>
    </row>
    <row r="995" spans="1:11">
      <c r="A995" s="31">
        <v>980</v>
      </c>
      <c r="B995" s="33">
        <f t="shared" si="147"/>
        <v>987.86579524600143</v>
      </c>
      <c r="C995" s="32">
        <f t="shared" si="148"/>
        <v>81.666666666666671</v>
      </c>
      <c r="D995" s="36">
        <f t="shared" si="149"/>
        <v>991.45067048371857</v>
      </c>
      <c r="E995" s="33">
        <f t="shared" si="150"/>
        <v>991.45067048371857</v>
      </c>
      <c r="F995" s="34">
        <f t="shared" si="151"/>
        <v>1235.328588217048</v>
      </c>
      <c r="G995" s="34" cm="1">
        <f t="array" ref="G995">_xll.DCE_EC312_SpecificHeat_Ca(B995)</f>
        <v>650</v>
      </c>
      <c r="H995" s="33">
        <f t="shared" si="152"/>
        <v>0.15761888935890389</v>
      </c>
      <c r="I995" s="33">
        <f t="shared" si="153"/>
        <v>988.02341413536033</v>
      </c>
      <c r="J995" s="37">
        <f t="shared" si="145"/>
        <v>81.666666666666671</v>
      </c>
      <c r="K995" s="38">
        <f t="shared" si="146"/>
        <v>988.02341413536033</v>
      </c>
    </row>
    <row r="996" spans="1:11">
      <c r="A996" s="31">
        <v>981</v>
      </c>
      <c r="B996" s="33">
        <f t="shared" si="147"/>
        <v>988.02341413536033</v>
      </c>
      <c r="C996" s="32">
        <f t="shared" si="148"/>
        <v>81.75</v>
      </c>
      <c r="D996" s="36">
        <f t="shared" si="149"/>
        <v>991.60324849716517</v>
      </c>
      <c r="E996" s="33">
        <f t="shared" si="150"/>
        <v>991.60324849716517</v>
      </c>
      <c r="F996" s="34">
        <f t="shared" si="151"/>
        <v>1234.0131789323082</v>
      </c>
      <c r="G996" s="34" cm="1">
        <f t="array" ref="G996">_xll.DCE_EC312_SpecificHeat_Ca(B996)</f>
        <v>650</v>
      </c>
      <c r="H996" s="33">
        <f t="shared" si="152"/>
        <v>0.15745105275859306</v>
      </c>
      <c r="I996" s="33">
        <f t="shared" si="153"/>
        <v>988.1808651881189</v>
      </c>
      <c r="J996" s="37">
        <f t="shared" si="145"/>
        <v>81.75</v>
      </c>
      <c r="K996" s="38">
        <f t="shared" si="146"/>
        <v>988.1808651881189</v>
      </c>
    </row>
    <row r="997" spans="1:11">
      <c r="A997" s="31">
        <v>982</v>
      </c>
      <c r="B997" s="33">
        <f t="shared" si="147"/>
        <v>988.1808651881189</v>
      </c>
      <c r="C997" s="32">
        <f t="shared" si="148"/>
        <v>81.833333333333329</v>
      </c>
      <c r="D997" s="36">
        <f t="shared" si="149"/>
        <v>991.75567129388753</v>
      </c>
      <c r="E997" s="33">
        <f t="shared" si="150"/>
        <v>991.75567129388753</v>
      </c>
      <c r="F997" s="34">
        <f t="shared" si="151"/>
        <v>1232.7005986763563</v>
      </c>
      <c r="G997" s="34" cm="1">
        <f t="array" ref="G997">_xll.DCE_EC312_SpecificHeat_Ca(B997)</f>
        <v>650</v>
      </c>
      <c r="H997" s="33">
        <f t="shared" si="152"/>
        <v>0.15728357712165655</v>
      </c>
      <c r="I997" s="33">
        <f t="shared" si="153"/>
        <v>988.33814876524059</v>
      </c>
      <c r="J997" s="37">
        <f t="shared" si="145"/>
        <v>81.833333333333329</v>
      </c>
      <c r="K997" s="38">
        <f t="shared" si="146"/>
        <v>988.33814876524059</v>
      </c>
    </row>
    <row r="998" spans="1:11">
      <c r="A998" s="31">
        <v>983</v>
      </c>
      <c r="B998" s="33">
        <f t="shared" si="147"/>
        <v>988.33814876524059</v>
      </c>
      <c r="C998" s="32">
        <f t="shared" si="148"/>
        <v>81.916666666666671</v>
      </c>
      <c r="D998" s="36">
        <f t="shared" si="149"/>
        <v>991.9079391893672</v>
      </c>
      <c r="E998" s="33">
        <f t="shared" si="150"/>
        <v>991.9079391893672</v>
      </c>
      <c r="F998" s="34">
        <f t="shared" si="151"/>
        <v>1231.3908382380209</v>
      </c>
      <c r="G998" s="34" cm="1">
        <f t="array" ref="G998">_xll.DCE_EC312_SpecificHeat_Ca(B998)</f>
        <v>650</v>
      </c>
      <c r="H998" s="33">
        <f t="shared" si="152"/>
        <v>0.1571164612728162</v>
      </c>
      <c r="I998" s="33">
        <f t="shared" si="153"/>
        <v>988.49526522651342</v>
      </c>
      <c r="J998" s="37">
        <f t="shared" si="145"/>
        <v>81.916666666666671</v>
      </c>
      <c r="K998" s="38">
        <f t="shared" si="146"/>
        <v>988.49526522651342</v>
      </c>
    </row>
    <row r="999" spans="1:11">
      <c r="A999" s="31">
        <v>984</v>
      </c>
      <c r="B999" s="33">
        <f t="shared" si="147"/>
        <v>988.49526522651342</v>
      </c>
      <c r="C999" s="32">
        <f t="shared" si="148"/>
        <v>82</v>
      </c>
      <c r="D999" s="36">
        <f t="shared" si="149"/>
        <v>992.06005249812438</v>
      </c>
      <c r="E999" s="33">
        <f t="shared" si="150"/>
        <v>992.06005249812438</v>
      </c>
      <c r="F999" s="34">
        <f t="shared" si="151"/>
        <v>1230.0838884466375</v>
      </c>
      <c r="G999" s="34" cm="1">
        <f t="array" ref="G999">_xll.DCE_EC312_SpecificHeat_Ca(B999)</f>
        <v>650</v>
      </c>
      <c r="H999" s="33">
        <f t="shared" si="152"/>
        <v>0.15694970404196232</v>
      </c>
      <c r="I999" s="33">
        <f t="shared" si="153"/>
        <v>988.65221493055537</v>
      </c>
      <c r="J999" s="37">
        <f t="shared" ref="J999:J1062" si="154">C999</f>
        <v>82</v>
      </c>
      <c r="K999" s="38">
        <f t="shared" ref="K999:K1062" si="155">I999</f>
        <v>988.65221493055537</v>
      </c>
    </row>
    <row r="1000" spans="1:11">
      <c r="A1000" s="31">
        <v>985</v>
      </c>
      <c r="B1000" s="33">
        <f t="shared" si="147"/>
        <v>988.65221493055537</v>
      </c>
      <c r="C1000" s="32">
        <f t="shared" si="148"/>
        <v>82.083333333333329</v>
      </c>
      <c r="D1000" s="36">
        <f t="shared" si="149"/>
        <v>992.21201153372249</v>
      </c>
      <c r="E1000" s="33">
        <f t="shared" si="150"/>
        <v>992.21201153372249</v>
      </c>
      <c r="F1000" s="34">
        <f t="shared" si="151"/>
        <v>1228.7797401715043</v>
      </c>
      <c r="G1000" s="34" cm="1">
        <f t="array" ref="G1000">_xll.DCE_EC312_SpecificHeat_Ca(B1000)</f>
        <v>650</v>
      </c>
      <c r="H1000" s="33">
        <f t="shared" si="152"/>
        <v>0.15678330426408416</v>
      </c>
      <c r="I1000" s="33">
        <f t="shared" si="153"/>
        <v>988.80899823481946</v>
      </c>
      <c r="J1000" s="37">
        <f t="shared" si="154"/>
        <v>82.083333333333329</v>
      </c>
      <c r="K1000" s="38">
        <f t="shared" si="155"/>
        <v>988.80899823481946</v>
      </c>
    </row>
    <row r="1001" spans="1:11">
      <c r="A1001" s="31">
        <v>986</v>
      </c>
      <c r="B1001" s="33">
        <f t="shared" si="147"/>
        <v>988.80899823481946</v>
      </c>
      <c r="C1001" s="32">
        <f t="shared" si="148"/>
        <v>82.166666666666671</v>
      </c>
      <c r="D1001" s="36">
        <f t="shared" si="149"/>
        <v>992.3638166087718</v>
      </c>
      <c r="E1001" s="33">
        <f t="shared" si="150"/>
        <v>992.3638166087718</v>
      </c>
      <c r="F1001" s="34">
        <f t="shared" si="151"/>
        <v>1227.4783843219057</v>
      </c>
      <c r="G1001" s="34" cm="1">
        <f t="array" ref="G1001">_xll.DCE_EC312_SpecificHeat_Ca(B1001)</f>
        <v>650</v>
      </c>
      <c r="H1001" s="33">
        <f t="shared" si="152"/>
        <v>0.15661726077927296</v>
      </c>
      <c r="I1001" s="33">
        <f t="shared" si="153"/>
        <v>988.96561549559874</v>
      </c>
      <c r="J1001" s="37">
        <f t="shared" si="154"/>
        <v>82.166666666666671</v>
      </c>
      <c r="K1001" s="38">
        <f t="shared" si="155"/>
        <v>988.96561549559874</v>
      </c>
    </row>
    <row r="1002" spans="1:11">
      <c r="A1002" s="31">
        <v>987</v>
      </c>
      <c r="B1002" s="33">
        <f t="shared" si="147"/>
        <v>988.96561549559874</v>
      </c>
      <c r="C1002" s="32">
        <f t="shared" si="148"/>
        <v>82.25</v>
      </c>
      <c r="D1002" s="36">
        <f t="shared" si="149"/>
        <v>992.51546803493329</v>
      </c>
      <c r="E1002" s="33">
        <f t="shared" si="150"/>
        <v>992.51546803493329</v>
      </c>
      <c r="F1002" s="34">
        <f t="shared" si="151"/>
        <v>1226.1798118468687</v>
      </c>
      <c r="G1002" s="34" cm="1">
        <f t="array" ref="G1002">_xll.DCE_EC312_SpecificHeat_Ca(B1002)</f>
        <v>650</v>
      </c>
      <c r="H1002" s="33">
        <f t="shared" si="152"/>
        <v>0.15645157243269078</v>
      </c>
      <c r="I1002" s="33">
        <f t="shared" si="153"/>
        <v>989.12206706803147</v>
      </c>
      <c r="J1002" s="37">
        <f t="shared" si="154"/>
        <v>82.25</v>
      </c>
      <c r="K1002" s="38">
        <f t="shared" si="155"/>
        <v>989.12206706803147</v>
      </c>
    </row>
    <row r="1003" spans="1:11">
      <c r="A1003" s="31">
        <v>988</v>
      </c>
      <c r="B1003" s="33">
        <f t="shared" si="147"/>
        <v>989.12206706803147</v>
      </c>
      <c r="C1003" s="32">
        <f t="shared" si="148"/>
        <v>82.333333333333329</v>
      </c>
      <c r="D1003" s="36">
        <f t="shared" si="149"/>
        <v>992.66696612292321</v>
      </c>
      <c r="E1003" s="33">
        <f t="shared" si="150"/>
        <v>992.66696612292321</v>
      </c>
      <c r="F1003" s="34">
        <f t="shared" si="151"/>
        <v>1224.8840137350144</v>
      </c>
      <c r="G1003" s="34" cm="1">
        <f t="array" ref="G1003">_xll.DCE_EC312_SpecificHeat_Ca(B1003)</f>
        <v>650</v>
      </c>
      <c r="H1003" s="33">
        <f t="shared" si="152"/>
        <v>0.15628623807455164</v>
      </c>
      <c r="I1003" s="33">
        <f t="shared" si="153"/>
        <v>989.27835330610606</v>
      </c>
      <c r="J1003" s="37">
        <f t="shared" si="154"/>
        <v>82.333333333333329</v>
      </c>
      <c r="K1003" s="38">
        <f t="shared" si="155"/>
        <v>989.27835330610606</v>
      </c>
    </row>
    <row r="1004" spans="1:11">
      <c r="A1004" s="31">
        <v>989</v>
      </c>
      <c r="B1004" s="33">
        <f t="shared" si="147"/>
        <v>989.27835330610606</v>
      </c>
      <c r="C1004" s="32">
        <f t="shared" si="148"/>
        <v>82.416666666666671</v>
      </c>
      <c r="D1004" s="36">
        <f t="shared" si="149"/>
        <v>992.81831118251512</v>
      </c>
      <c r="E1004" s="33">
        <f t="shared" si="150"/>
        <v>992.81831118251512</v>
      </c>
      <c r="F1004" s="34">
        <f t="shared" si="151"/>
        <v>1223.5909810137271</v>
      </c>
      <c r="G1004" s="34" cm="1">
        <f t="array" ref="G1004">_xll.DCE_EC312_SpecificHeat_Ca(B1004)</f>
        <v>650</v>
      </c>
      <c r="H1004" s="33">
        <f t="shared" si="152"/>
        <v>0.15612125656001533</v>
      </c>
      <c r="I1004" s="33">
        <f t="shared" si="153"/>
        <v>989.43447456266608</v>
      </c>
      <c r="J1004" s="37">
        <f t="shared" si="154"/>
        <v>82.416666666666671</v>
      </c>
      <c r="K1004" s="38">
        <f t="shared" si="155"/>
        <v>989.43447456266608</v>
      </c>
    </row>
    <row r="1005" spans="1:11">
      <c r="A1005" s="31">
        <v>990</v>
      </c>
      <c r="B1005" s="33">
        <f t="shared" si="147"/>
        <v>989.43447456266608</v>
      </c>
      <c r="C1005" s="32">
        <f t="shared" si="148"/>
        <v>82.5</v>
      </c>
      <c r="D1005" s="36">
        <f t="shared" si="149"/>
        <v>992.96950352254589</v>
      </c>
      <c r="E1005" s="33">
        <f t="shared" si="150"/>
        <v>992.96950352254589</v>
      </c>
      <c r="F1005" s="34">
        <f t="shared" si="151"/>
        <v>1222.3007047501494</v>
      </c>
      <c r="G1005" s="34" cm="1">
        <f t="array" ref="G1005">_xll.DCE_EC312_SpecificHeat_Ca(B1005)</f>
        <v>650</v>
      </c>
      <c r="H1005" s="33">
        <f t="shared" si="152"/>
        <v>0.15595662674931468</v>
      </c>
      <c r="I1005" s="33">
        <f t="shared" si="153"/>
        <v>989.59043118941543</v>
      </c>
      <c r="J1005" s="37">
        <f t="shared" si="154"/>
        <v>82.5</v>
      </c>
      <c r="K1005" s="38">
        <f t="shared" si="155"/>
        <v>989.59043118941543</v>
      </c>
    </row>
    <row r="1006" spans="1:11">
      <c r="A1006" s="31">
        <v>991</v>
      </c>
      <c r="B1006" s="33">
        <f t="shared" si="147"/>
        <v>989.59043118941543</v>
      </c>
      <c r="C1006" s="32">
        <f t="shared" si="148"/>
        <v>82.583333333333329</v>
      </c>
      <c r="D1006" s="36">
        <f t="shared" si="149"/>
        <v>993.12054345091758</v>
      </c>
      <c r="E1006" s="33">
        <f t="shared" si="150"/>
        <v>993.12054345091758</v>
      </c>
      <c r="F1006" s="34">
        <f t="shared" si="151"/>
        <v>1221.0131760495694</v>
      </c>
      <c r="G1006" s="34" cm="1">
        <f t="array" ref="G1006">_xll.DCE_EC312_SpecificHeat_Ca(B1006)</f>
        <v>650</v>
      </c>
      <c r="H1006" s="33">
        <f t="shared" si="152"/>
        <v>0.15579234750754953</v>
      </c>
      <c r="I1006" s="33">
        <f t="shared" si="153"/>
        <v>989.74622353692303</v>
      </c>
      <c r="J1006" s="37">
        <f t="shared" si="154"/>
        <v>82.583333333333329</v>
      </c>
      <c r="K1006" s="38">
        <f t="shared" si="155"/>
        <v>989.74622353692303</v>
      </c>
    </row>
    <row r="1007" spans="1:11">
      <c r="A1007" s="31">
        <v>992</v>
      </c>
      <c r="B1007" s="33">
        <f t="shared" si="147"/>
        <v>989.74622353692303</v>
      </c>
      <c r="C1007" s="32">
        <f t="shared" si="148"/>
        <v>82.666666666666671</v>
      </c>
      <c r="D1007" s="36">
        <f t="shared" si="149"/>
        <v>993.27143127460272</v>
      </c>
      <c r="E1007" s="33">
        <f t="shared" si="150"/>
        <v>993.27143127460272</v>
      </c>
      <c r="F1007" s="34">
        <f t="shared" si="151"/>
        <v>1219.7283860566163</v>
      </c>
      <c r="G1007" s="34" cm="1">
        <f t="array" ref="G1007">_xll.DCE_EC312_SpecificHeat_Ca(B1007)</f>
        <v>650</v>
      </c>
      <c r="H1007" s="33">
        <f t="shared" si="152"/>
        <v>0.15562841770483932</v>
      </c>
      <c r="I1007" s="33">
        <f t="shared" si="153"/>
        <v>989.90185195462789</v>
      </c>
      <c r="J1007" s="37">
        <f t="shared" si="154"/>
        <v>82.666666666666671</v>
      </c>
      <c r="K1007" s="38">
        <f t="shared" si="155"/>
        <v>989.90185195462789</v>
      </c>
    </row>
    <row r="1008" spans="1:11">
      <c r="A1008" s="31">
        <v>993</v>
      </c>
      <c r="B1008" s="33">
        <f t="shared" si="147"/>
        <v>989.90185195462789</v>
      </c>
      <c r="C1008" s="32">
        <f t="shared" si="148"/>
        <v>82.75</v>
      </c>
      <c r="D1008" s="36">
        <f t="shared" si="149"/>
        <v>993.42216729964673</v>
      </c>
      <c r="E1008" s="33">
        <f t="shared" si="150"/>
        <v>993.42216729964673</v>
      </c>
      <c r="F1008" s="34">
        <f t="shared" si="151"/>
        <v>1218.4463259536055</v>
      </c>
      <c r="G1008" s="34" cm="1">
        <f t="array" ref="G1008">_xll.DCE_EC312_SpecificHeat_Ca(B1008)</f>
        <v>650</v>
      </c>
      <c r="H1008" s="33">
        <f t="shared" si="152"/>
        <v>0.15546483621611204</v>
      </c>
      <c r="I1008" s="33">
        <f t="shared" si="153"/>
        <v>990.05731679084397</v>
      </c>
      <c r="J1008" s="37">
        <f t="shared" si="154"/>
        <v>82.75</v>
      </c>
      <c r="K1008" s="38">
        <f t="shared" si="155"/>
        <v>990.05731679084397</v>
      </c>
    </row>
    <row r="1009" spans="1:11">
      <c r="A1009" s="31">
        <v>994</v>
      </c>
      <c r="B1009" s="33">
        <f t="shared" si="147"/>
        <v>990.05731679084397</v>
      </c>
      <c r="C1009" s="32">
        <f t="shared" si="148"/>
        <v>82.833333333333329</v>
      </c>
      <c r="D1009" s="36">
        <f t="shared" si="149"/>
        <v>993.57275183117281</v>
      </c>
      <c r="E1009" s="33">
        <f t="shared" si="150"/>
        <v>993.57275183117281</v>
      </c>
      <c r="F1009" s="34">
        <f t="shared" si="151"/>
        <v>1217.1669869614898</v>
      </c>
      <c r="G1009" s="34" cm="1">
        <f t="array" ref="G1009">_xll.DCE_EC312_SpecificHeat_Ca(B1009)</f>
        <v>650</v>
      </c>
      <c r="H1009" s="33">
        <f t="shared" si="152"/>
        <v>0.15530160192122547</v>
      </c>
      <c r="I1009" s="33">
        <f t="shared" si="153"/>
        <v>990.21261839276519</v>
      </c>
      <c r="J1009" s="37">
        <f t="shared" si="154"/>
        <v>82.833333333333329</v>
      </c>
      <c r="K1009" s="38">
        <f t="shared" si="155"/>
        <v>990.21261839276519</v>
      </c>
    </row>
    <row r="1010" spans="1:11">
      <c r="A1010" s="31">
        <v>995</v>
      </c>
      <c r="B1010" s="33">
        <f t="shared" si="147"/>
        <v>990.21261839276519</v>
      </c>
      <c r="C1010" s="32">
        <f t="shared" si="148"/>
        <v>82.916666666666671</v>
      </c>
      <c r="D1010" s="36">
        <f t="shared" si="149"/>
        <v>993.72318517338465</v>
      </c>
      <c r="E1010" s="33">
        <f t="shared" si="150"/>
        <v>993.72318517338465</v>
      </c>
      <c r="F1010" s="34">
        <f t="shared" si="151"/>
        <v>1215.8903603389476</v>
      </c>
      <c r="G1010" s="34" cm="1">
        <f t="array" ref="G1010">_xll.DCE_EC312_SpecificHeat_Ca(B1010)</f>
        <v>650</v>
      </c>
      <c r="H1010" s="33">
        <f t="shared" si="152"/>
        <v>0.15513871370485097</v>
      </c>
      <c r="I1010" s="33">
        <f t="shared" si="153"/>
        <v>990.36775710647009</v>
      </c>
      <c r="J1010" s="37">
        <f t="shared" si="154"/>
        <v>82.916666666666671</v>
      </c>
      <c r="K1010" s="38">
        <f t="shared" si="155"/>
        <v>990.36775710647009</v>
      </c>
    </row>
    <row r="1011" spans="1:11">
      <c r="A1011" s="31">
        <v>996</v>
      </c>
      <c r="B1011" s="33">
        <f t="shared" si="147"/>
        <v>990.36775710647009</v>
      </c>
      <c r="C1011" s="32">
        <f t="shared" si="148"/>
        <v>83</v>
      </c>
      <c r="D1011" s="36">
        <f t="shared" si="149"/>
        <v>993.87346762957111</v>
      </c>
      <c r="E1011" s="33">
        <f t="shared" si="150"/>
        <v>993.87346762957111</v>
      </c>
      <c r="F1011" s="34">
        <f t="shared" si="151"/>
        <v>1214.6164373829279</v>
      </c>
      <c r="G1011" s="34" cm="1">
        <f t="array" ref="G1011">_xll.DCE_EC312_SpecificHeat_Ca(B1011)</f>
        <v>650</v>
      </c>
      <c r="H1011" s="33">
        <f t="shared" si="152"/>
        <v>0.15497617045654288</v>
      </c>
      <c r="I1011" s="33">
        <f t="shared" si="153"/>
        <v>990.5227332769266</v>
      </c>
      <c r="J1011" s="37">
        <f t="shared" si="154"/>
        <v>83</v>
      </c>
      <c r="K1011" s="38">
        <f t="shared" si="155"/>
        <v>990.5227332769266</v>
      </c>
    </row>
    <row r="1012" spans="1:11">
      <c r="A1012" s="31">
        <v>997</v>
      </c>
      <c r="B1012" s="33">
        <f t="shared" si="147"/>
        <v>990.5227332769266</v>
      </c>
      <c r="C1012" s="32">
        <f t="shared" si="148"/>
        <v>83.083333333333329</v>
      </c>
      <c r="D1012" s="36">
        <f t="shared" si="149"/>
        <v>994.02359950210894</v>
      </c>
      <c r="E1012" s="33">
        <f t="shared" si="150"/>
        <v>994.02359950210894</v>
      </c>
      <c r="F1012" s="34">
        <f t="shared" si="151"/>
        <v>1213.345209427202</v>
      </c>
      <c r="G1012" s="34" cm="1">
        <f t="array" ref="G1012">_xll.DCE_EC312_SpecificHeat_Ca(B1012)</f>
        <v>650</v>
      </c>
      <c r="H1012" s="33">
        <f t="shared" si="152"/>
        <v>0.15481397107055384</v>
      </c>
      <c r="I1012" s="33">
        <f t="shared" si="153"/>
        <v>990.67754724799715</v>
      </c>
      <c r="J1012" s="37">
        <f t="shared" si="154"/>
        <v>83.083333333333329</v>
      </c>
      <c r="K1012" s="38">
        <f t="shared" si="155"/>
        <v>990.67754724799715</v>
      </c>
    </row>
    <row r="1013" spans="1:11">
      <c r="A1013" s="31">
        <v>998</v>
      </c>
      <c r="B1013" s="33">
        <f t="shared" si="147"/>
        <v>990.67754724799715</v>
      </c>
      <c r="C1013" s="32">
        <f t="shared" si="148"/>
        <v>83.166666666666671</v>
      </c>
      <c r="D1013" s="36">
        <f t="shared" si="149"/>
        <v>994.17358109246686</v>
      </c>
      <c r="E1013" s="33">
        <f t="shared" si="150"/>
        <v>994.17358109246686</v>
      </c>
      <c r="F1013" s="34">
        <f t="shared" si="151"/>
        <v>1212.0766678435989</v>
      </c>
      <c r="G1013" s="34" cm="1">
        <f t="array" ref="G1013">_xll.DCE_EC312_SpecificHeat_Ca(B1013)</f>
        <v>650</v>
      </c>
      <c r="H1013" s="33">
        <f t="shared" si="152"/>
        <v>0.15465211444599236</v>
      </c>
      <c r="I1013" s="33">
        <f t="shared" si="153"/>
        <v>990.83219936244313</v>
      </c>
      <c r="J1013" s="37">
        <f t="shared" si="154"/>
        <v>83.166666666666671</v>
      </c>
      <c r="K1013" s="38">
        <f t="shared" si="155"/>
        <v>990.83219936244313</v>
      </c>
    </row>
    <row r="1014" spans="1:11">
      <c r="A1014" s="31">
        <v>999</v>
      </c>
      <c r="B1014" s="33">
        <f t="shared" si="147"/>
        <v>990.83219936244313</v>
      </c>
      <c r="C1014" s="32">
        <f t="shared" si="148"/>
        <v>83.25</v>
      </c>
      <c r="D1014" s="36">
        <f t="shared" si="149"/>
        <v>994.32341270120946</v>
      </c>
      <c r="E1014" s="33">
        <f t="shared" si="150"/>
        <v>994.32341270120946</v>
      </c>
      <c r="F1014" s="34">
        <f t="shared" si="151"/>
        <v>1210.8108040406132</v>
      </c>
      <c r="G1014" s="34" cm="1">
        <f t="array" ref="G1014">_xll.DCE_EC312_SpecificHeat_Ca(B1014)</f>
        <v>650</v>
      </c>
      <c r="H1014" s="33">
        <f t="shared" si="152"/>
        <v>0.1544905994866452</v>
      </c>
      <c r="I1014" s="33">
        <f t="shared" si="153"/>
        <v>990.98668996192976</v>
      </c>
      <c r="J1014" s="37">
        <f t="shared" si="154"/>
        <v>83.25</v>
      </c>
      <c r="K1014" s="38">
        <f t="shared" si="155"/>
        <v>990.98668996192976</v>
      </c>
    </row>
    <row r="1015" spans="1:11">
      <c r="A1015" s="31">
        <v>1000</v>
      </c>
      <c r="B1015" s="33">
        <f t="shared" si="147"/>
        <v>990.98668996192976</v>
      </c>
      <c r="C1015" s="32">
        <f t="shared" si="148"/>
        <v>83.333333333333329</v>
      </c>
      <c r="D1015" s="36">
        <f t="shared" si="149"/>
        <v>994.47309462800024</v>
      </c>
      <c r="E1015" s="33">
        <f t="shared" si="150"/>
        <v>994.47309462800024</v>
      </c>
      <c r="F1015" s="34">
        <f t="shared" si="151"/>
        <v>1209.5476094640601</v>
      </c>
      <c r="G1015" s="34" cm="1">
        <f t="array" ref="G1015">_xll.DCE_EC312_SpecificHeat_Ca(B1015)</f>
        <v>650</v>
      </c>
      <c r="H1015" s="33">
        <f t="shared" si="152"/>
        <v>0.15432942510106101</v>
      </c>
      <c r="I1015" s="33">
        <f t="shared" si="153"/>
        <v>991.14101938703084</v>
      </c>
      <c r="J1015" s="37">
        <f t="shared" si="154"/>
        <v>83.333333333333329</v>
      </c>
      <c r="K1015" s="38">
        <f t="shared" si="155"/>
        <v>991.14101938703084</v>
      </c>
    </row>
    <row r="1016" spans="1:11">
      <c r="A1016" s="31">
        <v>1001</v>
      </c>
      <c r="B1016" s="33">
        <f t="shared" si="147"/>
        <v>991.14101938703084</v>
      </c>
      <c r="C1016" s="32">
        <f t="shared" si="148"/>
        <v>83.416666666666671</v>
      </c>
      <c r="D1016" s="36">
        <f t="shared" si="149"/>
        <v>994.62262717160593</v>
      </c>
      <c r="E1016" s="33">
        <f t="shared" si="150"/>
        <v>994.62262717160593</v>
      </c>
      <c r="F1016" s="34">
        <f t="shared" si="151"/>
        <v>1208.287075596422</v>
      </c>
      <c r="G1016" s="34" cm="1">
        <f t="array" ref="G1016">_xll.DCE_EC312_SpecificHeat_Ca(B1016)</f>
        <v>650</v>
      </c>
      <c r="H1016" s="33">
        <f t="shared" si="152"/>
        <v>0.15416859020246682</v>
      </c>
      <c r="I1016" s="33">
        <f t="shared" si="153"/>
        <v>991.29518797723335</v>
      </c>
      <c r="J1016" s="37">
        <f t="shared" si="154"/>
        <v>83.416666666666671</v>
      </c>
      <c r="K1016" s="38">
        <f t="shared" si="155"/>
        <v>991.29518797723335</v>
      </c>
    </row>
    <row r="1017" spans="1:11">
      <c r="A1017" s="31">
        <v>1002</v>
      </c>
      <c r="B1017" s="33">
        <f t="shared" si="147"/>
        <v>991.29518797723335</v>
      </c>
      <c r="C1017" s="32">
        <f t="shared" si="148"/>
        <v>83.5</v>
      </c>
      <c r="D1017" s="36">
        <f t="shared" si="149"/>
        <v>994.772010629899</v>
      </c>
      <c r="E1017" s="33">
        <f t="shared" si="150"/>
        <v>994.772010629899</v>
      </c>
      <c r="F1017" s="34">
        <f t="shared" si="151"/>
        <v>1207.0291939564891</v>
      </c>
      <c r="G1017" s="34" cm="1">
        <f t="array" ref="G1017">_xll.DCE_EC312_SpecificHeat_Ca(B1017)</f>
        <v>650</v>
      </c>
      <c r="H1017" s="33">
        <f t="shared" si="152"/>
        <v>0.15400809370872232</v>
      </c>
      <c r="I1017" s="33">
        <f t="shared" si="153"/>
        <v>991.44919607094209</v>
      </c>
      <c r="J1017" s="37">
        <f t="shared" si="154"/>
        <v>83.5</v>
      </c>
      <c r="K1017" s="38">
        <f t="shared" si="155"/>
        <v>991.44919607094209</v>
      </c>
    </row>
    <row r="1018" spans="1:11">
      <c r="A1018" s="31">
        <v>1003</v>
      </c>
      <c r="B1018" s="33">
        <f t="shared" si="147"/>
        <v>991.44919607094209</v>
      </c>
      <c r="C1018" s="32">
        <f t="shared" si="148"/>
        <v>83.583333333333329</v>
      </c>
      <c r="D1018" s="36">
        <f t="shared" si="149"/>
        <v>994.92124529986245</v>
      </c>
      <c r="E1018" s="33">
        <f t="shared" si="150"/>
        <v>994.92124529986245</v>
      </c>
      <c r="F1018" s="34">
        <f t="shared" si="151"/>
        <v>1205.7739560999221</v>
      </c>
      <c r="G1018" s="34" cm="1">
        <f t="array" ref="G1018">_xll.DCE_EC312_SpecificHeat_Ca(B1018)</f>
        <v>650</v>
      </c>
      <c r="H1018" s="33">
        <f t="shared" si="152"/>
        <v>0.1538479345423916</v>
      </c>
      <c r="I1018" s="33">
        <f t="shared" si="153"/>
        <v>991.60304400548443</v>
      </c>
      <c r="J1018" s="37">
        <f t="shared" si="154"/>
        <v>83.583333333333329</v>
      </c>
      <c r="K1018" s="38">
        <f t="shared" si="155"/>
        <v>991.60304400548443</v>
      </c>
    </row>
    <row r="1019" spans="1:11">
      <c r="A1019" s="31">
        <v>1004</v>
      </c>
      <c r="B1019" s="33">
        <f t="shared" si="147"/>
        <v>991.60304400548443</v>
      </c>
      <c r="C1019" s="32">
        <f t="shared" si="148"/>
        <v>83.666666666666671</v>
      </c>
      <c r="D1019" s="36">
        <f t="shared" si="149"/>
        <v>995.07033147759239</v>
      </c>
      <c r="E1019" s="33">
        <f t="shared" si="150"/>
        <v>995.07033147759239</v>
      </c>
      <c r="F1019" s="34">
        <f t="shared" si="151"/>
        <v>1204.5213536179604</v>
      </c>
      <c r="G1019" s="34" cm="1">
        <f t="array" ref="G1019">_xll.DCE_EC312_SpecificHeat_Ca(B1019)</f>
        <v>650</v>
      </c>
      <c r="H1019" s="33">
        <f t="shared" si="152"/>
        <v>0.15368811163057833</v>
      </c>
      <c r="I1019" s="33">
        <f t="shared" si="153"/>
        <v>991.75673211711501</v>
      </c>
      <c r="J1019" s="37">
        <f t="shared" si="154"/>
        <v>83.666666666666671</v>
      </c>
      <c r="K1019" s="38">
        <f t="shared" si="155"/>
        <v>991.75673211711501</v>
      </c>
    </row>
    <row r="1020" spans="1:11">
      <c r="A1020" s="31">
        <v>1005</v>
      </c>
      <c r="B1020" s="33">
        <f t="shared" si="147"/>
        <v>991.75673211711501</v>
      </c>
      <c r="C1020" s="32">
        <f t="shared" si="148"/>
        <v>83.75</v>
      </c>
      <c r="D1020" s="36">
        <f t="shared" si="149"/>
        <v>995.21926945830228</v>
      </c>
      <c r="E1020" s="33">
        <f t="shared" si="150"/>
        <v>995.21926945830228</v>
      </c>
      <c r="F1020" s="34">
        <f t="shared" si="151"/>
        <v>1203.2713781383779</v>
      </c>
      <c r="G1020" s="34" cm="1">
        <f t="array" ref="G1020">_xll.DCE_EC312_SpecificHeat_Ca(B1020)</f>
        <v>650</v>
      </c>
      <c r="H1020" s="33">
        <f t="shared" si="152"/>
        <v>0.15352862390504773</v>
      </c>
      <c r="I1020" s="33">
        <f t="shared" si="153"/>
        <v>991.91026074102001</v>
      </c>
      <c r="J1020" s="37">
        <f t="shared" si="154"/>
        <v>83.75</v>
      </c>
      <c r="K1020" s="38">
        <f t="shared" si="155"/>
        <v>991.91026074102001</v>
      </c>
    </row>
    <row r="1021" spans="1:11">
      <c r="A1021" s="31">
        <v>1006</v>
      </c>
      <c r="B1021" s="33">
        <f t="shared" si="147"/>
        <v>991.91026074102001</v>
      </c>
      <c r="C1021" s="32">
        <f t="shared" si="148"/>
        <v>83.833333333333329</v>
      </c>
      <c r="D1021" s="36">
        <f t="shared" si="149"/>
        <v>995.36805953632563</v>
      </c>
      <c r="E1021" s="33">
        <f t="shared" si="150"/>
        <v>995.36805953632563</v>
      </c>
      <c r="F1021" s="34">
        <f t="shared" si="151"/>
        <v>1202.024021324301</v>
      </c>
      <c r="G1021" s="34" cm="1">
        <f t="array" ref="G1021">_xll.DCE_EC312_SpecificHeat_Ca(B1021)</f>
        <v>650</v>
      </c>
      <c r="H1021" s="33">
        <f t="shared" si="152"/>
        <v>0.15336947030207573</v>
      </c>
      <c r="I1021" s="33">
        <f t="shared" si="153"/>
        <v>992.06363021132211</v>
      </c>
      <c r="J1021" s="37">
        <f t="shared" si="154"/>
        <v>83.833333333333329</v>
      </c>
      <c r="K1021" s="38">
        <f t="shared" si="155"/>
        <v>992.06363021132211</v>
      </c>
    </row>
    <row r="1022" spans="1:11">
      <c r="A1022" s="31">
        <v>1007</v>
      </c>
      <c r="B1022" s="33">
        <f t="shared" si="147"/>
        <v>992.06363021132211</v>
      </c>
      <c r="C1022" s="32">
        <f t="shared" si="148"/>
        <v>83.916666666666671</v>
      </c>
      <c r="D1022" s="36">
        <f t="shared" si="149"/>
        <v>995.51670200512058</v>
      </c>
      <c r="E1022" s="33">
        <f t="shared" si="150"/>
        <v>995.51670200512058</v>
      </c>
      <c r="F1022" s="34">
        <f t="shared" si="151"/>
        <v>1200.7792748745862</v>
      </c>
      <c r="G1022" s="34" cm="1">
        <f t="array" ref="G1022">_xll.DCE_EC312_SpecificHeat_Ca(B1022)</f>
        <v>650</v>
      </c>
      <c r="H1022" s="33">
        <f t="shared" si="152"/>
        <v>0.15321064976249715</v>
      </c>
      <c r="I1022" s="33">
        <f t="shared" si="153"/>
        <v>992.21684086108462</v>
      </c>
      <c r="J1022" s="37">
        <f t="shared" si="154"/>
        <v>83.916666666666671</v>
      </c>
      <c r="K1022" s="38">
        <f t="shared" si="155"/>
        <v>992.21684086108462</v>
      </c>
    </row>
    <row r="1023" spans="1:11">
      <c r="A1023" s="31">
        <v>1008</v>
      </c>
      <c r="B1023" s="33">
        <f t="shared" si="147"/>
        <v>992.21684086108462</v>
      </c>
      <c r="C1023" s="32">
        <f t="shared" si="148"/>
        <v>84</v>
      </c>
      <c r="D1023" s="36">
        <f t="shared" si="149"/>
        <v>995.66519715727202</v>
      </c>
      <c r="E1023" s="33">
        <f t="shared" si="150"/>
        <v>995.66519715727202</v>
      </c>
      <c r="F1023" s="34">
        <f t="shared" si="151"/>
        <v>1199.5371305235385</v>
      </c>
      <c r="G1023" s="34" cm="1">
        <f t="array" ref="G1023">_xll.DCE_EC312_SpecificHeat_Ca(B1023)</f>
        <v>650</v>
      </c>
      <c r="H1023" s="33">
        <f t="shared" si="152"/>
        <v>0.15305216123166979</v>
      </c>
      <c r="I1023" s="33">
        <f t="shared" si="153"/>
        <v>992.36989302231632</v>
      </c>
      <c r="J1023" s="37">
        <f t="shared" si="154"/>
        <v>84</v>
      </c>
      <c r="K1023" s="38">
        <f t="shared" si="155"/>
        <v>992.36989302231632</v>
      </c>
    </row>
    <row r="1024" spans="1:11">
      <c r="A1024" s="31">
        <v>1009</v>
      </c>
      <c r="B1024" s="33">
        <f t="shared" si="147"/>
        <v>992.36989302231632</v>
      </c>
      <c r="C1024" s="32">
        <f t="shared" si="148"/>
        <v>84.083333333333329</v>
      </c>
      <c r="D1024" s="36">
        <f t="shared" si="149"/>
        <v>995.81354528449629</v>
      </c>
      <c r="E1024" s="33">
        <f t="shared" si="150"/>
        <v>995.81354528449629</v>
      </c>
      <c r="F1024" s="34">
        <f t="shared" si="151"/>
        <v>1198.297580040673</v>
      </c>
      <c r="G1024" s="34" cm="1">
        <f t="array" ref="G1024">_xll.DCE_EC312_SpecificHeat_Ca(B1024)</f>
        <v>650</v>
      </c>
      <c r="H1024" s="33">
        <f t="shared" si="152"/>
        <v>0.15289400365944397</v>
      </c>
      <c r="I1024" s="33">
        <f t="shared" si="153"/>
        <v>992.52278702597573</v>
      </c>
      <c r="J1024" s="37">
        <f t="shared" si="154"/>
        <v>84.083333333333329</v>
      </c>
      <c r="K1024" s="38">
        <f t="shared" si="155"/>
        <v>992.52278702597573</v>
      </c>
    </row>
    <row r="1025" spans="1:11">
      <c r="A1025" s="31">
        <v>1010</v>
      </c>
      <c r="B1025" s="33">
        <f t="shared" si="147"/>
        <v>992.52278702597573</v>
      </c>
      <c r="C1025" s="32">
        <f t="shared" si="148"/>
        <v>84.166666666666671</v>
      </c>
      <c r="D1025" s="36">
        <f t="shared" si="149"/>
        <v>995.96174667764399</v>
      </c>
      <c r="E1025" s="33">
        <f t="shared" si="150"/>
        <v>995.96174667764399</v>
      </c>
      <c r="F1025" s="34">
        <f t="shared" si="151"/>
        <v>1197.0606152304294</v>
      </c>
      <c r="G1025" s="34" cm="1">
        <f t="array" ref="G1025">_xll.DCE_EC312_SpecificHeat_Ca(B1025)</f>
        <v>650</v>
      </c>
      <c r="H1025" s="33">
        <f t="shared" si="152"/>
        <v>0.15273617600012618</v>
      </c>
      <c r="I1025" s="33">
        <f t="shared" si="153"/>
        <v>992.67552320197581</v>
      </c>
      <c r="J1025" s="37">
        <f t="shared" si="154"/>
        <v>84.166666666666671</v>
      </c>
      <c r="K1025" s="38">
        <f t="shared" si="155"/>
        <v>992.67552320197581</v>
      </c>
    </row>
    <row r="1026" spans="1:11">
      <c r="A1026" s="31">
        <v>1011</v>
      </c>
      <c r="B1026" s="33">
        <f t="shared" si="147"/>
        <v>992.67552320197581</v>
      </c>
      <c r="C1026" s="32">
        <f t="shared" si="148"/>
        <v>84.25</v>
      </c>
      <c r="D1026" s="36">
        <f t="shared" si="149"/>
        <v>996.10980162670353</v>
      </c>
      <c r="E1026" s="33">
        <f t="shared" si="150"/>
        <v>996.10980162670353</v>
      </c>
      <c r="F1026" s="34">
        <f t="shared" si="151"/>
        <v>1195.826227932122</v>
      </c>
      <c r="G1026" s="34" cm="1">
        <f t="array" ref="G1026">_xll.DCE_EC312_SpecificHeat_Ca(B1026)</f>
        <v>650</v>
      </c>
      <c r="H1026" s="33">
        <f t="shared" si="152"/>
        <v>0.15257867721247262</v>
      </c>
      <c r="I1026" s="33">
        <f t="shared" si="153"/>
        <v>992.82810187918824</v>
      </c>
      <c r="J1026" s="37">
        <f t="shared" si="154"/>
        <v>84.25</v>
      </c>
      <c r="K1026" s="38">
        <f t="shared" si="155"/>
        <v>992.82810187918824</v>
      </c>
    </row>
    <row r="1027" spans="1:11">
      <c r="A1027" s="31">
        <v>1012</v>
      </c>
      <c r="B1027" s="33">
        <f t="shared" si="147"/>
        <v>992.82810187918824</v>
      </c>
      <c r="C1027" s="32">
        <f t="shared" si="148"/>
        <v>84.333333333333329</v>
      </c>
      <c r="D1027" s="36">
        <f t="shared" si="149"/>
        <v>996.25771042080441</v>
      </c>
      <c r="E1027" s="33">
        <f t="shared" si="150"/>
        <v>996.25771042080441</v>
      </c>
      <c r="F1027" s="34">
        <f t="shared" si="151"/>
        <v>1194.5944100198176</v>
      </c>
      <c r="G1027" s="34" cm="1">
        <f t="array" ref="G1027">_xll.DCE_EC312_SpecificHeat_Ca(B1027)</f>
        <v>650</v>
      </c>
      <c r="H1027" s="33">
        <f t="shared" si="152"/>
        <v>0.15242150625967371</v>
      </c>
      <c r="I1027" s="33">
        <f t="shared" si="153"/>
        <v>992.9805233854479</v>
      </c>
      <c r="J1027" s="37">
        <f t="shared" si="154"/>
        <v>84.333333333333329</v>
      </c>
      <c r="K1027" s="38">
        <f t="shared" si="155"/>
        <v>992.9805233854479</v>
      </c>
    </row>
    <row r="1028" spans="1:11">
      <c r="A1028" s="31">
        <v>1013</v>
      </c>
      <c r="B1028" s="33">
        <f t="shared" si="147"/>
        <v>992.9805233854479</v>
      </c>
      <c r="C1028" s="32">
        <f t="shared" si="148"/>
        <v>84.416666666666671</v>
      </c>
      <c r="D1028" s="36">
        <f t="shared" si="149"/>
        <v>996.40547334822088</v>
      </c>
      <c r="E1028" s="33">
        <f t="shared" si="150"/>
        <v>996.40547334822088</v>
      </c>
      <c r="F1028" s="34">
        <f t="shared" si="151"/>
        <v>1193.3651534016763</v>
      </c>
      <c r="G1028" s="34" cm="1">
        <f t="array" ref="G1028">_xll.DCE_EC312_SpecificHeat_Ca(B1028)</f>
        <v>650</v>
      </c>
      <c r="H1028" s="33">
        <f t="shared" si="152"/>
        <v>0.15226466210926984</v>
      </c>
      <c r="I1028" s="33">
        <f t="shared" si="153"/>
        <v>993.13278804755714</v>
      </c>
      <c r="J1028" s="37">
        <f t="shared" si="154"/>
        <v>84.416666666666671</v>
      </c>
      <c r="K1028" s="38">
        <f t="shared" si="155"/>
        <v>993.13278804755714</v>
      </c>
    </row>
    <row r="1029" spans="1:11">
      <c r="A1029" s="31">
        <v>1014</v>
      </c>
      <c r="B1029" s="33">
        <f t="shared" si="147"/>
        <v>993.13278804755714</v>
      </c>
      <c r="C1029" s="32">
        <f t="shared" si="148"/>
        <v>84.5</v>
      </c>
      <c r="D1029" s="36">
        <f t="shared" si="149"/>
        <v>996.55309069637474</v>
      </c>
      <c r="E1029" s="33">
        <f t="shared" si="150"/>
        <v>996.55309069637474</v>
      </c>
      <c r="F1029" s="34">
        <f t="shared" si="151"/>
        <v>1192.1384500205547</v>
      </c>
      <c r="G1029" s="34" cm="1">
        <f t="array" ref="G1029">_xll.DCE_EC312_SpecificHeat_Ca(B1029)</f>
        <v>650</v>
      </c>
      <c r="H1029" s="33">
        <f t="shared" si="152"/>
        <v>0.15210814373322848</v>
      </c>
      <c r="I1029" s="33">
        <f t="shared" si="153"/>
        <v>993.28489619129039</v>
      </c>
      <c r="J1029" s="37">
        <f t="shared" si="154"/>
        <v>84.5</v>
      </c>
      <c r="K1029" s="38">
        <f t="shared" si="155"/>
        <v>993.28489619129039</v>
      </c>
    </row>
    <row r="1030" spans="1:11">
      <c r="A1030" s="31">
        <v>1015</v>
      </c>
      <c r="B1030" s="33">
        <f t="shared" si="147"/>
        <v>993.28489619129039</v>
      </c>
      <c r="C1030" s="32">
        <f t="shared" si="148"/>
        <v>84.583333333333329</v>
      </c>
      <c r="D1030" s="36">
        <f t="shared" si="149"/>
        <v>996.7005627518397</v>
      </c>
      <c r="E1030" s="33">
        <f t="shared" si="150"/>
        <v>996.7005627518397</v>
      </c>
      <c r="F1030" s="34">
        <f t="shared" si="151"/>
        <v>1190.9142918531265</v>
      </c>
      <c r="G1030" s="34" cm="1">
        <f t="array" ref="G1030">_xll.DCE_EC312_SpecificHeat_Ca(B1030)</f>
        <v>650</v>
      </c>
      <c r="H1030" s="33">
        <f t="shared" si="152"/>
        <v>0.15195195010783191</v>
      </c>
      <c r="I1030" s="33">
        <f t="shared" si="153"/>
        <v>993.43684814139817</v>
      </c>
      <c r="J1030" s="37">
        <f t="shared" si="154"/>
        <v>84.583333333333329</v>
      </c>
      <c r="K1030" s="38">
        <f t="shared" si="155"/>
        <v>993.43684814139817</v>
      </c>
    </row>
    <row r="1031" spans="1:11">
      <c r="A1031" s="31">
        <v>1016</v>
      </c>
      <c r="B1031" s="33">
        <f t="shared" si="147"/>
        <v>993.43684814139817</v>
      </c>
      <c r="C1031" s="32">
        <f t="shared" si="148"/>
        <v>84.666666666666671</v>
      </c>
      <c r="D1031" s="36">
        <f t="shared" si="149"/>
        <v>996.84788980034386</v>
      </c>
      <c r="E1031" s="33">
        <f t="shared" si="150"/>
        <v>996.84788980034386</v>
      </c>
      <c r="F1031" s="34">
        <f t="shared" si="151"/>
        <v>1189.6926709103095</v>
      </c>
      <c r="G1031" s="34" cm="1">
        <f t="array" ref="G1031">_xll.DCE_EC312_SpecificHeat_Ca(B1031)</f>
        <v>650</v>
      </c>
      <c r="H1031" s="33">
        <f t="shared" si="152"/>
        <v>0.15179608021373167</v>
      </c>
      <c r="I1031" s="33">
        <f t="shared" si="153"/>
        <v>993.58864422161196</v>
      </c>
      <c r="J1031" s="37">
        <f t="shared" si="154"/>
        <v>84.666666666666671</v>
      </c>
      <c r="K1031" s="38">
        <f t="shared" si="155"/>
        <v>993.58864422161196</v>
      </c>
    </row>
    <row r="1032" spans="1:11">
      <c r="A1032" s="31">
        <v>1017</v>
      </c>
      <c r="B1032" s="33">
        <f t="shared" si="147"/>
        <v>993.58864422161196</v>
      </c>
      <c r="C1032" s="32">
        <f t="shared" si="148"/>
        <v>84.75</v>
      </c>
      <c r="D1032" s="36">
        <f t="shared" si="149"/>
        <v>996.99507212677304</v>
      </c>
      <c r="E1032" s="33">
        <f t="shared" si="150"/>
        <v>996.99507212677304</v>
      </c>
      <c r="F1032" s="34">
        <f t="shared" si="151"/>
        <v>1188.4735792360457</v>
      </c>
      <c r="G1032" s="34" cm="1">
        <f t="array" ref="G1032">_xll.DCE_EC312_SpecificHeat_Ca(B1032)</f>
        <v>650</v>
      </c>
      <c r="H1032" s="33">
        <f t="shared" si="152"/>
        <v>0.15164053303579295</v>
      </c>
      <c r="I1032" s="33">
        <f t="shared" si="153"/>
        <v>993.74028475464775</v>
      </c>
      <c r="J1032" s="37">
        <f t="shared" si="154"/>
        <v>84.75</v>
      </c>
      <c r="K1032" s="38">
        <f t="shared" si="155"/>
        <v>993.74028475464775</v>
      </c>
    </row>
    <row r="1033" spans="1:11">
      <c r="A1033" s="31">
        <v>1018</v>
      </c>
      <c r="B1033" s="33">
        <f t="shared" si="147"/>
        <v>993.74028475464775</v>
      </c>
      <c r="C1033" s="32">
        <f t="shared" si="148"/>
        <v>84.833333333333329</v>
      </c>
      <c r="D1033" s="36">
        <f t="shared" si="149"/>
        <v>997.14211001517469</v>
      </c>
      <c r="E1033" s="33">
        <f t="shared" si="150"/>
        <v>997.14211001517469</v>
      </c>
      <c r="F1033" s="34">
        <f t="shared" si="151"/>
        <v>1187.2570089086273</v>
      </c>
      <c r="G1033" s="34" cm="1">
        <f t="array" ref="G1033">_xll.DCE_EC312_SpecificHeat_Ca(B1033)</f>
        <v>650</v>
      </c>
      <c r="H1033" s="33">
        <f t="shared" si="152"/>
        <v>0.15148530756326387</v>
      </c>
      <c r="I1033" s="33">
        <f t="shared" si="153"/>
        <v>993.89177006221098</v>
      </c>
      <c r="J1033" s="37">
        <f t="shared" si="154"/>
        <v>84.833333333333329</v>
      </c>
      <c r="K1033" s="38">
        <f t="shared" si="155"/>
        <v>993.89177006221098</v>
      </c>
    </row>
    <row r="1034" spans="1:11">
      <c r="A1034" s="31">
        <v>1019</v>
      </c>
      <c r="B1034" s="33">
        <f t="shared" si="147"/>
        <v>993.89177006221098</v>
      </c>
      <c r="C1034" s="32">
        <f t="shared" si="148"/>
        <v>84.916666666666671</v>
      </c>
      <c r="D1034" s="36">
        <f t="shared" si="149"/>
        <v>997.28900374876071</v>
      </c>
      <c r="E1034" s="33">
        <f t="shared" si="150"/>
        <v>997.28900374876071</v>
      </c>
      <c r="F1034" s="34">
        <f t="shared" si="151"/>
        <v>1186.0429520392483</v>
      </c>
      <c r="G1034" s="34" cm="1">
        <f t="array" ref="G1034">_xll.DCE_EC312_SpecificHeat_Ca(B1034)</f>
        <v>650</v>
      </c>
      <c r="H1034" s="33">
        <f t="shared" si="152"/>
        <v>0.15133040278959045</v>
      </c>
      <c r="I1034" s="33">
        <f t="shared" si="153"/>
        <v>994.04310046500052</v>
      </c>
      <c r="J1034" s="37">
        <f t="shared" si="154"/>
        <v>84.916666666666671</v>
      </c>
      <c r="K1034" s="38">
        <f t="shared" si="155"/>
        <v>994.04310046500052</v>
      </c>
    </row>
    <row r="1035" spans="1:11">
      <c r="A1035" s="31">
        <v>1020</v>
      </c>
      <c r="B1035" s="33">
        <f t="shared" si="147"/>
        <v>994.04310046500052</v>
      </c>
      <c r="C1035" s="32">
        <f t="shared" si="148"/>
        <v>85</v>
      </c>
      <c r="D1035" s="36">
        <f t="shared" si="149"/>
        <v>997.43575360991088</v>
      </c>
      <c r="E1035" s="33">
        <f t="shared" si="150"/>
        <v>997.43575360991088</v>
      </c>
      <c r="F1035" s="34">
        <f t="shared" si="151"/>
        <v>1184.8314007725157</v>
      </c>
      <c r="G1035" s="34" cm="1">
        <f t="array" ref="G1035">_xll.DCE_EC312_SpecificHeat_Ca(B1035)</f>
        <v>650</v>
      </c>
      <c r="H1035" s="33">
        <f t="shared" si="152"/>
        <v>0.15117581771248204</v>
      </c>
      <c r="I1035" s="33">
        <f t="shared" si="153"/>
        <v>994.19427628271296</v>
      </c>
      <c r="J1035" s="37">
        <f t="shared" si="154"/>
        <v>85</v>
      </c>
      <c r="K1035" s="38">
        <f t="shared" si="155"/>
        <v>994.19427628271296</v>
      </c>
    </row>
    <row r="1036" spans="1:11">
      <c r="A1036" s="31">
        <v>1021</v>
      </c>
      <c r="B1036" s="33">
        <f t="shared" si="147"/>
        <v>994.19427628271296</v>
      </c>
      <c r="C1036" s="32">
        <f t="shared" si="148"/>
        <v>85.083333333333329</v>
      </c>
      <c r="D1036" s="36">
        <f t="shared" si="149"/>
        <v>997.58235988017577</v>
      </c>
      <c r="E1036" s="33">
        <f t="shared" si="150"/>
        <v>997.58235988017577</v>
      </c>
      <c r="F1036" s="34">
        <f t="shared" si="151"/>
        <v>1183.6223472856375</v>
      </c>
      <c r="G1036" s="34" cm="1">
        <f t="array" ref="G1036">_xll.DCE_EC312_SpecificHeat_Ca(B1036)</f>
        <v>650</v>
      </c>
      <c r="H1036" s="33">
        <f t="shared" si="152"/>
        <v>0.1510215513338076</v>
      </c>
      <c r="I1036" s="33">
        <f t="shared" si="153"/>
        <v>994.34529783404673</v>
      </c>
      <c r="J1036" s="37">
        <f t="shared" si="154"/>
        <v>85.083333333333329</v>
      </c>
      <c r="K1036" s="38">
        <f t="shared" si="155"/>
        <v>994.34529783404673</v>
      </c>
    </row>
    <row r="1037" spans="1:11">
      <c r="A1037" s="31">
        <v>1022</v>
      </c>
      <c r="B1037" s="33">
        <f t="shared" si="147"/>
        <v>994.34529783404673</v>
      </c>
      <c r="C1037" s="32">
        <f t="shared" si="148"/>
        <v>85.166666666666671</v>
      </c>
      <c r="D1037" s="36">
        <f t="shared" si="149"/>
        <v>997.72882284028094</v>
      </c>
      <c r="E1037" s="33">
        <f t="shared" si="150"/>
        <v>997.72882284028094</v>
      </c>
      <c r="F1037" s="34">
        <f t="shared" si="151"/>
        <v>1182.4157837892781</v>
      </c>
      <c r="G1037" s="34" cm="1">
        <f t="array" ref="G1037">_xll.DCE_EC312_SpecificHeat_Ca(B1037)</f>
        <v>650</v>
      </c>
      <c r="H1037" s="33">
        <f t="shared" si="152"/>
        <v>0.15086760265970489</v>
      </c>
      <c r="I1037" s="33">
        <f t="shared" si="153"/>
        <v>994.49616543670641</v>
      </c>
      <c r="J1037" s="37">
        <f t="shared" si="154"/>
        <v>85.166666666666671</v>
      </c>
      <c r="K1037" s="38">
        <f t="shared" si="155"/>
        <v>994.49616543670641</v>
      </c>
    </row>
    <row r="1038" spans="1:11">
      <c r="A1038" s="31">
        <v>1023</v>
      </c>
      <c r="B1038" s="33">
        <f t="shared" si="147"/>
        <v>994.49616543670641</v>
      </c>
      <c r="C1038" s="32">
        <f t="shared" si="148"/>
        <v>85.25</v>
      </c>
      <c r="D1038" s="36">
        <f t="shared" si="149"/>
        <v>997.87514277012883</v>
      </c>
      <c r="E1038" s="33">
        <f t="shared" si="150"/>
        <v>997.87514277012883</v>
      </c>
      <c r="F1038" s="34">
        <f t="shared" si="151"/>
        <v>1181.211702526278</v>
      </c>
      <c r="G1038" s="34" cm="1">
        <f t="array" ref="G1038">_xll.DCE_EC312_SpecificHeat_Ca(B1038)</f>
        <v>650</v>
      </c>
      <c r="H1038" s="33">
        <f t="shared" si="152"/>
        <v>0.15071397070041717</v>
      </c>
      <c r="I1038" s="33">
        <f t="shared" si="153"/>
        <v>994.6468794074068</v>
      </c>
      <c r="J1038" s="37">
        <f t="shared" si="154"/>
        <v>85.25</v>
      </c>
      <c r="K1038" s="38">
        <f t="shared" si="155"/>
        <v>994.6468794074068</v>
      </c>
    </row>
    <row r="1039" spans="1:11">
      <c r="A1039" s="31">
        <v>1024</v>
      </c>
      <c r="B1039" s="33">
        <f t="shared" si="147"/>
        <v>994.6468794074068</v>
      </c>
      <c r="C1039" s="32">
        <f t="shared" si="148"/>
        <v>85.333333333333329</v>
      </c>
      <c r="D1039" s="36">
        <f t="shared" si="149"/>
        <v>998.02131994880278</v>
      </c>
      <c r="E1039" s="33">
        <f t="shared" si="150"/>
        <v>998.02131994880278</v>
      </c>
      <c r="F1039" s="34">
        <f t="shared" si="151"/>
        <v>1180.0100957721747</v>
      </c>
      <c r="G1039" s="34" cm="1">
        <f t="array" ref="G1039">_xll.DCE_EC312_SpecificHeat_Ca(B1039)</f>
        <v>650</v>
      </c>
      <c r="H1039" s="33">
        <f t="shared" si="152"/>
        <v>0.15056065447035949</v>
      </c>
      <c r="I1039" s="33">
        <f t="shared" si="153"/>
        <v>994.79744006187718</v>
      </c>
      <c r="J1039" s="37">
        <f t="shared" si="154"/>
        <v>85.333333333333329</v>
      </c>
      <c r="K1039" s="38">
        <f t="shared" si="155"/>
        <v>994.79744006187718</v>
      </c>
    </row>
    <row r="1040" spans="1:11">
      <c r="A1040" s="31">
        <v>1025</v>
      </c>
      <c r="B1040" s="33">
        <f t="shared" si="147"/>
        <v>994.79744006187718</v>
      </c>
      <c r="C1040" s="32">
        <f t="shared" si="148"/>
        <v>85.416666666666671</v>
      </c>
      <c r="D1040" s="36">
        <f t="shared" si="149"/>
        <v>998.16735465457077</v>
      </c>
      <c r="E1040" s="33">
        <f t="shared" si="150"/>
        <v>998.16735465457077</v>
      </c>
      <c r="F1040" s="34">
        <f t="shared" si="151"/>
        <v>1178.8109558347633</v>
      </c>
      <c r="G1040" s="34" cm="1">
        <f t="array" ref="G1040">_xll.DCE_EC312_SpecificHeat_Ca(B1040)</f>
        <v>650</v>
      </c>
      <c r="H1040" s="33">
        <f t="shared" si="152"/>
        <v>0.15040765298806277</v>
      </c>
      <c r="I1040" s="33">
        <f t="shared" si="153"/>
        <v>994.94784771486525</v>
      </c>
      <c r="J1040" s="37">
        <f t="shared" si="154"/>
        <v>85.416666666666671</v>
      </c>
      <c r="K1040" s="38">
        <f t="shared" si="155"/>
        <v>994.94784771486525</v>
      </c>
    </row>
    <row r="1041" spans="1:11">
      <c r="A1041" s="31">
        <v>1026</v>
      </c>
      <c r="B1041" s="33">
        <f t="shared" ref="B1041:B1104" si="156">IF(A1041=1,20,I1040)</f>
        <v>994.94784771486525</v>
      </c>
      <c r="C1041" s="32">
        <f t="shared" ref="C1041:C1104" si="157">A1041*5/60</f>
        <v>85.5</v>
      </c>
      <c r="D1041" s="36">
        <f t="shared" ref="D1041:D1104" si="158">20 + 345 *LOG10(8 * C1041 + 1)</f>
        <v>998.31324716488677</v>
      </c>
      <c r="E1041" s="33">
        <f t="shared" ref="E1041:E1104" si="159">D1041</f>
        <v>998.31324716488677</v>
      </c>
      <c r="F1041" s="34">
        <f t="shared" ref="F1041:F1104" si="160">25 * (D1041 - B1041)+1 * 0.7 * 1 * 0.0000000567 * ((E1041 + 273) ^ 4 - (B1041 + 273) ^ 4)</f>
        <v>1177.6142750540716</v>
      </c>
      <c r="G1041" s="34" cm="1">
        <f t="array" ref="G1041">_xll.DCE_EC312_SpecificHeat_Ca(B1041)</f>
        <v>650</v>
      </c>
      <c r="H1041" s="33">
        <f t="shared" ref="H1041:H1104" si="161">$G$10 * $G$9 / (G1041 * 7850) * F1041 * 5</f>
        <v>0.15025496527617066</v>
      </c>
      <c r="I1041" s="33">
        <f t="shared" ref="I1041:I1104" si="162">B1041+H1041</f>
        <v>995.09810268014144</v>
      </c>
      <c r="J1041" s="37">
        <f t="shared" si="154"/>
        <v>85.5</v>
      </c>
      <c r="K1041" s="38">
        <f t="shared" si="155"/>
        <v>995.09810268014144</v>
      </c>
    </row>
    <row r="1042" spans="1:11">
      <c r="A1042" s="31">
        <v>1027</v>
      </c>
      <c r="B1042" s="33">
        <f t="shared" si="156"/>
        <v>995.09810268014144</v>
      </c>
      <c r="C1042" s="32">
        <f t="shared" si="157"/>
        <v>85.583333333333329</v>
      </c>
      <c r="D1042" s="36">
        <f t="shared" si="158"/>
        <v>998.45899775639612</v>
      </c>
      <c r="E1042" s="33">
        <f t="shared" si="159"/>
        <v>998.45899775639612</v>
      </c>
      <c r="F1042" s="34">
        <f t="shared" si="160"/>
        <v>1176.4200458018618</v>
      </c>
      <c r="G1042" s="34" cm="1">
        <f t="array" ref="G1042">_xll.DCE_EC312_SpecificHeat_Ca(B1042)</f>
        <v>650</v>
      </c>
      <c r="H1042" s="33">
        <f t="shared" si="161"/>
        <v>0.15010259036137583</v>
      </c>
      <c r="I1042" s="33">
        <f t="shared" si="162"/>
        <v>995.24820527050281</v>
      </c>
      <c r="J1042" s="37">
        <f t="shared" si="154"/>
        <v>85.583333333333329</v>
      </c>
      <c r="K1042" s="38">
        <f t="shared" si="155"/>
        <v>995.24820527050281</v>
      </c>
    </row>
    <row r="1043" spans="1:11">
      <c r="A1043" s="31">
        <v>1028</v>
      </c>
      <c r="B1043" s="33">
        <f t="shared" si="156"/>
        <v>995.24820527050281</v>
      </c>
      <c r="C1043" s="32">
        <f t="shared" si="157"/>
        <v>85.666666666666671</v>
      </c>
      <c r="D1043" s="36">
        <f t="shared" si="158"/>
        <v>998.60460670493728</v>
      </c>
      <c r="E1043" s="33">
        <f t="shared" si="159"/>
        <v>998.60460670493728</v>
      </c>
      <c r="F1043" s="34">
        <f t="shared" si="160"/>
        <v>1175.2282604823347</v>
      </c>
      <c r="G1043" s="34" cm="1">
        <f t="array" ref="G1043">_xll.DCE_EC312_SpecificHeat_Ca(B1043)</f>
        <v>650</v>
      </c>
      <c r="H1043" s="33">
        <f t="shared" si="161"/>
        <v>0.1499505272745098</v>
      </c>
      <c r="I1043" s="33">
        <f t="shared" si="162"/>
        <v>995.39815579777735</v>
      </c>
      <c r="J1043" s="37">
        <f t="shared" si="154"/>
        <v>85.666666666666671</v>
      </c>
      <c r="K1043" s="38">
        <f t="shared" si="155"/>
        <v>995.39815579777735</v>
      </c>
    </row>
    <row r="1044" spans="1:11">
      <c r="A1044" s="31">
        <v>1029</v>
      </c>
      <c r="B1044" s="33">
        <f t="shared" si="156"/>
        <v>995.39815579777735</v>
      </c>
      <c r="C1044" s="32">
        <f t="shared" si="157"/>
        <v>85.75</v>
      </c>
      <c r="D1044" s="36">
        <f t="shared" si="158"/>
        <v>998.75007428554488</v>
      </c>
      <c r="E1044" s="33">
        <f t="shared" si="159"/>
        <v>998.75007428554488</v>
      </c>
      <c r="F1044" s="34">
        <f t="shared" si="160"/>
        <v>1174.0389115304492</v>
      </c>
      <c r="G1044" s="34" cm="1">
        <f t="array" ref="G1044">_xll.DCE_EC312_SpecificHeat_Ca(B1044)</f>
        <v>650</v>
      </c>
      <c r="H1044" s="33">
        <f t="shared" si="161"/>
        <v>0.14979877505032876</v>
      </c>
      <c r="I1044" s="33">
        <f t="shared" si="162"/>
        <v>995.54795457282773</v>
      </c>
      <c r="J1044" s="37">
        <f t="shared" si="154"/>
        <v>85.75</v>
      </c>
      <c r="K1044" s="38">
        <f t="shared" si="155"/>
        <v>995.54795457282773</v>
      </c>
    </row>
    <row r="1045" spans="1:11">
      <c r="A1045" s="31">
        <v>1030</v>
      </c>
      <c r="B1045" s="33">
        <f t="shared" si="156"/>
        <v>995.54795457282773</v>
      </c>
      <c r="C1045" s="32">
        <f t="shared" si="157"/>
        <v>85.833333333333329</v>
      </c>
      <c r="D1045" s="36">
        <f t="shared" si="158"/>
        <v>998.89540077245374</v>
      </c>
      <c r="E1045" s="33">
        <f t="shared" si="159"/>
        <v>998.89540077245374</v>
      </c>
      <c r="F1045" s="34">
        <f t="shared" si="160"/>
        <v>1172.8519914131707</v>
      </c>
      <c r="G1045" s="34" cm="1">
        <f t="array" ref="G1045">_xll.DCE_EC312_SpecificHeat_Ca(B1045)</f>
        <v>650</v>
      </c>
      <c r="H1045" s="33">
        <f t="shared" si="161"/>
        <v>0.14964733272767258</v>
      </c>
      <c r="I1045" s="33">
        <f t="shared" si="162"/>
        <v>995.69760190555542</v>
      </c>
      <c r="J1045" s="37">
        <f t="shared" si="154"/>
        <v>85.833333333333329</v>
      </c>
      <c r="K1045" s="38">
        <f t="shared" si="155"/>
        <v>995.69760190555542</v>
      </c>
    </row>
    <row r="1046" spans="1:11">
      <c r="A1046" s="31">
        <v>1031</v>
      </c>
      <c r="B1046" s="33">
        <f t="shared" si="156"/>
        <v>995.69760190555542</v>
      </c>
      <c r="C1046" s="32">
        <f t="shared" si="157"/>
        <v>85.916666666666671</v>
      </c>
      <c r="D1046" s="36">
        <f t="shared" si="158"/>
        <v>999.04058643910128</v>
      </c>
      <c r="E1046" s="33">
        <f t="shared" si="159"/>
        <v>999.04058643910128</v>
      </c>
      <c r="F1046" s="34">
        <f t="shared" si="160"/>
        <v>1171.6674926287687</v>
      </c>
      <c r="G1046" s="34" cm="1">
        <f t="array" ref="G1046">_xll.DCE_EC312_SpecificHeat_Ca(B1046)</f>
        <v>650</v>
      </c>
      <c r="H1046" s="33">
        <f t="shared" si="161"/>
        <v>0.14949619934937536</v>
      </c>
      <c r="I1046" s="33">
        <f t="shared" si="162"/>
        <v>995.84709810490483</v>
      </c>
      <c r="J1046" s="37">
        <f t="shared" si="154"/>
        <v>85.916666666666671</v>
      </c>
      <c r="K1046" s="38">
        <f t="shared" si="155"/>
        <v>995.84709810490483</v>
      </c>
    </row>
    <row r="1047" spans="1:11">
      <c r="A1047" s="31">
        <v>1032</v>
      </c>
      <c r="B1047" s="33">
        <f t="shared" si="156"/>
        <v>995.84709810490483</v>
      </c>
      <c r="C1047" s="32">
        <f t="shared" si="157"/>
        <v>86</v>
      </c>
      <c r="D1047" s="36">
        <f t="shared" si="158"/>
        <v>999.18563155813081</v>
      </c>
      <c r="E1047" s="33">
        <f t="shared" si="159"/>
        <v>999.18563155813081</v>
      </c>
      <c r="F1047" s="34">
        <f t="shared" si="160"/>
        <v>1170.4854077065825</v>
      </c>
      <c r="G1047" s="34" cm="1">
        <f t="array" ref="G1047">_xll.DCE_EC312_SpecificHeat_Ca(B1047)</f>
        <v>650</v>
      </c>
      <c r="H1047" s="33">
        <f t="shared" si="161"/>
        <v>0.14934537396223538</v>
      </c>
      <c r="I1047" s="33">
        <f t="shared" si="162"/>
        <v>995.99644347886704</v>
      </c>
      <c r="J1047" s="37">
        <f t="shared" si="154"/>
        <v>86</v>
      </c>
      <c r="K1047" s="38">
        <f t="shared" si="155"/>
        <v>995.99644347886704</v>
      </c>
    </row>
    <row r="1048" spans="1:11">
      <c r="A1048" s="31">
        <v>1033</v>
      </c>
      <c r="B1048" s="33">
        <f t="shared" si="156"/>
        <v>995.99644347886704</v>
      </c>
      <c r="C1048" s="32">
        <f t="shared" si="157"/>
        <v>86.083333333333329</v>
      </c>
      <c r="D1048" s="36">
        <f t="shared" si="158"/>
        <v>999.33053640139485</v>
      </c>
      <c r="E1048" s="33">
        <f t="shared" si="159"/>
        <v>999.33053640139485</v>
      </c>
      <c r="F1048" s="34">
        <f t="shared" si="160"/>
        <v>1169.3057292071285</v>
      </c>
      <c r="G1048" s="34" cm="1">
        <f t="array" ref="G1048">_xll.DCE_EC312_SpecificHeat_Ca(B1048)</f>
        <v>650</v>
      </c>
      <c r="H1048" s="33">
        <f t="shared" si="161"/>
        <v>0.14919485561702903</v>
      </c>
      <c r="I1048" s="33">
        <f t="shared" si="162"/>
        <v>996.14563833448403</v>
      </c>
      <c r="J1048" s="37">
        <f t="shared" si="154"/>
        <v>86.083333333333329</v>
      </c>
      <c r="K1048" s="38">
        <f t="shared" si="155"/>
        <v>996.14563833448403</v>
      </c>
    </row>
    <row r="1049" spans="1:11">
      <c r="A1049" s="31">
        <v>1034</v>
      </c>
      <c r="B1049" s="33">
        <f t="shared" si="156"/>
        <v>996.14563833448403</v>
      </c>
      <c r="C1049" s="32">
        <f t="shared" si="157"/>
        <v>86.166666666666671</v>
      </c>
      <c r="D1049" s="36">
        <f t="shared" si="158"/>
        <v>999.47530123995762</v>
      </c>
      <c r="E1049" s="33">
        <f t="shared" si="159"/>
        <v>999.47530123995762</v>
      </c>
      <c r="F1049" s="34">
        <f t="shared" si="160"/>
        <v>1168.128449721336</v>
      </c>
      <c r="G1049" s="34" cm="1">
        <f t="array" ref="G1049">_xll.DCE_EC312_SpecificHeat_Ca(B1049)</f>
        <v>650</v>
      </c>
      <c r="H1049" s="33">
        <f t="shared" si="161"/>
        <v>0.14904464336841308</v>
      </c>
      <c r="I1049" s="33">
        <f t="shared" si="162"/>
        <v>996.2946829778524</v>
      </c>
      <c r="J1049" s="37">
        <f t="shared" si="154"/>
        <v>86.166666666666671</v>
      </c>
      <c r="K1049" s="38">
        <f t="shared" si="155"/>
        <v>996.2946829778524</v>
      </c>
    </row>
    <row r="1050" spans="1:11">
      <c r="A1050" s="31">
        <v>1035</v>
      </c>
      <c r="B1050" s="33">
        <f t="shared" si="156"/>
        <v>996.2946829778524</v>
      </c>
      <c r="C1050" s="32">
        <f t="shared" si="157"/>
        <v>86.25</v>
      </c>
      <c r="D1050" s="36">
        <f t="shared" si="158"/>
        <v>999.61992634409853</v>
      </c>
      <c r="E1050" s="33">
        <f t="shared" si="159"/>
        <v>999.61992634409853</v>
      </c>
      <c r="F1050" s="34">
        <f t="shared" si="160"/>
        <v>1166.9535618709738</v>
      </c>
      <c r="G1050" s="34" cm="1">
        <f t="array" ref="G1050">_xll.DCE_EC312_SpecificHeat_Ca(B1050)</f>
        <v>650</v>
      </c>
      <c r="H1050" s="33">
        <f t="shared" si="161"/>
        <v>0.14889473627497923</v>
      </c>
      <c r="I1050" s="33">
        <f t="shared" si="162"/>
        <v>996.4435777141274</v>
      </c>
      <c r="J1050" s="37">
        <f t="shared" si="154"/>
        <v>86.25</v>
      </c>
      <c r="K1050" s="38">
        <f t="shared" si="155"/>
        <v>996.4435777141274</v>
      </c>
    </row>
    <row r="1051" spans="1:11">
      <c r="A1051" s="31">
        <v>1036</v>
      </c>
      <c r="B1051" s="33">
        <f t="shared" si="156"/>
        <v>996.4435777141274</v>
      </c>
      <c r="C1051" s="32">
        <f t="shared" si="157"/>
        <v>86.333333333333329</v>
      </c>
      <c r="D1051" s="36">
        <f t="shared" si="158"/>
        <v>999.76441198331497</v>
      </c>
      <c r="E1051" s="33">
        <f t="shared" si="159"/>
        <v>999.76441198331497</v>
      </c>
      <c r="F1051" s="34">
        <f t="shared" si="160"/>
        <v>1165.7810583083992</v>
      </c>
      <c r="G1051" s="34" cm="1">
        <f t="array" ref="G1051">_xll.DCE_EC312_SpecificHeat_Ca(B1051)</f>
        <v>650</v>
      </c>
      <c r="H1051" s="33">
        <f t="shared" si="161"/>
        <v>0.14874513339922205</v>
      </c>
      <c r="I1051" s="33">
        <f t="shared" si="162"/>
        <v>996.59232284752659</v>
      </c>
      <c r="J1051" s="37">
        <f t="shared" si="154"/>
        <v>86.333333333333329</v>
      </c>
      <c r="K1051" s="38">
        <f t="shared" si="155"/>
        <v>996.59232284752659</v>
      </c>
    </row>
    <row r="1052" spans="1:11">
      <c r="A1052" s="31">
        <v>1037</v>
      </c>
      <c r="B1052" s="33">
        <f t="shared" si="156"/>
        <v>996.59232284752659</v>
      </c>
      <c r="C1052" s="32">
        <f t="shared" si="157"/>
        <v>86.416666666666671</v>
      </c>
      <c r="D1052" s="36">
        <f t="shared" si="158"/>
        <v>999.90875842632556</v>
      </c>
      <c r="E1052" s="33">
        <f t="shared" si="159"/>
        <v>999.90875842632556</v>
      </c>
      <c r="F1052" s="34">
        <f t="shared" si="160"/>
        <v>1164.610931716456</v>
      </c>
      <c r="G1052" s="34" cm="1">
        <f t="array" ref="G1052">_xll.DCE_EC312_SpecificHeat_Ca(B1052)</f>
        <v>650</v>
      </c>
      <c r="H1052" s="33">
        <f t="shared" si="161"/>
        <v>0.14859583380752586</v>
      </c>
      <c r="I1052" s="33">
        <f t="shared" si="162"/>
        <v>996.74091868133416</v>
      </c>
      <c r="J1052" s="37">
        <f t="shared" si="154"/>
        <v>86.416666666666671</v>
      </c>
      <c r="K1052" s="38">
        <f t="shared" si="155"/>
        <v>996.74091868133416</v>
      </c>
    </row>
    <row r="1053" spans="1:11">
      <c r="A1053" s="31">
        <v>1038</v>
      </c>
      <c r="B1053" s="33">
        <f t="shared" si="156"/>
        <v>996.74091868133416</v>
      </c>
      <c r="C1053" s="32">
        <f t="shared" si="157"/>
        <v>86.5</v>
      </c>
      <c r="D1053" s="36">
        <f t="shared" si="158"/>
        <v>1000.0529659410732</v>
      </c>
      <c r="E1053" s="33">
        <f t="shared" si="159"/>
        <v>1000.0529659410732</v>
      </c>
      <c r="F1053" s="34">
        <f t="shared" si="160"/>
        <v>1163.443174807705</v>
      </c>
      <c r="G1053" s="34" cm="1">
        <f t="array" ref="G1053">_xll.DCE_EC312_SpecificHeat_Ca(B1053)</f>
        <v>650</v>
      </c>
      <c r="H1053" s="33">
        <f t="shared" si="161"/>
        <v>0.14844683657006683</v>
      </c>
      <c r="I1053" s="33">
        <f t="shared" si="162"/>
        <v>996.88936551790425</v>
      </c>
      <c r="J1053" s="37">
        <f t="shared" si="154"/>
        <v>86.5</v>
      </c>
      <c r="K1053" s="38">
        <f t="shared" si="155"/>
        <v>996.88936551790425</v>
      </c>
    </row>
    <row r="1054" spans="1:11">
      <c r="A1054" s="31">
        <v>1039</v>
      </c>
      <c r="B1054" s="33">
        <f t="shared" si="156"/>
        <v>996.88936551790425</v>
      </c>
      <c r="C1054" s="32">
        <f t="shared" si="157"/>
        <v>86.583333333333329</v>
      </c>
      <c r="D1054" s="36">
        <f t="shared" si="158"/>
        <v>1000.1970347947278</v>
      </c>
      <c r="E1054" s="33">
        <f t="shared" si="159"/>
        <v>1000.1970347947278</v>
      </c>
      <c r="F1054" s="34">
        <f t="shared" si="160"/>
        <v>1162.2777803253343</v>
      </c>
      <c r="G1054" s="34" cm="1">
        <f t="array" ref="G1054">_xll.DCE_EC312_SpecificHeat_Ca(B1054)</f>
        <v>650</v>
      </c>
      <c r="H1054" s="33">
        <f t="shared" si="161"/>
        <v>0.14829814076092881</v>
      </c>
      <c r="I1054" s="33">
        <f t="shared" si="162"/>
        <v>997.03766365866522</v>
      </c>
      <c r="J1054" s="37">
        <f t="shared" si="154"/>
        <v>86.583333333333329</v>
      </c>
      <c r="K1054" s="38">
        <f t="shared" si="155"/>
        <v>997.03766365866522</v>
      </c>
    </row>
    <row r="1055" spans="1:11">
      <c r="A1055" s="31">
        <v>1040</v>
      </c>
      <c r="B1055" s="33">
        <f t="shared" si="156"/>
        <v>997.03766365866522</v>
      </c>
      <c r="C1055" s="32">
        <f t="shared" si="157"/>
        <v>86.666666666666671</v>
      </c>
      <c r="D1055" s="36">
        <f t="shared" si="158"/>
        <v>1000.3409652536888</v>
      </c>
      <c r="E1055" s="33">
        <f t="shared" si="159"/>
        <v>1000.3409652536888</v>
      </c>
      <c r="F1055" s="34">
        <f t="shared" si="160"/>
        <v>1161.114741041908</v>
      </c>
      <c r="G1055" s="34" cm="1">
        <f t="array" ref="G1055">_xll.DCE_EC312_SpecificHeat_Ca(B1055)</f>
        <v>650</v>
      </c>
      <c r="H1055" s="33">
        <f t="shared" si="161"/>
        <v>0.14814974545794388</v>
      </c>
      <c r="I1055" s="33">
        <f t="shared" si="162"/>
        <v>997.18581340412322</v>
      </c>
      <c r="J1055" s="37">
        <f t="shared" si="154"/>
        <v>86.666666666666671</v>
      </c>
      <c r="K1055" s="38">
        <f t="shared" si="155"/>
        <v>997.18581340412322</v>
      </c>
    </row>
    <row r="1056" spans="1:11">
      <c r="A1056" s="31">
        <v>1041</v>
      </c>
      <c r="B1056" s="33">
        <f t="shared" si="156"/>
        <v>997.18581340412322</v>
      </c>
      <c r="C1056" s="32">
        <f t="shared" si="157"/>
        <v>86.75</v>
      </c>
      <c r="D1056" s="36">
        <f t="shared" si="158"/>
        <v>1000.4847575835893</v>
      </c>
      <c r="E1056" s="33">
        <f t="shared" si="159"/>
        <v>1000.4847575835893</v>
      </c>
      <c r="F1056" s="34">
        <f t="shared" si="160"/>
        <v>1159.9540497598882</v>
      </c>
      <c r="G1056" s="34" cm="1">
        <f t="array" ref="G1056">_xll.DCE_EC312_SpecificHeat_Ca(B1056)</f>
        <v>650</v>
      </c>
      <c r="H1056" s="33">
        <f t="shared" si="161"/>
        <v>0.14800164974275884</v>
      </c>
      <c r="I1056" s="33">
        <f t="shared" si="162"/>
        <v>997.33381505386603</v>
      </c>
      <c r="J1056" s="37">
        <f t="shared" si="154"/>
        <v>86.75</v>
      </c>
      <c r="K1056" s="38">
        <f t="shared" si="155"/>
        <v>997.33381505386603</v>
      </c>
    </row>
    <row r="1057" spans="1:11">
      <c r="A1057" s="31">
        <v>1042</v>
      </c>
      <c r="B1057" s="33">
        <f t="shared" si="156"/>
        <v>997.33381505386603</v>
      </c>
      <c r="C1057" s="32">
        <f t="shared" si="157"/>
        <v>86.833333333333329</v>
      </c>
      <c r="D1057" s="36">
        <f t="shared" si="158"/>
        <v>1000.6284120492982</v>
      </c>
      <c r="E1057" s="33">
        <f t="shared" si="159"/>
        <v>1000.6284120492982</v>
      </c>
      <c r="F1057" s="34">
        <f t="shared" si="160"/>
        <v>1158.7956993112896</v>
      </c>
      <c r="G1057" s="34" cm="1">
        <f t="array" ref="G1057">_xll.DCE_EC312_SpecificHeat_Ca(B1057)</f>
        <v>650</v>
      </c>
      <c r="H1057" s="33">
        <f t="shared" si="161"/>
        <v>0.14785385270079121</v>
      </c>
      <c r="I1057" s="33">
        <f t="shared" si="162"/>
        <v>997.48166890656682</v>
      </c>
      <c r="J1057" s="37">
        <f t="shared" si="154"/>
        <v>86.833333333333329</v>
      </c>
      <c r="K1057" s="38">
        <f t="shared" si="155"/>
        <v>997.48166890656682</v>
      </c>
    </row>
    <row r="1058" spans="1:11">
      <c r="A1058" s="31">
        <v>1043</v>
      </c>
      <c r="B1058" s="33">
        <f t="shared" si="156"/>
        <v>997.48166890656682</v>
      </c>
      <c r="C1058" s="32">
        <f t="shared" si="157"/>
        <v>86.916666666666671</v>
      </c>
      <c r="D1058" s="36">
        <f t="shared" si="158"/>
        <v>1000.7719289149229</v>
      </c>
      <c r="E1058" s="33">
        <f t="shared" si="159"/>
        <v>1000.7719289149229</v>
      </c>
      <c r="F1058" s="34">
        <f t="shared" si="160"/>
        <v>1157.6396825575971</v>
      </c>
      <c r="G1058" s="34" cm="1">
        <f t="array" ref="G1058">_xll.DCE_EC312_SpecificHeat_Ca(B1058)</f>
        <v>650</v>
      </c>
      <c r="H1058" s="33">
        <f t="shared" si="161"/>
        <v>0.14770635342121874</v>
      </c>
      <c r="I1058" s="33">
        <f t="shared" si="162"/>
        <v>997.62937525998802</v>
      </c>
      <c r="J1058" s="37">
        <f t="shared" si="154"/>
        <v>86.916666666666671</v>
      </c>
      <c r="K1058" s="38">
        <f t="shared" si="155"/>
        <v>997.62937525998802</v>
      </c>
    </row>
    <row r="1059" spans="1:11">
      <c r="A1059" s="31">
        <v>1044</v>
      </c>
      <c r="B1059" s="33">
        <f t="shared" si="156"/>
        <v>997.62937525998802</v>
      </c>
      <c r="C1059" s="32">
        <f t="shared" si="157"/>
        <v>87</v>
      </c>
      <c r="D1059" s="36">
        <f t="shared" si="158"/>
        <v>1000.9153084438133</v>
      </c>
      <c r="E1059" s="33">
        <f t="shared" si="159"/>
        <v>1000.9153084438133</v>
      </c>
      <c r="F1059" s="34">
        <f t="shared" si="160"/>
        <v>1156.4859923896061</v>
      </c>
      <c r="G1059" s="34" cm="1">
        <f t="array" ref="G1059">_xll.DCE_EC312_SpecificHeat_Ca(B1059)</f>
        <v>650</v>
      </c>
      <c r="H1059" s="33">
        <f t="shared" si="161"/>
        <v>0.1475591509969589</v>
      </c>
      <c r="I1059" s="33">
        <f t="shared" si="162"/>
        <v>997.77693441098495</v>
      </c>
      <c r="J1059" s="37">
        <f t="shared" si="154"/>
        <v>87</v>
      </c>
      <c r="K1059" s="38">
        <f t="shared" si="155"/>
        <v>997.77693441098495</v>
      </c>
    </row>
    <row r="1060" spans="1:11">
      <c r="A1060" s="31">
        <v>1045</v>
      </c>
      <c r="B1060" s="33">
        <f t="shared" si="156"/>
        <v>997.77693441098495</v>
      </c>
      <c r="C1060" s="32">
        <f t="shared" si="157"/>
        <v>87.083333333333329</v>
      </c>
      <c r="D1060" s="36">
        <f t="shared" si="158"/>
        <v>1001.0585508985632</v>
      </c>
      <c r="E1060" s="33">
        <f t="shared" si="159"/>
        <v>1001.0585508985632</v>
      </c>
      <c r="F1060" s="34">
        <f t="shared" si="160"/>
        <v>1155.3346217270303</v>
      </c>
      <c r="G1060" s="34" cm="1">
        <f t="array" ref="G1060">_xll.DCE_EC312_SpecificHeat_Ca(B1060)</f>
        <v>650</v>
      </c>
      <c r="H1060" s="33">
        <f t="shared" si="161"/>
        <v>0.14741224452461898</v>
      </c>
      <c r="I1060" s="33">
        <f t="shared" si="162"/>
        <v>997.92434665550957</v>
      </c>
      <c r="J1060" s="37">
        <f t="shared" si="154"/>
        <v>87.083333333333329</v>
      </c>
      <c r="K1060" s="38">
        <f t="shared" si="155"/>
        <v>997.92434665550957</v>
      </c>
    </row>
    <row r="1061" spans="1:11">
      <c r="A1061" s="31">
        <v>1046</v>
      </c>
      <c r="B1061" s="33">
        <f t="shared" si="156"/>
        <v>997.92434665550957</v>
      </c>
      <c r="C1061" s="32">
        <f t="shared" si="157"/>
        <v>87.166666666666671</v>
      </c>
      <c r="D1061" s="36">
        <f t="shared" si="158"/>
        <v>1001.2016565410148</v>
      </c>
      <c r="E1061" s="33">
        <f t="shared" si="159"/>
        <v>1001.2016565410148</v>
      </c>
      <c r="F1061" s="34">
        <f t="shared" si="160"/>
        <v>1154.1855635186598</v>
      </c>
      <c r="G1061" s="34" cm="1">
        <f t="array" ref="G1061">_xll.DCE_EC312_SpecificHeat_Ca(B1061)</f>
        <v>650</v>
      </c>
      <c r="H1061" s="33">
        <f t="shared" si="161"/>
        <v>0.14726563310451618</v>
      </c>
      <c r="I1061" s="33">
        <f t="shared" si="162"/>
        <v>998.07161228861412</v>
      </c>
      <c r="J1061" s="37">
        <f t="shared" si="154"/>
        <v>87.166666666666671</v>
      </c>
      <c r="K1061" s="38">
        <f t="shared" si="155"/>
        <v>998.07161228861412</v>
      </c>
    </row>
    <row r="1062" spans="1:11">
      <c r="A1062" s="31">
        <v>1047</v>
      </c>
      <c r="B1062" s="33">
        <f t="shared" si="156"/>
        <v>998.07161228861412</v>
      </c>
      <c r="C1062" s="32">
        <f t="shared" si="157"/>
        <v>87.25</v>
      </c>
      <c r="D1062" s="36">
        <f t="shared" si="158"/>
        <v>1001.3446256322601</v>
      </c>
      <c r="E1062" s="33">
        <f t="shared" si="159"/>
        <v>1001.3446256322601</v>
      </c>
      <c r="F1062" s="34">
        <f t="shared" si="160"/>
        <v>1153.0388107418155</v>
      </c>
      <c r="G1062" s="34" cm="1">
        <f t="array" ref="G1062">_xll.DCE_EC312_SpecificHeat_Ca(B1062)</f>
        <v>650</v>
      </c>
      <c r="H1062" s="33">
        <f t="shared" si="161"/>
        <v>0.14711931584060803</v>
      </c>
      <c r="I1062" s="33">
        <f t="shared" si="162"/>
        <v>998.21873160445477</v>
      </c>
      <c r="J1062" s="37">
        <f t="shared" si="154"/>
        <v>87.25</v>
      </c>
      <c r="K1062" s="38">
        <f t="shared" si="155"/>
        <v>998.21873160445477</v>
      </c>
    </row>
    <row r="1063" spans="1:11">
      <c r="A1063" s="31">
        <v>1048</v>
      </c>
      <c r="B1063" s="33">
        <f t="shared" si="156"/>
        <v>998.21873160445477</v>
      </c>
      <c r="C1063" s="32">
        <f t="shared" si="157"/>
        <v>87.333333333333329</v>
      </c>
      <c r="D1063" s="36">
        <f t="shared" si="158"/>
        <v>1001.4874584326446</v>
      </c>
      <c r="E1063" s="33">
        <f t="shared" si="159"/>
        <v>1001.4874584326446</v>
      </c>
      <c r="F1063" s="34">
        <f t="shared" si="160"/>
        <v>1151.8943564032747</v>
      </c>
      <c r="G1063" s="34" cm="1">
        <f t="array" ref="G1063">_xll.DCE_EC312_SpecificHeat_Ca(B1063)</f>
        <v>650</v>
      </c>
      <c r="H1063" s="33">
        <f t="shared" si="161"/>
        <v>0.14697329184061048</v>
      </c>
      <c r="I1063" s="33">
        <f t="shared" si="162"/>
        <v>998.36570489629537</v>
      </c>
      <c r="J1063" s="37">
        <f t="shared" ref="J1063:J1126" si="163">C1063</f>
        <v>87.333333333333329</v>
      </c>
      <c r="K1063" s="38">
        <f t="shared" ref="K1063:K1126" si="164">I1063</f>
        <v>998.36570489629537</v>
      </c>
    </row>
    <row r="1064" spans="1:11">
      <c r="A1064" s="31">
        <v>1049</v>
      </c>
      <c r="B1064" s="33">
        <f t="shared" si="156"/>
        <v>998.36570489629537</v>
      </c>
      <c r="C1064" s="32">
        <f t="shared" si="157"/>
        <v>87.416666666666671</v>
      </c>
      <c r="D1064" s="36">
        <f t="shared" si="158"/>
        <v>1001.6301552017701</v>
      </c>
      <c r="E1064" s="33">
        <f t="shared" si="159"/>
        <v>1001.6301552017701</v>
      </c>
      <c r="F1064" s="34">
        <f t="shared" si="160"/>
        <v>1150.7521935372265</v>
      </c>
      <c r="G1064" s="34" cm="1">
        <f t="array" ref="G1064">_xll.DCE_EC312_SpecificHeat_Ca(B1064)</f>
        <v>650</v>
      </c>
      <c r="H1064" s="33">
        <f t="shared" si="161"/>
        <v>0.14682756021573704</v>
      </c>
      <c r="I1064" s="33">
        <f t="shared" si="162"/>
        <v>998.51253245651105</v>
      </c>
      <c r="J1064" s="37">
        <f t="shared" si="163"/>
        <v>87.416666666666671</v>
      </c>
      <c r="K1064" s="38">
        <f t="shared" si="164"/>
        <v>998.51253245651105</v>
      </c>
    </row>
    <row r="1065" spans="1:11">
      <c r="A1065" s="31">
        <v>1050</v>
      </c>
      <c r="B1065" s="33">
        <f t="shared" si="156"/>
        <v>998.51253245651105</v>
      </c>
      <c r="C1065" s="32">
        <f t="shared" si="157"/>
        <v>87.5</v>
      </c>
      <c r="D1065" s="36">
        <f t="shared" si="158"/>
        <v>1001.7727161984972</v>
      </c>
      <c r="E1065" s="33">
        <f t="shared" si="159"/>
        <v>1001.7727161984972</v>
      </c>
      <c r="F1065" s="34">
        <f t="shared" si="160"/>
        <v>1149.6123152070959</v>
      </c>
      <c r="G1065" s="34" cm="1">
        <f t="array" ref="G1065">_xll.DCE_EC312_SpecificHeat_Ca(B1065)</f>
        <v>650</v>
      </c>
      <c r="H1065" s="33">
        <f t="shared" si="161"/>
        <v>0.14668212008093146</v>
      </c>
      <c r="I1065" s="33">
        <f t="shared" si="162"/>
        <v>998.65921457659203</v>
      </c>
      <c r="J1065" s="37">
        <f t="shared" si="163"/>
        <v>87.5</v>
      </c>
      <c r="K1065" s="38">
        <f t="shared" si="164"/>
        <v>998.65921457659203</v>
      </c>
    </row>
    <row r="1066" spans="1:11">
      <c r="A1066" s="31">
        <v>1051</v>
      </c>
      <c r="B1066" s="33">
        <f t="shared" si="156"/>
        <v>998.65921457659203</v>
      </c>
      <c r="C1066" s="32">
        <f t="shared" si="157"/>
        <v>87.583333333333329</v>
      </c>
      <c r="D1066" s="36">
        <f t="shared" si="158"/>
        <v>1001.9151416809484</v>
      </c>
      <c r="E1066" s="33">
        <f t="shared" si="159"/>
        <v>1001.9151416809484</v>
      </c>
      <c r="F1066" s="34">
        <f t="shared" si="160"/>
        <v>1148.4747145040678</v>
      </c>
      <c r="G1066" s="34" cm="1">
        <f t="array" ref="G1066">_xll.DCE_EC312_SpecificHeat_Ca(B1066)</f>
        <v>650</v>
      </c>
      <c r="H1066" s="33">
        <f t="shared" si="161"/>
        <v>0.14653697055467951</v>
      </c>
      <c r="I1066" s="33">
        <f t="shared" si="162"/>
        <v>998.80575154714677</v>
      </c>
      <c r="J1066" s="37">
        <f t="shared" si="163"/>
        <v>87.583333333333329</v>
      </c>
      <c r="K1066" s="38">
        <f t="shared" si="164"/>
        <v>998.80575154714677</v>
      </c>
    </row>
    <row r="1067" spans="1:11">
      <c r="A1067" s="31">
        <v>1052</v>
      </c>
      <c r="B1067" s="33">
        <f t="shared" si="156"/>
        <v>998.80575154714677</v>
      </c>
      <c r="C1067" s="32">
        <f t="shared" si="157"/>
        <v>87.666666666666671</v>
      </c>
      <c r="D1067" s="36">
        <f t="shared" si="158"/>
        <v>1002.0574319065111</v>
      </c>
      <c r="E1067" s="33">
        <f t="shared" si="159"/>
        <v>1002.0574319065111</v>
      </c>
      <c r="F1067" s="34">
        <f t="shared" si="160"/>
        <v>1147.3393845476967</v>
      </c>
      <c r="G1067" s="34" cm="1">
        <f t="array" ref="G1067">_xll.DCE_EC312_SpecificHeat_Ca(B1067)</f>
        <v>650</v>
      </c>
      <c r="H1067" s="33">
        <f t="shared" si="161"/>
        <v>0.14639211075908667</v>
      </c>
      <c r="I1067" s="33">
        <f t="shared" si="162"/>
        <v>998.95214365790582</v>
      </c>
      <c r="J1067" s="37">
        <f t="shared" si="163"/>
        <v>87.666666666666671</v>
      </c>
      <c r="K1067" s="38">
        <f t="shared" si="164"/>
        <v>998.95214365790582</v>
      </c>
    </row>
    <row r="1068" spans="1:11">
      <c r="A1068" s="31">
        <v>1053</v>
      </c>
      <c r="B1068" s="33">
        <f t="shared" si="156"/>
        <v>998.95214365790582</v>
      </c>
      <c r="C1068" s="32">
        <f t="shared" si="157"/>
        <v>87.75</v>
      </c>
      <c r="D1068" s="36">
        <f t="shared" si="158"/>
        <v>1002.1995871318393</v>
      </c>
      <c r="E1068" s="33">
        <f t="shared" si="159"/>
        <v>1002.1995871318393</v>
      </c>
      <c r="F1068" s="34">
        <f t="shared" si="160"/>
        <v>1146.206318485305</v>
      </c>
      <c r="G1068" s="34" cm="1">
        <f t="array" ref="G1068">_xll.DCE_EC312_SpecificHeat_Ca(B1068)</f>
        <v>650</v>
      </c>
      <c r="H1068" s="33">
        <f t="shared" si="161"/>
        <v>0.14624753981980143</v>
      </c>
      <c r="I1068" s="33">
        <f t="shared" si="162"/>
        <v>999.09839119772562</v>
      </c>
      <c r="J1068" s="37">
        <f t="shared" si="163"/>
        <v>87.75</v>
      </c>
      <c r="K1068" s="38">
        <f t="shared" si="164"/>
        <v>999.09839119772562</v>
      </c>
    </row>
    <row r="1069" spans="1:11">
      <c r="A1069" s="31">
        <v>1054</v>
      </c>
      <c r="B1069" s="33">
        <f t="shared" si="156"/>
        <v>999.09839119772562</v>
      </c>
      <c r="C1069" s="32">
        <f t="shared" si="157"/>
        <v>87.833333333333329</v>
      </c>
      <c r="D1069" s="36">
        <f t="shared" si="158"/>
        <v>1002.3416076128578</v>
      </c>
      <c r="E1069" s="33">
        <f t="shared" si="159"/>
        <v>1002.3416076128578</v>
      </c>
      <c r="F1069" s="34">
        <f t="shared" si="160"/>
        <v>1145.0755094918063</v>
      </c>
      <c r="G1069" s="34" cm="1">
        <f t="array" ref="G1069">_xll.DCE_EC312_SpecificHeat_Ca(B1069)</f>
        <v>650</v>
      </c>
      <c r="H1069" s="33">
        <f t="shared" si="161"/>
        <v>0.14610325686599271</v>
      </c>
      <c r="I1069" s="33">
        <f t="shared" si="162"/>
        <v>999.24449445459163</v>
      </c>
      <c r="J1069" s="37">
        <f t="shared" si="163"/>
        <v>87.833333333333329</v>
      </c>
      <c r="K1069" s="38">
        <f t="shared" si="164"/>
        <v>999.24449445459163</v>
      </c>
    </row>
    <row r="1070" spans="1:11">
      <c r="A1070" s="31">
        <v>1055</v>
      </c>
      <c r="B1070" s="33">
        <f t="shared" si="156"/>
        <v>999.24449445459163</v>
      </c>
      <c r="C1070" s="32">
        <f t="shared" si="157"/>
        <v>87.916666666666671</v>
      </c>
      <c r="D1070" s="36">
        <f t="shared" si="158"/>
        <v>1002.4834936047645</v>
      </c>
      <c r="E1070" s="33">
        <f t="shared" si="159"/>
        <v>1002.4834936047645</v>
      </c>
      <c r="F1070" s="34">
        <f t="shared" si="160"/>
        <v>1143.9469507701315</v>
      </c>
      <c r="G1070" s="34" cm="1">
        <f t="array" ref="G1070">_xll.DCE_EC312_SpecificHeat_Ca(B1070)</f>
        <v>650</v>
      </c>
      <c r="H1070" s="33">
        <f t="shared" si="161"/>
        <v>0.14595926103040419</v>
      </c>
      <c r="I1070" s="33">
        <f t="shared" si="162"/>
        <v>999.39045371562202</v>
      </c>
      <c r="J1070" s="37">
        <f t="shared" si="163"/>
        <v>87.916666666666671</v>
      </c>
      <c r="K1070" s="38">
        <f t="shared" si="164"/>
        <v>999.39045371562202</v>
      </c>
    </row>
    <row r="1071" spans="1:11">
      <c r="A1071" s="31">
        <v>1056</v>
      </c>
      <c r="B1071" s="33">
        <f t="shared" si="156"/>
        <v>999.39045371562202</v>
      </c>
      <c r="C1071" s="32">
        <f t="shared" si="157"/>
        <v>88</v>
      </c>
      <c r="D1071" s="36">
        <f t="shared" si="158"/>
        <v>1002.6252453620326</v>
      </c>
      <c r="E1071" s="33">
        <f t="shared" si="159"/>
        <v>1002.6252453620326</v>
      </c>
      <c r="F1071" s="34">
        <f t="shared" si="160"/>
        <v>1142.8206355506236</v>
      </c>
      <c r="G1071" s="34" cm="1">
        <f t="array" ref="G1071">_xll.DCE_EC312_SpecificHeat_Ca(B1071)</f>
        <v>650</v>
      </c>
      <c r="H1071" s="33">
        <f t="shared" si="161"/>
        <v>0.14581555144927721</v>
      </c>
      <c r="I1071" s="33">
        <f t="shared" si="162"/>
        <v>999.53626926707125</v>
      </c>
      <c r="J1071" s="37">
        <f t="shared" si="163"/>
        <v>88</v>
      </c>
      <c r="K1071" s="38">
        <f t="shared" si="164"/>
        <v>999.53626926707125</v>
      </c>
    </row>
    <row r="1072" spans="1:11">
      <c r="A1072" s="31">
        <v>1057</v>
      </c>
      <c r="B1072" s="33">
        <f t="shared" si="156"/>
        <v>999.53626926707125</v>
      </c>
      <c r="C1072" s="32">
        <f t="shared" si="157"/>
        <v>88.083333333333329</v>
      </c>
      <c r="D1072" s="36">
        <f t="shared" si="158"/>
        <v>1002.7668631384136</v>
      </c>
      <c r="E1072" s="33">
        <f t="shared" si="159"/>
        <v>1002.7668631384136</v>
      </c>
      <c r="F1072" s="34">
        <f t="shared" si="160"/>
        <v>1141.6965570906912</v>
      </c>
      <c r="G1072" s="34" cm="1">
        <f t="array" ref="G1072">_xll.DCE_EC312_SpecificHeat_Ca(B1072)</f>
        <v>650</v>
      </c>
      <c r="H1072" s="33">
        <f t="shared" si="161"/>
        <v>0.14567212726230638</v>
      </c>
      <c r="I1072" s="33">
        <f t="shared" si="162"/>
        <v>999.68194139433353</v>
      </c>
      <c r="J1072" s="37">
        <f t="shared" si="163"/>
        <v>88.083333333333329</v>
      </c>
      <c r="K1072" s="38">
        <f t="shared" si="164"/>
        <v>999.68194139433353</v>
      </c>
    </row>
    <row r="1073" spans="1:11">
      <c r="A1073" s="31">
        <v>1058</v>
      </c>
      <c r="B1073" s="33">
        <f t="shared" si="156"/>
        <v>999.68194139433353</v>
      </c>
      <c r="C1073" s="32">
        <f t="shared" si="157"/>
        <v>88.166666666666671</v>
      </c>
      <c r="D1073" s="36">
        <f t="shared" si="158"/>
        <v>1002.9083471869405</v>
      </c>
      <c r="E1073" s="33">
        <f t="shared" si="159"/>
        <v>1002.9083471869405</v>
      </c>
      <c r="F1073" s="34">
        <f t="shared" si="160"/>
        <v>1140.5747086754659</v>
      </c>
      <c r="G1073" s="34" cm="1">
        <f t="array" ref="G1073">_xll.DCE_EC312_SpecificHeat_Ca(B1073)</f>
        <v>650</v>
      </c>
      <c r="H1073" s="33">
        <f t="shared" si="161"/>
        <v>0.14552898761272373</v>
      </c>
      <c r="I1073" s="33">
        <f t="shared" si="162"/>
        <v>999.82747038194623</v>
      </c>
      <c r="J1073" s="37">
        <f t="shared" si="163"/>
        <v>88.166666666666671</v>
      </c>
      <c r="K1073" s="38">
        <f t="shared" si="164"/>
        <v>999.82747038194623</v>
      </c>
    </row>
    <row r="1074" spans="1:11">
      <c r="A1074" s="31">
        <v>1059</v>
      </c>
      <c r="B1074" s="33">
        <f t="shared" si="156"/>
        <v>999.82747038194623</v>
      </c>
      <c r="C1074" s="32">
        <f t="shared" si="157"/>
        <v>88.25</v>
      </c>
      <c r="D1074" s="36">
        <f t="shared" si="158"/>
        <v>1003.0496977599304</v>
      </c>
      <c r="E1074" s="33">
        <f t="shared" si="159"/>
        <v>1003.0496977599304</v>
      </c>
      <c r="F1074" s="34">
        <f t="shared" si="160"/>
        <v>1139.4550836168642</v>
      </c>
      <c r="G1074" s="34" cm="1">
        <f t="array" ref="G1074">_xll.DCE_EC312_SpecificHeat_Ca(B1074)</f>
        <v>650</v>
      </c>
      <c r="H1074" s="33">
        <f t="shared" si="161"/>
        <v>0.14538613164717862</v>
      </c>
      <c r="I1074" s="33">
        <f t="shared" si="162"/>
        <v>999.97285651359346</v>
      </c>
      <c r="J1074" s="37">
        <f t="shared" si="163"/>
        <v>88.25</v>
      </c>
      <c r="K1074" s="38">
        <f t="shared" si="164"/>
        <v>999.97285651359346</v>
      </c>
    </row>
    <row r="1075" spans="1:11">
      <c r="A1075" s="31">
        <v>1060</v>
      </c>
      <c r="B1075" s="33">
        <f t="shared" si="156"/>
        <v>999.97285651359346</v>
      </c>
      <c r="C1075" s="32">
        <f t="shared" si="157"/>
        <v>88.333333333333329</v>
      </c>
      <c r="D1075" s="36">
        <f t="shared" si="158"/>
        <v>1003.190915108986</v>
      </c>
      <c r="E1075" s="33">
        <f t="shared" si="159"/>
        <v>1003.190915108986</v>
      </c>
      <c r="F1075" s="34">
        <f t="shared" si="160"/>
        <v>1138.337675253465</v>
      </c>
      <c r="G1075" s="34" cm="1">
        <f t="array" ref="G1075">_xll.DCE_EC312_SpecificHeat_Ca(B1075)</f>
        <v>650</v>
      </c>
      <c r="H1075" s="33">
        <f t="shared" si="161"/>
        <v>0.14524355851572254</v>
      </c>
      <c r="I1075" s="33">
        <f t="shared" si="162"/>
        <v>1000.1181000721092</v>
      </c>
      <c r="J1075" s="37">
        <f t="shared" si="163"/>
        <v>88.333333333333329</v>
      </c>
      <c r="K1075" s="38">
        <f t="shared" si="164"/>
        <v>1000.1181000721092</v>
      </c>
    </row>
    <row r="1076" spans="1:11">
      <c r="A1076" s="31">
        <v>1061</v>
      </c>
      <c r="B1076" s="33">
        <f t="shared" si="156"/>
        <v>1000.1181000721092</v>
      </c>
      <c r="C1076" s="32">
        <f t="shared" si="157"/>
        <v>88.416666666666671</v>
      </c>
      <c r="D1076" s="36">
        <f t="shared" si="158"/>
        <v>1003.3319994850003</v>
      </c>
      <c r="E1076" s="33">
        <f t="shared" si="159"/>
        <v>1003.3319994850003</v>
      </c>
      <c r="F1076" s="34">
        <f t="shared" si="160"/>
        <v>1137.2224769513423</v>
      </c>
      <c r="G1076" s="34" cm="1">
        <f t="array" ref="G1076">_xll.DCE_EC312_SpecificHeat_Ca(B1076)</f>
        <v>650</v>
      </c>
      <c r="H1076" s="33">
        <f t="shared" si="161"/>
        <v>0.14510126737191503</v>
      </c>
      <c r="I1076" s="33">
        <f t="shared" si="162"/>
        <v>1000.2632013394812</v>
      </c>
      <c r="J1076" s="37">
        <f t="shared" si="163"/>
        <v>88.416666666666671</v>
      </c>
      <c r="K1076" s="38">
        <f t="shared" si="164"/>
        <v>1000.2632013394812</v>
      </c>
    </row>
    <row r="1077" spans="1:11">
      <c r="A1077" s="31">
        <v>1062</v>
      </c>
      <c r="B1077" s="33">
        <f t="shared" si="156"/>
        <v>1000.2632013394812</v>
      </c>
      <c r="C1077" s="32">
        <f t="shared" si="157"/>
        <v>88.5</v>
      </c>
      <c r="D1077" s="36">
        <f t="shared" si="158"/>
        <v>1003.472951138158</v>
      </c>
      <c r="E1077" s="33">
        <f t="shared" si="159"/>
        <v>1003.472951138158</v>
      </c>
      <c r="F1077" s="34">
        <f t="shared" si="160"/>
        <v>1136.1094821028123</v>
      </c>
      <c r="G1077" s="34" cm="1">
        <f t="array" ref="G1077">_xll.DCE_EC312_SpecificHeat_Ca(B1077)</f>
        <v>650</v>
      </c>
      <c r="H1077" s="33">
        <f t="shared" si="161"/>
        <v>0.14495925737266402</v>
      </c>
      <c r="I1077" s="33">
        <f t="shared" si="162"/>
        <v>1000.4081605968538</v>
      </c>
      <c r="J1077" s="37">
        <f t="shared" si="163"/>
        <v>88.5</v>
      </c>
      <c r="K1077" s="38">
        <f t="shared" si="164"/>
        <v>1000.4081605968538</v>
      </c>
    </row>
    <row r="1078" spans="1:11">
      <c r="A1078" s="31">
        <v>1063</v>
      </c>
      <c r="B1078" s="33">
        <f t="shared" si="156"/>
        <v>1000.4081605968538</v>
      </c>
      <c r="C1078" s="32">
        <f t="shared" si="157"/>
        <v>88.583333333333329</v>
      </c>
      <c r="D1078" s="36">
        <f t="shared" si="158"/>
        <v>1003.6137703179377</v>
      </c>
      <c r="E1078" s="33">
        <f t="shared" si="159"/>
        <v>1003.6137703179377</v>
      </c>
      <c r="F1078" s="34">
        <f t="shared" si="160"/>
        <v>1134.9986841267794</v>
      </c>
      <c r="G1078" s="34" cm="1">
        <f t="array" ref="G1078">_xll.DCE_EC312_SpecificHeat_Ca(B1078)</f>
        <v>650</v>
      </c>
      <c r="H1078" s="33">
        <f t="shared" si="161"/>
        <v>0.1448175276782698</v>
      </c>
      <c r="I1078" s="33">
        <f t="shared" si="162"/>
        <v>1000.552978124532</v>
      </c>
      <c r="J1078" s="37">
        <f t="shared" si="163"/>
        <v>88.583333333333329</v>
      </c>
      <c r="K1078" s="38">
        <f t="shared" si="164"/>
        <v>1000.552978124532</v>
      </c>
    </row>
    <row r="1079" spans="1:11">
      <c r="A1079" s="31">
        <v>1064</v>
      </c>
      <c r="B1079" s="33">
        <f t="shared" si="156"/>
        <v>1000.552978124532</v>
      </c>
      <c r="C1079" s="32">
        <f t="shared" si="157"/>
        <v>88.666666666666671</v>
      </c>
      <c r="D1079" s="36">
        <f t="shared" si="158"/>
        <v>1003.754457273116</v>
      </c>
      <c r="E1079" s="33">
        <f t="shared" si="159"/>
        <v>1003.754457273116</v>
      </c>
      <c r="F1079" s="34">
        <f t="shared" si="160"/>
        <v>1133.8900764686125</v>
      </c>
      <c r="G1079" s="34" cm="1">
        <f t="array" ref="G1079">_xll.DCE_EC312_SpecificHeat_Ca(B1079)</f>
        <v>650</v>
      </c>
      <c r="H1079" s="33">
        <f t="shared" si="161"/>
        <v>0.14467607745240946</v>
      </c>
      <c r="I1079" s="33">
        <f t="shared" si="162"/>
        <v>1000.6976542019845</v>
      </c>
      <c r="J1079" s="37">
        <f t="shared" si="163"/>
        <v>88.666666666666671</v>
      </c>
      <c r="K1079" s="38">
        <f t="shared" si="164"/>
        <v>1000.6976542019845</v>
      </c>
    </row>
    <row r="1080" spans="1:11">
      <c r="A1080" s="31">
        <v>1065</v>
      </c>
      <c r="B1080" s="33">
        <f t="shared" si="156"/>
        <v>1000.6976542019845</v>
      </c>
      <c r="C1080" s="32">
        <f t="shared" si="157"/>
        <v>88.75</v>
      </c>
      <c r="D1080" s="36">
        <f t="shared" si="158"/>
        <v>1003.8950122517693</v>
      </c>
      <c r="E1080" s="33">
        <f t="shared" si="159"/>
        <v>1003.8950122517693</v>
      </c>
      <c r="F1080" s="34">
        <f t="shared" si="160"/>
        <v>1132.7836525999451</v>
      </c>
      <c r="G1080" s="34" cm="1">
        <f t="array" ref="G1080">_xll.DCE_EC312_SpecificHeat_Ca(B1080)</f>
        <v>650</v>
      </c>
      <c r="H1080" s="33">
        <f t="shared" si="161"/>
        <v>0.14453490586211118</v>
      </c>
      <c r="I1080" s="33">
        <f t="shared" si="162"/>
        <v>1000.8421891078466</v>
      </c>
      <c r="J1080" s="37">
        <f t="shared" si="163"/>
        <v>88.75</v>
      </c>
      <c r="K1080" s="38">
        <f t="shared" si="164"/>
        <v>1000.8421891078466</v>
      </c>
    </row>
    <row r="1081" spans="1:11">
      <c r="A1081" s="31">
        <v>1066</v>
      </c>
      <c r="B1081" s="33">
        <f t="shared" si="156"/>
        <v>1000.8421891078466</v>
      </c>
      <c r="C1081" s="32">
        <f t="shared" si="157"/>
        <v>88.833333333333329</v>
      </c>
      <c r="D1081" s="36">
        <f t="shared" si="158"/>
        <v>1004.0354355012762</v>
      </c>
      <c r="E1081" s="33">
        <f t="shared" si="159"/>
        <v>1004.0354355012762</v>
      </c>
      <c r="F1081" s="34">
        <f t="shared" si="160"/>
        <v>1131.6794060185116</v>
      </c>
      <c r="G1081" s="34" cm="1">
        <f t="array" ref="G1081">_xll.DCE_EC312_SpecificHeat_Ca(B1081)</f>
        <v>650</v>
      </c>
      <c r="H1081" s="33">
        <f t="shared" si="161"/>
        <v>0.14439401207773342</v>
      </c>
      <c r="I1081" s="33">
        <f t="shared" si="162"/>
        <v>1000.9865831199244</v>
      </c>
      <c r="J1081" s="37">
        <f t="shared" si="163"/>
        <v>88.833333333333329</v>
      </c>
      <c r="K1081" s="38">
        <f t="shared" si="164"/>
        <v>1000.9865831199244</v>
      </c>
    </row>
    <row r="1082" spans="1:11">
      <c r="A1082" s="31">
        <v>1067</v>
      </c>
      <c r="B1082" s="33">
        <f t="shared" si="156"/>
        <v>1000.9865831199244</v>
      </c>
      <c r="C1082" s="32">
        <f t="shared" si="157"/>
        <v>88.916666666666671</v>
      </c>
      <c r="D1082" s="36">
        <f t="shared" si="158"/>
        <v>1004.1757272683204</v>
      </c>
      <c r="E1082" s="33">
        <f t="shared" si="159"/>
        <v>1004.1757272683204</v>
      </c>
      <c r="F1082" s="34">
        <f t="shared" si="160"/>
        <v>1130.5773302479122</v>
      </c>
      <c r="G1082" s="34" cm="1">
        <f t="array" ref="G1082">_xll.DCE_EC312_SpecificHeat_Ca(B1082)</f>
        <v>650</v>
      </c>
      <c r="H1082" s="33">
        <f t="shared" si="161"/>
        <v>0.14425339527293501</v>
      </c>
      <c r="I1082" s="33">
        <f t="shared" si="162"/>
        <v>1001.1308365151973</v>
      </c>
      <c r="J1082" s="37">
        <f t="shared" si="163"/>
        <v>88.916666666666671</v>
      </c>
      <c r="K1082" s="38">
        <f t="shared" si="164"/>
        <v>1001.1308365151973</v>
      </c>
    </row>
    <row r="1083" spans="1:11">
      <c r="A1083" s="31">
        <v>1068</v>
      </c>
      <c r="B1083" s="33">
        <f t="shared" si="156"/>
        <v>1001.1308365151973</v>
      </c>
      <c r="C1083" s="32">
        <f t="shared" si="157"/>
        <v>89</v>
      </c>
      <c r="D1083" s="36">
        <f t="shared" si="158"/>
        <v>1004.3158877988936</v>
      </c>
      <c r="E1083" s="33">
        <f t="shared" si="159"/>
        <v>1004.3158877988936</v>
      </c>
      <c r="F1083" s="34">
        <f t="shared" si="160"/>
        <v>1129.4774188381878</v>
      </c>
      <c r="G1083" s="34" cm="1">
        <f t="array" ref="G1083">_xll.DCE_EC312_SpecificHeat_Ca(B1083)</f>
        <v>650</v>
      </c>
      <c r="H1083" s="33">
        <f t="shared" si="161"/>
        <v>0.1441130546247483</v>
      </c>
      <c r="I1083" s="33">
        <f t="shared" si="162"/>
        <v>1001.2749495698221</v>
      </c>
      <c r="J1083" s="37">
        <f t="shared" si="163"/>
        <v>89</v>
      </c>
      <c r="K1083" s="38">
        <f t="shared" si="164"/>
        <v>1001.2749495698221</v>
      </c>
    </row>
    <row r="1084" spans="1:11">
      <c r="A1084" s="31">
        <v>1069</v>
      </c>
      <c r="B1084" s="33">
        <f t="shared" si="156"/>
        <v>1001.2749495698221</v>
      </c>
      <c r="C1084" s="32">
        <f t="shared" si="157"/>
        <v>89.083333333333329</v>
      </c>
      <c r="D1084" s="36">
        <f t="shared" si="158"/>
        <v>1004.4559173382977</v>
      </c>
      <c r="E1084" s="33">
        <f t="shared" si="159"/>
        <v>1004.4559173382977</v>
      </c>
      <c r="F1084" s="34">
        <f t="shared" si="160"/>
        <v>1128.3796653643517</v>
      </c>
      <c r="G1084" s="34" cm="1">
        <f t="array" ref="G1084">_xll.DCE_EC312_SpecificHeat_Ca(B1084)</f>
        <v>650</v>
      </c>
      <c r="H1084" s="33">
        <f t="shared" si="161"/>
        <v>0.14397298931339203</v>
      </c>
      <c r="I1084" s="33">
        <f t="shared" si="162"/>
        <v>1001.4189225591355</v>
      </c>
      <c r="J1084" s="37">
        <f t="shared" si="163"/>
        <v>89.083333333333329</v>
      </c>
      <c r="K1084" s="38">
        <f t="shared" si="164"/>
        <v>1001.4189225591355</v>
      </c>
    </row>
    <row r="1085" spans="1:11">
      <c r="A1085" s="31">
        <v>1070</v>
      </c>
      <c r="B1085" s="33">
        <f t="shared" si="156"/>
        <v>1001.4189225591355</v>
      </c>
      <c r="C1085" s="32">
        <f t="shared" si="157"/>
        <v>89.166666666666671</v>
      </c>
      <c r="D1085" s="36">
        <f t="shared" si="158"/>
        <v>1004.5958161311474</v>
      </c>
      <c r="E1085" s="33">
        <f t="shared" si="159"/>
        <v>1004.5958161311474</v>
      </c>
      <c r="F1085" s="34">
        <f t="shared" si="160"/>
        <v>1127.2840634277047</v>
      </c>
      <c r="G1085" s="34" cm="1">
        <f t="array" ref="G1085">_xll.DCE_EC312_SpecificHeat_Ca(B1085)</f>
        <v>650</v>
      </c>
      <c r="H1085" s="33">
        <f t="shared" si="161"/>
        <v>0.14383319852243898</v>
      </c>
      <c r="I1085" s="33">
        <f t="shared" si="162"/>
        <v>1001.5627557576579</v>
      </c>
      <c r="J1085" s="37">
        <f t="shared" si="163"/>
        <v>89.166666666666671</v>
      </c>
      <c r="K1085" s="38">
        <f t="shared" si="164"/>
        <v>1001.5627557576579</v>
      </c>
    </row>
    <row r="1086" spans="1:11">
      <c r="A1086" s="31">
        <v>1071</v>
      </c>
      <c r="B1086" s="33">
        <f t="shared" si="156"/>
        <v>1001.5627557576579</v>
      </c>
      <c r="C1086" s="32">
        <f t="shared" si="157"/>
        <v>89.25</v>
      </c>
      <c r="D1086" s="36">
        <f t="shared" si="158"/>
        <v>1004.7355844213728</v>
      </c>
      <c r="E1086" s="33">
        <f t="shared" si="159"/>
        <v>1004.7355844213728</v>
      </c>
      <c r="F1086" s="34">
        <f t="shared" si="160"/>
        <v>1126.1906066545007</v>
      </c>
      <c r="G1086" s="34" cm="1">
        <f t="array" ref="G1086">_xll.DCE_EC312_SpecificHeat_Ca(B1086)</f>
        <v>650</v>
      </c>
      <c r="H1086" s="33">
        <f t="shared" si="161"/>
        <v>0.1436936814386458</v>
      </c>
      <c r="I1086" s="33">
        <f t="shared" si="162"/>
        <v>1001.7064494390966</v>
      </c>
      <c r="J1086" s="37">
        <f t="shared" si="163"/>
        <v>89.25</v>
      </c>
      <c r="K1086" s="38">
        <f t="shared" si="164"/>
        <v>1001.7064494390966</v>
      </c>
    </row>
    <row r="1087" spans="1:11">
      <c r="A1087" s="31">
        <v>1072</v>
      </c>
      <c r="B1087" s="33">
        <f t="shared" si="156"/>
        <v>1001.7064494390966</v>
      </c>
      <c r="C1087" s="32">
        <f t="shared" si="157"/>
        <v>89.333333333333329</v>
      </c>
      <c r="D1087" s="36">
        <f t="shared" si="158"/>
        <v>1004.8752224522223</v>
      </c>
      <c r="E1087" s="33">
        <f t="shared" si="159"/>
        <v>1004.8752224522223</v>
      </c>
      <c r="F1087" s="34">
        <f t="shared" si="160"/>
        <v>1125.0992886967895</v>
      </c>
      <c r="G1087" s="34" cm="1">
        <f t="array" ref="G1087">_xll.DCE_EC312_SpecificHeat_Ca(B1087)</f>
        <v>650</v>
      </c>
      <c r="H1087" s="33">
        <f t="shared" si="161"/>
        <v>0.14355443725206049</v>
      </c>
      <c r="I1087" s="33">
        <f t="shared" si="162"/>
        <v>1001.8500038763486</v>
      </c>
      <c r="J1087" s="37">
        <f t="shared" si="163"/>
        <v>89.333333333333329</v>
      </c>
      <c r="K1087" s="38">
        <f t="shared" si="164"/>
        <v>1001.8500038763486</v>
      </c>
    </row>
    <row r="1088" spans="1:11">
      <c r="A1088" s="31">
        <v>1073</v>
      </c>
      <c r="B1088" s="33">
        <f t="shared" si="156"/>
        <v>1001.8500038763486</v>
      </c>
      <c r="C1088" s="32">
        <f t="shared" si="157"/>
        <v>89.416666666666671</v>
      </c>
      <c r="D1088" s="36">
        <f t="shared" si="158"/>
        <v>1005.0147304662644</v>
      </c>
      <c r="E1088" s="33">
        <f t="shared" si="159"/>
        <v>1005.0147304662644</v>
      </c>
      <c r="F1088" s="34">
        <f t="shared" si="160"/>
        <v>1124.0101032315949</v>
      </c>
      <c r="G1088" s="34" cm="1">
        <f t="array" ref="G1088">_xll.DCE_EC312_SpecificHeat_Ca(B1088)</f>
        <v>650</v>
      </c>
      <c r="H1088" s="33">
        <f t="shared" si="161"/>
        <v>0.14341546515591755</v>
      </c>
      <c r="I1088" s="33">
        <f t="shared" si="162"/>
        <v>1001.9934193415046</v>
      </c>
      <c r="J1088" s="37">
        <f t="shared" si="163"/>
        <v>89.416666666666671</v>
      </c>
      <c r="K1088" s="38">
        <f t="shared" si="164"/>
        <v>1001.9934193415046</v>
      </c>
    </row>
    <row r="1089" spans="1:11">
      <c r="A1089" s="31">
        <v>1074</v>
      </c>
      <c r="B1089" s="33">
        <f t="shared" si="156"/>
        <v>1001.9934193415046</v>
      </c>
      <c r="C1089" s="32">
        <f t="shared" si="157"/>
        <v>89.5</v>
      </c>
      <c r="D1089" s="36">
        <f t="shared" si="158"/>
        <v>1005.1541087053911</v>
      </c>
      <c r="E1089" s="33">
        <f t="shared" si="159"/>
        <v>1005.1541087053911</v>
      </c>
      <c r="F1089" s="34">
        <f t="shared" si="160"/>
        <v>1122.9230439611333</v>
      </c>
      <c r="G1089" s="34" cm="1">
        <f t="array" ref="G1089">_xll.DCE_EC312_SpecificHeat_Ca(B1089)</f>
        <v>650</v>
      </c>
      <c r="H1089" s="33">
        <f t="shared" si="161"/>
        <v>0.14327676434666586</v>
      </c>
      <c r="I1089" s="33">
        <f t="shared" si="162"/>
        <v>1002.1366961058512</v>
      </c>
      <c r="J1089" s="37">
        <f t="shared" si="163"/>
        <v>89.5</v>
      </c>
      <c r="K1089" s="38">
        <f t="shared" si="164"/>
        <v>1002.1366961058512</v>
      </c>
    </row>
    <row r="1090" spans="1:11">
      <c r="A1090" s="31">
        <v>1075</v>
      </c>
      <c r="B1090" s="33">
        <f t="shared" si="156"/>
        <v>1002.1366961058512</v>
      </c>
      <c r="C1090" s="32">
        <f t="shared" si="157"/>
        <v>89.583333333333329</v>
      </c>
      <c r="D1090" s="36">
        <f t="shared" si="158"/>
        <v>1005.2933574108196</v>
      </c>
      <c r="E1090" s="33">
        <f t="shared" si="159"/>
        <v>1005.2933574108196</v>
      </c>
      <c r="F1090" s="34">
        <f t="shared" si="160"/>
        <v>1121.8381046127429</v>
      </c>
      <c r="G1090" s="34" cm="1">
        <f t="array" ref="G1090">_xll.DCE_EC312_SpecificHeat_Ca(B1090)</f>
        <v>650</v>
      </c>
      <c r="H1090" s="33">
        <f t="shared" si="161"/>
        <v>0.14313833402395967</v>
      </c>
      <c r="I1090" s="33">
        <f t="shared" si="162"/>
        <v>1002.2798344398752</v>
      </c>
      <c r="J1090" s="37">
        <f t="shared" si="163"/>
        <v>89.583333333333329</v>
      </c>
      <c r="K1090" s="38">
        <f t="shared" si="164"/>
        <v>1002.2798344398752</v>
      </c>
    </row>
    <row r="1091" spans="1:11">
      <c r="A1091" s="31">
        <v>1076</v>
      </c>
      <c r="B1091" s="33">
        <f t="shared" si="156"/>
        <v>1002.2798344398752</v>
      </c>
      <c r="C1091" s="32">
        <f t="shared" si="157"/>
        <v>89.666666666666671</v>
      </c>
      <c r="D1091" s="36">
        <f t="shared" si="158"/>
        <v>1005.4324768230954</v>
      </c>
      <c r="E1091" s="33">
        <f t="shared" si="159"/>
        <v>1005.4324768230954</v>
      </c>
      <c r="F1091" s="34">
        <f t="shared" si="160"/>
        <v>1120.7552789381559</v>
      </c>
      <c r="G1091" s="34" cm="1">
        <f t="array" ref="G1091">_xll.DCE_EC312_SpecificHeat_Ca(B1091)</f>
        <v>650</v>
      </c>
      <c r="H1091" s="33">
        <f t="shared" si="161"/>
        <v>0.14300017339056573</v>
      </c>
      <c r="I1091" s="33">
        <f t="shared" si="162"/>
        <v>1002.4228346132658</v>
      </c>
      <c r="J1091" s="37">
        <f t="shared" si="163"/>
        <v>89.666666666666671</v>
      </c>
      <c r="K1091" s="38">
        <f t="shared" si="164"/>
        <v>1002.4228346132658</v>
      </c>
    </row>
    <row r="1092" spans="1:11">
      <c r="A1092" s="31">
        <v>1077</v>
      </c>
      <c r="B1092" s="33">
        <f t="shared" si="156"/>
        <v>1002.4228346132658</v>
      </c>
      <c r="C1092" s="32">
        <f t="shared" si="157"/>
        <v>89.75</v>
      </c>
      <c r="D1092" s="36">
        <f t="shared" si="158"/>
        <v>1005.5714671820945</v>
      </c>
      <c r="E1092" s="33">
        <f t="shared" si="159"/>
        <v>1005.5714671820945</v>
      </c>
      <c r="F1092" s="34">
        <f t="shared" si="160"/>
        <v>1119.6745607143757</v>
      </c>
      <c r="G1092" s="34" cm="1">
        <f t="array" ref="G1092">_xll.DCE_EC312_SpecificHeat_Ca(B1092)</f>
        <v>650</v>
      </c>
      <c r="H1092" s="33">
        <f t="shared" si="161"/>
        <v>0.14286228165247519</v>
      </c>
      <c r="I1092" s="33">
        <f t="shared" si="162"/>
        <v>1002.5656968949182</v>
      </c>
      <c r="J1092" s="37">
        <f t="shared" si="163"/>
        <v>89.75</v>
      </c>
      <c r="K1092" s="38">
        <f t="shared" si="164"/>
        <v>1002.5656968949182</v>
      </c>
    </row>
    <row r="1093" spans="1:11">
      <c r="A1093" s="31">
        <v>1078</v>
      </c>
      <c r="B1093" s="33">
        <f t="shared" si="156"/>
        <v>1002.5656968949182</v>
      </c>
      <c r="C1093" s="32">
        <f t="shared" si="157"/>
        <v>89.833333333333329</v>
      </c>
      <c r="D1093" s="36">
        <f t="shared" si="158"/>
        <v>1005.7103287270261</v>
      </c>
      <c r="E1093" s="33">
        <f t="shared" si="159"/>
        <v>1005.7103287270261</v>
      </c>
      <c r="F1093" s="34">
        <f t="shared" si="160"/>
        <v>1118.5959437428041</v>
      </c>
      <c r="G1093" s="34" cm="1">
        <f t="array" ref="G1093">_xll.DCE_EC312_SpecificHeat_Ca(B1093)</f>
        <v>650</v>
      </c>
      <c r="H1093" s="33">
        <f t="shared" si="161"/>
        <v>0.14272465801879231</v>
      </c>
      <c r="I1093" s="33">
        <f t="shared" si="162"/>
        <v>1002.708421552937</v>
      </c>
      <c r="J1093" s="37">
        <f t="shared" si="163"/>
        <v>89.833333333333329</v>
      </c>
      <c r="K1093" s="38">
        <f t="shared" si="164"/>
        <v>1002.708421552937</v>
      </c>
    </row>
    <row r="1094" spans="1:11">
      <c r="A1094" s="31">
        <v>1079</v>
      </c>
      <c r="B1094" s="33">
        <f t="shared" si="156"/>
        <v>1002.708421552937</v>
      </c>
      <c r="C1094" s="32">
        <f t="shared" si="157"/>
        <v>89.916666666666671</v>
      </c>
      <c r="D1094" s="36">
        <f t="shared" si="158"/>
        <v>1005.8490616964347</v>
      </c>
      <c r="E1094" s="33">
        <f t="shared" si="159"/>
        <v>1005.8490616964347</v>
      </c>
      <c r="F1094" s="34">
        <f t="shared" si="160"/>
        <v>1117.519421849277</v>
      </c>
      <c r="G1094" s="34" cm="1">
        <f t="array" ref="G1094">_xll.DCE_EC312_SpecificHeat_Ca(B1094)</f>
        <v>650</v>
      </c>
      <c r="H1094" s="33">
        <f t="shared" si="161"/>
        <v>0.14258730170173889</v>
      </c>
      <c r="I1094" s="33">
        <f t="shared" si="162"/>
        <v>1002.8510088546387</v>
      </c>
      <c r="J1094" s="37">
        <f t="shared" si="163"/>
        <v>89.916666666666671</v>
      </c>
      <c r="K1094" s="38">
        <f t="shared" si="164"/>
        <v>1002.8510088546387</v>
      </c>
    </row>
    <row r="1095" spans="1:11">
      <c r="A1095" s="31">
        <v>1080</v>
      </c>
      <c r="B1095" s="33">
        <f t="shared" si="156"/>
        <v>1002.8510088546387</v>
      </c>
      <c r="C1095" s="32">
        <f t="shared" si="157"/>
        <v>90</v>
      </c>
      <c r="D1095" s="36">
        <f t="shared" si="158"/>
        <v>1005.987666328203</v>
      </c>
      <c r="E1095" s="33">
        <f t="shared" si="159"/>
        <v>1005.987666328203</v>
      </c>
      <c r="F1095" s="34">
        <f t="shared" si="160"/>
        <v>1116.4449888841968</v>
      </c>
      <c r="G1095" s="34" cm="1">
        <f t="array" ref="G1095">_xll.DCE_EC312_SpecificHeat_Ca(B1095)</f>
        <v>650</v>
      </c>
      <c r="H1095" s="33">
        <f t="shared" si="161"/>
        <v>0.14245021191667129</v>
      </c>
      <c r="I1095" s="33">
        <f t="shared" si="162"/>
        <v>1002.9934590665554</v>
      </c>
      <c r="J1095" s="37">
        <f t="shared" si="163"/>
        <v>90</v>
      </c>
      <c r="K1095" s="38">
        <f t="shared" si="164"/>
        <v>1002.9934590665554</v>
      </c>
    </row>
    <row r="1096" spans="1:11">
      <c r="A1096" s="31">
        <v>1081</v>
      </c>
      <c r="B1096" s="33">
        <f t="shared" si="156"/>
        <v>1002.9934590665554</v>
      </c>
      <c r="C1096" s="32">
        <f t="shared" si="157"/>
        <v>90.083333333333329</v>
      </c>
      <c r="D1096" s="36">
        <f t="shared" si="158"/>
        <v>1006.126142859554</v>
      </c>
      <c r="E1096" s="33">
        <f t="shared" si="159"/>
        <v>1006.126142859554</v>
      </c>
      <c r="F1096" s="34">
        <f t="shared" si="160"/>
        <v>1115.372638721823</v>
      </c>
      <c r="G1096" s="34" cm="1">
        <f t="array" ref="G1096">_xll.DCE_EC312_SpecificHeat_Ca(B1096)</f>
        <v>650</v>
      </c>
      <c r="H1096" s="33">
        <f t="shared" si="161"/>
        <v>0.14231338788198986</v>
      </c>
      <c r="I1096" s="33">
        <f t="shared" si="162"/>
        <v>1003.1357724544374</v>
      </c>
      <c r="J1096" s="37">
        <f t="shared" si="163"/>
        <v>90.083333333333329</v>
      </c>
      <c r="K1096" s="38">
        <f t="shared" si="164"/>
        <v>1003.1357724544374</v>
      </c>
    </row>
    <row r="1097" spans="1:11">
      <c r="A1097" s="31">
        <v>1082</v>
      </c>
      <c r="B1097" s="33">
        <f t="shared" si="156"/>
        <v>1003.1357724544374</v>
      </c>
      <c r="C1097" s="32">
        <f t="shared" si="157"/>
        <v>90.166666666666671</v>
      </c>
      <c r="D1097" s="36">
        <f t="shared" si="158"/>
        <v>1006.2644915270537</v>
      </c>
      <c r="E1097" s="33">
        <f t="shared" si="159"/>
        <v>1006.2644915270537</v>
      </c>
      <c r="F1097" s="34">
        <f t="shared" si="160"/>
        <v>1114.302365260849</v>
      </c>
      <c r="G1097" s="34" cm="1">
        <f t="array" ref="G1097">_xll.DCE_EC312_SpecificHeat_Ca(B1097)</f>
        <v>650</v>
      </c>
      <c r="H1097" s="33">
        <f t="shared" si="161"/>
        <v>0.14217682881921245</v>
      </c>
      <c r="I1097" s="33">
        <f t="shared" si="162"/>
        <v>1003.2779492832566</v>
      </c>
      <c r="J1097" s="37">
        <f t="shared" si="163"/>
        <v>90.166666666666671</v>
      </c>
      <c r="K1097" s="38">
        <f t="shared" si="164"/>
        <v>1003.2779492832566</v>
      </c>
    </row>
    <row r="1098" spans="1:11">
      <c r="A1098" s="31">
        <v>1083</v>
      </c>
      <c r="B1098" s="33">
        <f t="shared" si="156"/>
        <v>1003.2779492832566</v>
      </c>
      <c r="C1098" s="32">
        <f t="shared" si="157"/>
        <v>90.25</v>
      </c>
      <c r="D1098" s="36">
        <f t="shared" si="158"/>
        <v>1006.4027125666132</v>
      </c>
      <c r="E1098" s="33">
        <f t="shared" si="159"/>
        <v>1006.4027125666132</v>
      </c>
      <c r="F1098" s="34">
        <f t="shared" si="160"/>
        <v>1113.2341624240112</v>
      </c>
      <c r="G1098" s="34" cm="1">
        <f t="array" ref="G1098">_xll.DCE_EC312_SpecificHeat_Ca(B1098)</f>
        <v>650</v>
      </c>
      <c r="H1098" s="33">
        <f t="shared" si="161"/>
        <v>0.14204053395292476</v>
      </c>
      <c r="I1098" s="33">
        <f t="shared" si="162"/>
        <v>1003.4199898172095</v>
      </c>
      <c r="J1098" s="37">
        <f t="shared" si="163"/>
        <v>90.25</v>
      </c>
      <c r="K1098" s="38">
        <f t="shared" si="164"/>
        <v>1003.4199898172095</v>
      </c>
    </row>
    <row r="1099" spans="1:11">
      <c r="A1099" s="31">
        <v>1084</v>
      </c>
      <c r="B1099" s="33">
        <f t="shared" si="156"/>
        <v>1003.4199898172095</v>
      </c>
      <c r="C1099" s="32">
        <f t="shared" si="157"/>
        <v>90.333333333333329</v>
      </c>
      <c r="D1099" s="36">
        <f t="shared" si="158"/>
        <v>1006.5408062134914</v>
      </c>
      <c r="E1099" s="33">
        <f t="shared" si="159"/>
        <v>1006.5408062134914</v>
      </c>
      <c r="F1099" s="34">
        <f t="shared" si="160"/>
        <v>1112.1680241575241</v>
      </c>
      <c r="G1099" s="34" cm="1">
        <f t="array" ref="G1099">_xll.DCE_EC312_SpecificHeat_Ca(B1099)</f>
        <v>650</v>
      </c>
      <c r="H1099" s="33">
        <f t="shared" si="161"/>
        <v>0.14190450251070802</v>
      </c>
      <c r="I1099" s="33">
        <f t="shared" si="162"/>
        <v>1003.5618943197202</v>
      </c>
      <c r="J1099" s="37">
        <f t="shared" si="163"/>
        <v>90.333333333333329</v>
      </c>
      <c r="K1099" s="38">
        <f t="shared" si="164"/>
        <v>1003.5618943197202</v>
      </c>
    </row>
    <row r="1100" spans="1:11">
      <c r="A1100" s="31">
        <v>1085</v>
      </c>
      <c r="B1100" s="33">
        <f t="shared" si="156"/>
        <v>1003.5618943197202</v>
      </c>
      <c r="C1100" s="32">
        <f t="shared" si="157"/>
        <v>90.416666666666671</v>
      </c>
      <c r="D1100" s="36">
        <f t="shared" si="158"/>
        <v>1006.6787727022974</v>
      </c>
      <c r="E1100" s="33">
        <f t="shared" si="159"/>
        <v>1006.6787727022974</v>
      </c>
      <c r="F1100" s="34">
        <f t="shared" si="160"/>
        <v>1111.1039444321916</v>
      </c>
      <c r="G1100" s="34" cm="1">
        <f t="array" ref="G1100">_xll.DCE_EC312_SpecificHeat_Ca(B1100)</f>
        <v>650</v>
      </c>
      <c r="H1100" s="33">
        <f t="shared" si="161"/>
        <v>0.14176873372328097</v>
      </c>
      <c r="I1100" s="33">
        <f t="shared" si="162"/>
        <v>1003.7036630534435</v>
      </c>
      <c r="J1100" s="37">
        <f t="shared" si="163"/>
        <v>90.416666666666671</v>
      </c>
      <c r="K1100" s="38">
        <f t="shared" si="164"/>
        <v>1003.7036630534435</v>
      </c>
    </row>
    <row r="1101" spans="1:11">
      <c r="A1101" s="31">
        <v>1086</v>
      </c>
      <c r="B1101" s="33">
        <f t="shared" si="156"/>
        <v>1003.7036630534435</v>
      </c>
      <c r="C1101" s="32">
        <f t="shared" si="157"/>
        <v>90.5</v>
      </c>
      <c r="D1101" s="36">
        <f t="shared" si="158"/>
        <v>1006.8166122669928</v>
      </c>
      <c r="E1101" s="33">
        <f t="shared" si="159"/>
        <v>1006.8166122669928</v>
      </c>
      <c r="F1101" s="34">
        <f t="shared" si="160"/>
        <v>1110.041917241329</v>
      </c>
      <c r="G1101" s="34" cm="1">
        <f t="array" ref="G1101">_xll.DCE_EC312_SpecificHeat_Ca(B1101)</f>
        <v>650</v>
      </c>
      <c r="H1101" s="33">
        <f t="shared" si="161"/>
        <v>0.14163322682423451</v>
      </c>
      <c r="I1101" s="33">
        <f t="shared" si="162"/>
        <v>1003.8452962802677</v>
      </c>
      <c r="J1101" s="37">
        <f t="shared" si="163"/>
        <v>90.5</v>
      </c>
      <c r="K1101" s="38">
        <f t="shared" si="164"/>
        <v>1003.8452962802677</v>
      </c>
    </row>
    <row r="1102" spans="1:11">
      <c r="A1102" s="31">
        <v>1087</v>
      </c>
      <c r="B1102" s="33">
        <f t="shared" si="156"/>
        <v>1003.8452962802677</v>
      </c>
      <c r="C1102" s="32">
        <f t="shared" si="157"/>
        <v>90.583333333333329</v>
      </c>
      <c r="D1102" s="36">
        <f t="shared" si="158"/>
        <v>1006.954325140894</v>
      </c>
      <c r="E1102" s="33">
        <f t="shared" si="159"/>
        <v>1006.954325140894</v>
      </c>
      <c r="F1102" s="34">
        <f t="shared" si="160"/>
        <v>1108.9819366030099</v>
      </c>
      <c r="G1102" s="34" cm="1">
        <f t="array" ref="G1102">_xll.DCE_EC312_SpecificHeat_Ca(B1102)</f>
        <v>650</v>
      </c>
      <c r="H1102" s="33">
        <f t="shared" si="161"/>
        <v>0.14149798105031866</v>
      </c>
      <c r="I1102" s="33">
        <f t="shared" si="162"/>
        <v>1003.986794261318</v>
      </c>
      <c r="J1102" s="37">
        <f t="shared" si="163"/>
        <v>90.583333333333329</v>
      </c>
      <c r="K1102" s="38">
        <f t="shared" si="164"/>
        <v>1003.986794261318</v>
      </c>
    </row>
    <row r="1103" spans="1:11">
      <c r="A1103" s="31">
        <v>1088</v>
      </c>
      <c r="B1103" s="33">
        <f t="shared" si="156"/>
        <v>1003.986794261318</v>
      </c>
      <c r="C1103" s="32">
        <f t="shared" si="157"/>
        <v>90.666666666666671</v>
      </c>
      <c r="D1103" s="36">
        <f t="shared" si="158"/>
        <v>1007.0919115566746</v>
      </c>
      <c r="E1103" s="33">
        <f t="shared" si="159"/>
        <v>1007.0919115566746</v>
      </c>
      <c r="F1103" s="34">
        <f t="shared" si="160"/>
        <v>1107.9239965576062</v>
      </c>
      <c r="G1103" s="34" cm="1">
        <f t="array" ref="G1103">_xll.DCE_EC312_SpecificHeat_Ca(B1103)</f>
        <v>650</v>
      </c>
      <c r="H1103" s="33">
        <f t="shared" si="161"/>
        <v>0.14136299564112845</v>
      </c>
      <c r="I1103" s="33">
        <f t="shared" si="162"/>
        <v>1004.1281572569591</v>
      </c>
      <c r="J1103" s="37">
        <f t="shared" si="163"/>
        <v>90.666666666666671</v>
      </c>
      <c r="K1103" s="38">
        <f t="shared" si="164"/>
        <v>1004.1281572569591</v>
      </c>
    </row>
    <row r="1104" spans="1:11">
      <c r="A1104" s="31">
        <v>1089</v>
      </c>
      <c r="B1104" s="33">
        <f t="shared" si="156"/>
        <v>1004.1281572569591</v>
      </c>
      <c r="C1104" s="32">
        <f t="shared" si="157"/>
        <v>90.75</v>
      </c>
      <c r="D1104" s="36">
        <f t="shared" si="158"/>
        <v>1007.229371746368</v>
      </c>
      <c r="E1104" s="33">
        <f t="shared" si="159"/>
        <v>1007.229371746368</v>
      </c>
      <c r="F1104" s="34">
        <f t="shared" si="160"/>
        <v>1106.8680911695515</v>
      </c>
      <c r="G1104" s="34" cm="1">
        <f t="array" ref="G1104">_xll.DCE_EC312_SpecificHeat_Ca(B1104)</f>
        <v>650</v>
      </c>
      <c r="H1104" s="33">
        <f t="shared" si="161"/>
        <v>0.14122826983932904</v>
      </c>
      <c r="I1104" s="33">
        <f t="shared" si="162"/>
        <v>1004.2693855267984</v>
      </c>
      <c r="J1104" s="37">
        <f t="shared" si="163"/>
        <v>90.75</v>
      </c>
      <c r="K1104" s="38">
        <f t="shared" si="164"/>
        <v>1004.2693855267984</v>
      </c>
    </row>
    <row r="1105" spans="1:11">
      <c r="A1105" s="31">
        <v>1090</v>
      </c>
      <c r="B1105" s="33">
        <f t="shared" ref="B1105:B1168" si="165">IF(A1105=1,20,I1104)</f>
        <v>1004.2693855267984</v>
      </c>
      <c r="C1105" s="32">
        <f t="shared" ref="C1105:C1168" si="166">A1105*5/60</f>
        <v>90.833333333333329</v>
      </c>
      <c r="D1105" s="36">
        <f t="shared" ref="D1105:D1168" si="167">20 + 345 *LOG10(8 * C1105 + 1)</f>
        <v>1007.3667059413694</v>
      </c>
      <c r="E1105" s="33">
        <f t="shared" ref="E1105:E1168" si="168">D1105</f>
        <v>1007.3667059413694</v>
      </c>
      <c r="F1105" s="34">
        <f t="shared" ref="F1105:F1168" si="169">25 * (D1105 - B1105)+1 * 0.7 * 1 * 0.0000000567 * ((E1105 + 273) ^ 4 - (B1105 + 273) ^ 4)</f>
        <v>1105.8142145261722</v>
      </c>
      <c r="G1105" s="34" cm="1">
        <f t="array" ref="G1105">_xll.DCE_EC312_SpecificHeat_Ca(B1105)</f>
        <v>650</v>
      </c>
      <c r="H1105" s="33">
        <f t="shared" ref="H1105:H1168" si="170">$G$10 * $G$9 / (G1105 * 7850) * F1105 * 5</f>
        <v>0.14109380289050655</v>
      </c>
      <c r="I1105" s="33">
        <f t="shared" ref="I1105:I1168" si="171">B1105+H1105</f>
        <v>1004.4104793296889</v>
      </c>
      <c r="J1105" s="37">
        <f t="shared" si="163"/>
        <v>90.833333333333329</v>
      </c>
      <c r="K1105" s="38">
        <f t="shared" si="164"/>
        <v>1004.4104793296889</v>
      </c>
    </row>
    <row r="1106" spans="1:11">
      <c r="A1106" s="31">
        <v>1091</v>
      </c>
      <c r="B1106" s="33">
        <f t="shared" si="165"/>
        <v>1004.4104793296889</v>
      </c>
      <c r="C1106" s="32">
        <f t="shared" si="166"/>
        <v>90.916666666666671</v>
      </c>
      <c r="D1106" s="36">
        <f t="shared" si="167"/>
        <v>1007.5039143724384</v>
      </c>
      <c r="E1106" s="33">
        <f t="shared" si="168"/>
        <v>1007.5039143724384</v>
      </c>
      <c r="F1106" s="34">
        <f t="shared" si="169"/>
        <v>1104.7623607380638</v>
      </c>
      <c r="G1106" s="34" cm="1">
        <f t="array" ref="G1106">_xll.DCE_EC312_SpecificHeat_Ca(B1106)</f>
        <v>650</v>
      </c>
      <c r="H1106" s="33">
        <f t="shared" si="170"/>
        <v>0.14095959404321606</v>
      </c>
      <c r="I1106" s="33">
        <f t="shared" si="171"/>
        <v>1004.5514389237321</v>
      </c>
      <c r="J1106" s="37">
        <f t="shared" si="163"/>
        <v>90.916666666666671</v>
      </c>
      <c r="K1106" s="38">
        <f t="shared" si="164"/>
        <v>1004.5514389237321</v>
      </c>
    </row>
    <row r="1107" spans="1:11">
      <c r="A1107" s="31">
        <v>1092</v>
      </c>
      <c r="B1107" s="33">
        <f t="shared" si="165"/>
        <v>1004.5514389237321</v>
      </c>
      <c r="C1107" s="32">
        <f t="shared" si="166"/>
        <v>91</v>
      </c>
      <c r="D1107" s="36">
        <f t="shared" si="167"/>
        <v>1007.6409972697013</v>
      </c>
      <c r="E1107" s="33">
        <f t="shared" si="168"/>
        <v>1007.6409972697013</v>
      </c>
      <c r="F1107" s="34">
        <f t="shared" si="169"/>
        <v>1103.7125239383563</v>
      </c>
      <c r="G1107" s="34" cm="1">
        <f t="array" ref="G1107">_xll.DCE_EC312_SpecificHeat_Ca(B1107)</f>
        <v>650</v>
      </c>
      <c r="H1107" s="33">
        <f t="shared" si="170"/>
        <v>0.14082564254888788</v>
      </c>
      <c r="I1107" s="33">
        <f t="shared" si="171"/>
        <v>1004.692264566281</v>
      </c>
      <c r="J1107" s="37">
        <f t="shared" si="163"/>
        <v>91</v>
      </c>
      <c r="K1107" s="38">
        <f t="shared" si="164"/>
        <v>1004.692264566281</v>
      </c>
    </row>
    <row r="1108" spans="1:11">
      <c r="A1108" s="31">
        <v>1093</v>
      </c>
      <c r="B1108" s="33">
        <f t="shared" si="165"/>
        <v>1004.692264566281</v>
      </c>
      <c r="C1108" s="32">
        <f t="shared" si="166"/>
        <v>91.083333333333329</v>
      </c>
      <c r="D1108" s="36">
        <f t="shared" si="167"/>
        <v>1007.7779548626529</v>
      </c>
      <c r="E1108" s="33">
        <f t="shared" si="168"/>
        <v>1007.7779548626529</v>
      </c>
      <c r="F1108" s="34">
        <f t="shared" si="169"/>
        <v>1102.6646982834961</v>
      </c>
      <c r="G1108" s="34" cm="1">
        <f t="array" ref="G1108">_xll.DCE_EC312_SpecificHeat_Ca(B1108)</f>
        <v>650</v>
      </c>
      <c r="H1108" s="33">
        <f t="shared" si="170"/>
        <v>0.14069194766192733</v>
      </c>
      <c r="I1108" s="33">
        <f t="shared" si="171"/>
        <v>1004.8329565139429</v>
      </c>
      <c r="J1108" s="37">
        <f t="shared" si="163"/>
        <v>91.083333333333329</v>
      </c>
      <c r="K1108" s="38">
        <f t="shared" si="164"/>
        <v>1004.8329565139429</v>
      </c>
    </row>
    <row r="1109" spans="1:11">
      <c r="A1109" s="31">
        <v>1094</v>
      </c>
      <c r="B1109" s="33">
        <f t="shared" si="165"/>
        <v>1004.8329565139429</v>
      </c>
      <c r="C1109" s="32">
        <f t="shared" si="166"/>
        <v>91.166666666666671</v>
      </c>
      <c r="D1109" s="36">
        <f t="shared" si="167"/>
        <v>1007.9147873801599</v>
      </c>
      <c r="E1109" s="33">
        <f t="shared" si="168"/>
        <v>1007.9147873801599</v>
      </c>
      <c r="F1109" s="34">
        <f t="shared" si="169"/>
        <v>1101.6188779523745</v>
      </c>
      <c r="G1109" s="34" cm="1">
        <f t="array" ref="G1109">_xll.DCE_EC312_SpecificHeat_Ca(B1109)</f>
        <v>650</v>
      </c>
      <c r="H1109" s="33">
        <f t="shared" si="170"/>
        <v>0.14055850863960351</v>
      </c>
      <c r="I1109" s="33">
        <f t="shared" si="171"/>
        <v>1004.9735150225825</v>
      </c>
      <c r="J1109" s="37">
        <f t="shared" si="163"/>
        <v>91.166666666666671</v>
      </c>
      <c r="K1109" s="38">
        <f t="shared" si="164"/>
        <v>1004.9735150225825</v>
      </c>
    </row>
    <row r="1110" spans="1:11">
      <c r="A1110" s="31">
        <v>1095</v>
      </c>
      <c r="B1110" s="33">
        <f t="shared" si="165"/>
        <v>1004.9735150225825</v>
      </c>
      <c r="C1110" s="32">
        <f t="shared" si="166"/>
        <v>91.25</v>
      </c>
      <c r="D1110" s="36">
        <f t="shared" si="167"/>
        <v>1008.0514950504618</v>
      </c>
      <c r="E1110" s="33">
        <f t="shared" si="168"/>
        <v>1008.0514950504618</v>
      </c>
      <c r="F1110" s="34">
        <f t="shared" si="169"/>
        <v>1100.5750571466049</v>
      </c>
      <c r="G1110" s="34" cm="1">
        <f t="array" ref="G1110">_xll.DCE_EC312_SpecificHeat_Ca(B1110)</f>
        <v>650</v>
      </c>
      <c r="H1110" s="33">
        <f t="shared" si="170"/>
        <v>0.14042532474208472</v>
      </c>
      <c r="I1110" s="33">
        <f t="shared" si="171"/>
        <v>1005.1139403473246</v>
      </c>
      <c r="J1110" s="37">
        <f t="shared" si="163"/>
        <v>91.25</v>
      </c>
      <c r="K1110" s="38">
        <f t="shared" si="164"/>
        <v>1005.1139403473246</v>
      </c>
    </row>
    <row r="1111" spans="1:11">
      <c r="A1111" s="31">
        <v>1096</v>
      </c>
      <c r="B1111" s="33">
        <f t="shared" si="165"/>
        <v>1005.1139403473246</v>
      </c>
      <c r="C1111" s="32">
        <f t="shared" si="166"/>
        <v>91.333333333333329</v>
      </c>
      <c r="D1111" s="36">
        <f t="shared" si="167"/>
        <v>1008.1880781011748</v>
      </c>
      <c r="E1111" s="33">
        <f t="shared" si="168"/>
        <v>1008.1880781011748</v>
      </c>
      <c r="F1111" s="34">
        <f t="shared" si="169"/>
        <v>1099.5332300904006</v>
      </c>
      <c r="G1111" s="34" cm="1">
        <f t="array" ref="G1111">_xll.DCE_EC312_SpecificHeat_Ca(B1111)</f>
        <v>650</v>
      </c>
      <c r="H1111" s="33">
        <f t="shared" si="170"/>
        <v>0.14029239523242285</v>
      </c>
      <c r="I1111" s="33">
        <f t="shared" si="171"/>
        <v>1005.2542327425571</v>
      </c>
      <c r="J1111" s="37">
        <f t="shared" si="163"/>
        <v>91.333333333333329</v>
      </c>
      <c r="K1111" s="38">
        <f t="shared" si="164"/>
        <v>1005.2542327425571</v>
      </c>
    </row>
    <row r="1112" spans="1:11">
      <c r="A1112" s="31">
        <v>1097</v>
      </c>
      <c r="B1112" s="33">
        <f t="shared" si="165"/>
        <v>1005.2542327425571</v>
      </c>
      <c r="C1112" s="32">
        <f t="shared" si="166"/>
        <v>91.416666666666671</v>
      </c>
      <c r="D1112" s="36">
        <f t="shared" si="167"/>
        <v>1008.3245367592925</v>
      </c>
      <c r="E1112" s="33">
        <f t="shared" si="168"/>
        <v>1008.3245367592925</v>
      </c>
      <c r="F1112" s="34">
        <f t="shared" si="169"/>
        <v>1098.4933910302668</v>
      </c>
      <c r="G1112" s="34" cm="1">
        <f t="array" ref="G1112">_xll.DCE_EC312_SpecificHeat_Ca(B1112)</f>
        <v>650</v>
      </c>
      <c r="H1112" s="33">
        <f t="shared" si="170"/>
        <v>0.14015971937651406</v>
      </c>
      <c r="I1112" s="33">
        <f t="shared" si="171"/>
        <v>1005.3943924619335</v>
      </c>
      <c r="J1112" s="37">
        <f t="shared" si="163"/>
        <v>91.416666666666671</v>
      </c>
      <c r="K1112" s="38">
        <f t="shared" si="164"/>
        <v>1005.3943924619335</v>
      </c>
    </row>
    <row r="1113" spans="1:11">
      <c r="A1113" s="31">
        <v>1098</v>
      </c>
      <c r="B1113" s="33">
        <f t="shared" si="165"/>
        <v>1005.3943924619335</v>
      </c>
      <c r="C1113" s="32">
        <f t="shared" si="166"/>
        <v>91.5</v>
      </c>
      <c r="D1113" s="36">
        <f t="shared" si="167"/>
        <v>1008.4608712511891</v>
      </c>
      <c r="E1113" s="33">
        <f t="shared" si="168"/>
        <v>1008.4608712511891</v>
      </c>
      <c r="F1113" s="34">
        <f t="shared" si="169"/>
        <v>1097.4555342349845</v>
      </c>
      <c r="G1113" s="34" cm="1">
        <f t="array" ref="G1113">_xll.DCE_EC312_SpecificHeat_Ca(B1113)</f>
        <v>650</v>
      </c>
      <c r="H1113" s="33">
        <f t="shared" si="170"/>
        <v>0.14002729644309675</v>
      </c>
      <c r="I1113" s="33">
        <f t="shared" si="171"/>
        <v>1005.5344197583767</v>
      </c>
      <c r="J1113" s="37">
        <f t="shared" si="163"/>
        <v>91.5</v>
      </c>
      <c r="K1113" s="38">
        <f t="shared" si="164"/>
        <v>1005.5344197583767</v>
      </c>
    </row>
    <row r="1114" spans="1:11">
      <c r="A1114" s="31">
        <v>1099</v>
      </c>
      <c r="B1114" s="33">
        <f t="shared" si="165"/>
        <v>1005.5344197583767</v>
      </c>
      <c r="C1114" s="32">
        <f t="shared" si="166"/>
        <v>91.583333333333329</v>
      </c>
      <c r="D1114" s="36">
        <f t="shared" si="167"/>
        <v>1008.5970818026215</v>
      </c>
      <c r="E1114" s="33">
        <f t="shared" si="168"/>
        <v>1008.5970818026215</v>
      </c>
      <c r="F1114" s="34">
        <f t="shared" si="169"/>
        <v>1096.419653995476</v>
      </c>
      <c r="G1114" s="34" cm="1">
        <f t="array" ref="G1114">_xll.DCE_EC312_SpecificHeat_Ca(B1114)</f>
        <v>650</v>
      </c>
      <c r="H1114" s="33">
        <f t="shared" si="170"/>
        <v>0.1398951257037343</v>
      </c>
      <c r="I1114" s="33">
        <f t="shared" si="171"/>
        <v>1005.6743148840804</v>
      </c>
      <c r="J1114" s="37">
        <f t="shared" si="163"/>
        <v>91.583333333333329</v>
      </c>
      <c r="K1114" s="38">
        <f t="shared" si="164"/>
        <v>1005.6743148840804</v>
      </c>
    </row>
    <row r="1115" spans="1:11">
      <c r="A1115" s="31">
        <v>1100</v>
      </c>
      <c r="B1115" s="33">
        <f t="shared" si="165"/>
        <v>1005.6743148840804</v>
      </c>
      <c r="C1115" s="32">
        <f t="shared" si="166"/>
        <v>91.666666666666671</v>
      </c>
      <c r="D1115" s="36">
        <f t="shared" si="167"/>
        <v>1008.7331686387313</v>
      </c>
      <c r="E1115" s="33">
        <f t="shared" si="168"/>
        <v>1008.7331686387313</v>
      </c>
      <c r="F1115" s="34">
        <f t="shared" si="169"/>
        <v>1095.3857446249995</v>
      </c>
      <c r="G1115" s="34" cm="1">
        <f t="array" ref="G1115">_xll.DCE_EC312_SpecificHeat_Ca(B1115)</f>
        <v>650</v>
      </c>
      <c r="H1115" s="33">
        <f t="shared" si="170"/>
        <v>0.13976320643284018</v>
      </c>
      <c r="I1115" s="33">
        <f t="shared" si="171"/>
        <v>1005.8140780905132</v>
      </c>
      <c r="J1115" s="37">
        <f t="shared" si="163"/>
        <v>91.666666666666671</v>
      </c>
      <c r="K1115" s="38">
        <f t="shared" si="164"/>
        <v>1005.8140780905132</v>
      </c>
    </row>
    <row r="1116" spans="1:11">
      <c r="A1116" s="31">
        <v>1101</v>
      </c>
      <c r="B1116" s="33">
        <f t="shared" si="165"/>
        <v>1005.8140780905132</v>
      </c>
      <c r="C1116" s="32">
        <f t="shared" si="166"/>
        <v>91.75</v>
      </c>
      <c r="D1116" s="36">
        <f t="shared" si="167"/>
        <v>1008.8691319840472</v>
      </c>
      <c r="E1116" s="33">
        <f t="shared" si="168"/>
        <v>1008.8691319840472</v>
      </c>
      <c r="F1116" s="34">
        <f t="shared" si="169"/>
        <v>1094.3538004586349</v>
      </c>
      <c r="G1116" s="34" cm="1">
        <f t="array" ref="G1116">_xll.DCE_EC312_SpecificHeat_Ca(B1116)</f>
        <v>650</v>
      </c>
      <c r="H1116" s="33">
        <f t="shared" si="170"/>
        <v>0.13963153790761196</v>
      </c>
      <c r="I1116" s="33">
        <f t="shared" si="171"/>
        <v>1005.9537096284208</v>
      </c>
      <c r="J1116" s="37">
        <f t="shared" si="163"/>
        <v>91.75</v>
      </c>
      <c r="K1116" s="38">
        <f t="shared" si="164"/>
        <v>1005.9537096284208</v>
      </c>
    </row>
    <row r="1117" spans="1:11">
      <c r="A1117" s="31">
        <v>1102</v>
      </c>
      <c r="B1117" s="33">
        <f t="shared" si="165"/>
        <v>1005.9537096284208</v>
      </c>
      <c r="C1117" s="32">
        <f t="shared" si="166"/>
        <v>91.833333333333329</v>
      </c>
      <c r="D1117" s="36">
        <f t="shared" si="167"/>
        <v>1009.0049720624875</v>
      </c>
      <c r="E1117" s="33">
        <f t="shared" si="168"/>
        <v>1009.0049720624875</v>
      </c>
      <c r="F1117" s="34">
        <f t="shared" si="169"/>
        <v>1093.3238158531499</v>
      </c>
      <c r="G1117" s="34" cm="1">
        <f t="array" ref="G1117">_xll.DCE_EC312_SpecificHeat_Ca(B1117)</f>
        <v>650</v>
      </c>
      <c r="H1117" s="33">
        <f t="shared" si="170"/>
        <v>0.13950011940801454</v>
      </c>
      <c r="I1117" s="33">
        <f t="shared" si="171"/>
        <v>1006.0932097478288</v>
      </c>
      <c r="J1117" s="37">
        <f t="shared" si="163"/>
        <v>91.833333333333329</v>
      </c>
      <c r="K1117" s="38">
        <f t="shared" si="164"/>
        <v>1006.0932097478288</v>
      </c>
    </row>
    <row r="1118" spans="1:11">
      <c r="A1118" s="31">
        <v>1103</v>
      </c>
      <c r="B1118" s="33">
        <f t="shared" si="165"/>
        <v>1006.0932097478288</v>
      </c>
      <c r="C1118" s="32">
        <f t="shared" si="166"/>
        <v>91.916666666666671</v>
      </c>
      <c r="D1118" s="36">
        <f t="shared" si="167"/>
        <v>1009.1406890973615</v>
      </c>
      <c r="E1118" s="33">
        <f t="shared" si="168"/>
        <v>1009.1406890973615</v>
      </c>
      <c r="F1118" s="34">
        <f t="shared" si="169"/>
        <v>1092.295785187117</v>
      </c>
      <c r="G1118" s="34" cm="1">
        <f t="array" ref="G1118">_xll.DCE_EC312_SpecificHeat_Ca(B1118)</f>
        <v>650</v>
      </c>
      <c r="H1118" s="33">
        <f t="shared" si="170"/>
        <v>0.13936895021679485</v>
      </c>
      <c r="I1118" s="33">
        <f t="shared" si="171"/>
        <v>1006.2325786980456</v>
      </c>
      <c r="J1118" s="37">
        <f t="shared" si="163"/>
        <v>91.916666666666671</v>
      </c>
      <c r="K1118" s="38">
        <f t="shared" si="164"/>
        <v>1006.2325786980456</v>
      </c>
    </row>
    <row r="1119" spans="1:11">
      <c r="A1119" s="31">
        <v>1104</v>
      </c>
      <c r="B1119" s="33">
        <f t="shared" si="165"/>
        <v>1006.2325786980456</v>
      </c>
      <c r="C1119" s="32">
        <f t="shared" si="166"/>
        <v>92</v>
      </c>
      <c r="D1119" s="36">
        <f t="shared" si="167"/>
        <v>1009.2762833113727</v>
      </c>
      <c r="E1119" s="33">
        <f t="shared" si="168"/>
        <v>1009.2762833113727</v>
      </c>
      <c r="F1119" s="34">
        <f t="shared" si="169"/>
        <v>1091.269702861221</v>
      </c>
      <c r="G1119" s="34" cm="1">
        <f t="array" ref="G1119">_xll.DCE_EC312_SpecificHeat_Ca(B1119)</f>
        <v>650</v>
      </c>
      <c r="H1119" s="33">
        <f t="shared" si="170"/>
        <v>0.13923802961952125</v>
      </c>
      <c r="I1119" s="33">
        <f t="shared" si="171"/>
        <v>1006.3718167276651</v>
      </c>
      <c r="J1119" s="37">
        <f t="shared" si="163"/>
        <v>92</v>
      </c>
      <c r="K1119" s="38">
        <f t="shared" si="164"/>
        <v>1006.3718167276651</v>
      </c>
    </row>
    <row r="1120" spans="1:11">
      <c r="A1120" s="31">
        <v>1105</v>
      </c>
      <c r="B1120" s="33">
        <f t="shared" si="165"/>
        <v>1006.3718167276651</v>
      </c>
      <c r="C1120" s="32">
        <f t="shared" si="166"/>
        <v>92.083333333333329</v>
      </c>
      <c r="D1120" s="36">
        <f t="shared" si="167"/>
        <v>1009.4117549266205</v>
      </c>
      <c r="E1120" s="33">
        <f t="shared" si="168"/>
        <v>1009.4117549266205</v>
      </c>
      <c r="F1120" s="34">
        <f t="shared" si="169"/>
        <v>1090.2455632969609</v>
      </c>
      <c r="G1120" s="34" cm="1">
        <f t="array" ref="G1120">_xll.DCE_EC312_SpecificHeat_Ca(B1120)</f>
        <v>650</v>
      </c>
      <c r="H1120" s="33">
        <f t="shared" si="170"/>
        <v>0.13910735690441783</v>
      </c>
      <c r="I1120" s="33">
        <f t="shared" si="171"/>
        <v>1006.5109240845695</v>
      </c>
      <c r="J1120" s="37">
        <f t="shared" si="163"/>
        <v>92.083333333333329</v>
      </c>
      <c r="K1120" s="38">
        <f t="shared" si="164"/>
        <v>1006.5109240845695</v>
      </c>
    </row>
    <row r="1121" spans="1:11">
      <c r="A1121" s="31">
        <v>1106</v>
      </c>
      <c r="B1121" s="33">
        <f t="shared" si="165"/>
        <v>1006.5109240845695</v>
      </c>
      <c r="C1121" s="32">
        <f t="shared" si="166"/>
        <v>92.166666666666671</v>
      </c>
      <c r="D1121" s="36">
        <f t="shared" si="167"/>
        <v>1009.547104164602</v>
      </c>
      <c r="E1121" s="33">
        <f t="shared" si="168"/>
        <v>1009.547104164602</v>
      </c>
      <c r="F1121" s="34">
        <f t="shared" si="169"/>
        <v>1089.2233609378436</v>
      </c>
      <c r="G1121" s="34" cm="1">
        <f t="array" ref="G1121">_xll.DCE_EC312_SpecificHeat_Ca(B1121)</f>
        <v>650</v>
      </c>
      <c r="H1121" s="33">
        <f t="shared" si="170"/>
        <v>0.13897693136251674</v>
      </c>
      <c r="I1121" s="33">
        <f t="shared" si="171"/>
        <v>1006.6499010159321</v>
      </c>
      <c r="J1121" s="37">
        <f t="shared" si="163"/>
        <v>92.166666666666671</v>
      </c>
      <c r="K1121" s="38">
        <f t="shared" si="164"/>
        <v>1006.6499010159321</v>
      </c>
    </row>
    <row r="1122" spans="1:11">
      <c r="A1122" s="31">
        <v>1107</v>
      </c>
      <c r="B1122" s="33">
        <f t="shared" si="165"/>
        <v>1006.6499010159321</v>
      </c>
      <c r="C1122" s="32">
        <f t="shared" si="166"/>
        <v>92.25</v>
      </c>
      <c r="D1122" s="36">
        <f t="shared" si="167"/>
        <v>1009.6823312462149</v>
      </c>
      <c r="E1122" s="33">
        <f t="shared" si="168"/>
        <v>1009.6823312462149</v>
      </c>
      <c r="F1122" s="34">
        <f t="shared" si="169"/>
        <v>1088.2030902484198</v>
      </c>
      <c r="G1122" s="34" cm="1">
        <f t="array" ref="G1122">_xll.DCE_EC312_SpecificHeat_Ca(B1122)</f>
        <v>650</v>
      </c>
      <c r="H1122" s="33">
        <f t="shared" si="170"/>
        <v>0.13884675228753512</v>
      </c>
      <c r="I1122" s="33">
        <f t="shared" si="171"/>
        <v>1006.7887477682197</v>
      </c>
      <c r="J1122" s="37">
        <f t="shared" si="163"/>
        <v>92.25</v>
      </c>
      <c r="K1122" s="38">
        <f t="shared" si="164"/>
        <v>1006.7887477682197</v>
      </c>
    </row>
    <row r="1123" spans="1:11">
      <c r="A1123" s="31">
        <v>1108</v>
      </c>
      <c r="B1123" s="33">
        <f t="shared" si="165"/>
        <v>1006.7887477682197</v>
      </c>
      <c r="C1123" s="32">
        <f t="shared" si="166"/>
        <v>92.333333333333329</v>
      </c>
      <c r="D1123" s="36">
        <f t="shared" si="167"/>
        <v>1009.8174363917593</v>
      </c>
      <c r="E1123" s="33">
        <f t="shared" si="168"/>
        <v>1009.8174363917593</v>
      </c>
      <c r="F1123" s="34">
        <f t="shared" si="169"/>
        <v>1087.1847457146528</v>
      </c>
      <c r="G1123" s="34" cm="1">
        <f t="array" ref="G1123">_xll.DCE_EC312_SpecificHeat_Ca(B1123)</f>
        <v>650</v>
      </c>
      <c r="H1123" s="33">
        <f t="shared" si="170"/>
        <v>0.13871681897592228</v>
      </c>
      <c r="I1123" s="33">
        <f t="shared" si="171"/>
        <v>1006.9274645871956</v>
      </c>
      <c r="J1123" s="37">
        <f t="shared" si="163"/>
        <v>92.333333333333329</v>
      </c>
      <c r="K1123" s="38">
        <f t="shared" si="164"/>
        <v>1006.9274645871956</v>
      </c>
    </row>
    <row r="1124" spans="1:11">
      <c r="A1124" s="31">
        <v>1109</v>
      </c>
      <c r="B1124" s="33">
        <f t="shared" si="165"/>
        <v>1006.9274645871956</v>
      </c>
      <c r="C1124" s="32">
        <f t="shared" si="166"/>
        <v>92.416666666666671</v>
      </c>
      <c r="D1124" s="36">
        <f t="shared" si="167"/>
        <v>1009.9524198209399</v>
      </c>
      <c r="E1124" s="33">
        <f t="shared" si="168"/>
        <v>1009.9524198209399</v>
      </c>
      <c r="F1124" s="34">
        <f t="shared" si="169"/>
        <v>1086.1683218436278</v>
      </c>
      <c r="G1124" s="34" cm="1">
        <f t="array" ref="G1124">_xll.DCE_EC312_SpecificHeat_Ca(B1124)</f>
        <v>650</v>
      </c>
      <c r="H1124" s="33">
        <f t="shared" si="170"/>
        <v>0.13858713072682247</v>
      </c>
      <c r="I1124" s="33">
        <f t="shared" si="171"/>
        <v>1007.0660517179224</v>
      </c>
      <c r="J1124" s="37">
        <f t="shared" si="163"/>
        <v>92.416666666666671</v>
      </c>
      <c r="K1124" s="38">
        <f t="shared" si="164"/>
        <v>1007.0660517179224</v>
      </c>
    </row>
    <row r="1125" spans="1:11">
      <c r="A1125" s="31">
        <v>1110</v>
      </c>
      <c r="B1125" s="33">
        <f t="shared" si="165"/>
        <v>1007.0660517179224</v>
      </c>
      <c r="C1125" s="32">
        <f t="shared" si="166"/>
        <v>92.5</v>
      </c>
      <c r="D1125" s="36">
        <f t="shared" si="167"/>
        <v>1010.0872817528682</v>
      </c>
      <c r="E1125" s="33">
        <f t="shared" si="168"/>
        <v>1010.0872817528682</v>
      </c>
      <c r="F1125" s="34">
        <f t="shared" si="169"/>
        <v>1085.1538131632285</v>
      </c>
      <c r="G1125" s="34" cm="1">
        <f t="array" ref="G1125">_xll.DCE_EC312_SpecificHeat_Ca(B1125)</f>
        <v>650</v>
      </c>
      <c r="H1125" s="33">
        <f t="shared" si="170"/>
        <v>0.13845768684203363</v>
      </c>
      <c r="I1125" s="33">
        <f t="shared" si="171"/>
        <v>1007.2045094047644</v>
      </c>
      <c r="J1125" s="37">
        <f t="shared" si="163"/>
        <v>92.5</v>
      </c>
      <c r="K1125" s="38">
        <f t="shared" si="164"/>
        <v>1007.2045094047644</v>
      </c>
    </row>
    <row r="1126" spans="1:11">
      <c r="A1126" s="31">
        <v>1111</v>
      </c>
      <c r="B1126" s="33">
        <f t="shared" si="165"/>
        <v>1007.2045094047644</v>
      </c>
      <c r="C1126" s="32">
        <f t="shared" si="166"/>
        <v>92.583333333333329</v>
      </c>
      <c r="D1126" s="36">
        <f t="shared" si="167"/>
        <v>1010.2220224060644</v>
      </c>
      <c r="E1126" s="33">
        <f t="shared" si="168"/>
        <v>1010.2220224060644</v>
      </c>
      <c r="F1126" s="34">
        <f t="shared" si="169"/>
        <v>1084.1412142224981</v>
      </c>
      <c r="G1126" s="34" cm="1">
        <f t="array" ref="G1126">_xll.DCE_EC312_SpecificHeat_Ca(B1126)</f>
        <v>650</v>
      </c>
      <c r="H1126" s="33">
        <f t="shared" si="170"/>
        <v>0.13832848662605363</v>
      </c>
      <c r="I1126" s="33">
        <f t="shared" si="171"/>
        <v>1007.3428378913904</v>
      </c>
      <c r="J1126" s="37">
        <f t="shared" si="163"/>
        <v>92.583333333333329</v>
      </c>
      <c r="K1126" s="38">
        <f t="shared" si="164"/>
        <v>1007.3428378913904</v>
      </c>
    </row>
    <row r="1127" spans="1:11">
      <c r="A1127" s="31">
        <v>1112</v>
      </c>
      <c r="B1127" s="33">
        <f t="shared" si="165"/>
        <v>1007.3428378913904</v>
      </c>
      <c r="C1127" s="32">
        <f t="shared" si="166"/>
        <v>92.666666666666671</v>
      </c>
      <c r="D1127" s="36">
        <f t="shared" si="167"/>
        <v>1010.3566419984597</v>
      </c>
      <c r="E1127" s="33">
        <f t="shared" si="168"/>
        <v>1010.3566419984597</v>
      </c>
      <c r="F1127" s="34">
        <f t="shared" si="169"/>
        <v>1083.1305195912801</v>
      </c>
      <c r="G1127" s="34" cm="1">
        <f t="array" ref="G1127">_xll.DCE_EC312_SpecificHeat_Ca(B1127)</f>
        <v>650</v>
      </c>
      <c r="H1127" s="33">
        <f t="shared" si="170"/>
        <v>0.13819952938603416</v>
      </c>
      <c r="I1127" s="33">
        <f t="shared" si="171"/>
        <v>1007.4810374207765</v>
      </c>
      <c r="J1127" s="37">
        <f t="shared" ref="J1127:J1190" si="172">C1127</f>
        <v>92.666666666666671</v>
      </c>
      <c r="K1127" s="38">
        <f t="shared" ref="K1127:K1190" si="173">I1127</f>
        <v>1007.4810374207765</v>
      </c>
    </row>
    <row r="1128" spans="1:11">
      <c r="A1128" s="31">
        <v>1113</v>
      </c>
      <c r="B1128" s="33">
        <f t="shared" si="165"/>
        <v>1007.4810374207765</v>
      </c>
      <c r="C1128" s="32">
        <f t="shared" si="166"/>
        <v>92.75</v>
      </c>
      <c r="D1128" s="36">
        <f t="shared" si="167"/>
        <v>1010.4911407473985</v>
      </c>
      <c r="E1128" s="33">
        <f t="shared" si="168"/>
        <v>1010.4911407473985</v>
      </c>
      <c r="F1128" s="34">
        <f t="shared" si="169"/>
        <v>1082.1217238600152</v>
      </c>
      <c r="G1128" s="34" cm="1">
        <f t="array" ref="G1128">_xll.DCE_EC312_SpecificHeat_Ca(B1128)</f>
        <v>650</v>
      </c>
      <c r="H1128" s="33">
        <f t="shared" si="170"/>
        <v>0.13807081443175512</v>
      </c>
      <c r="I1128" s="33">
        <f t="shared" si="171"/>
        <v>1007.6191082352083</v>
      </c>
      <c r="J1128" s="37">
        <f t="shared" si="172"/>
        <v>92.75</v>
      </c>
      <c r="K1128" s="38">
        <f t="shared" si="173"/>
        <v>1007.6191082352083</v>
      </c>
    </row>
    <row r="1129" spans="1:11">
      <c r="A1129" s="31">
        <v>1114</v>
      </c>
      <c r="B1129" s="33">
        <f t="shared" si="165"/>
        <v>1007.6191082352083</v>
      </c>
      <c r="C1129" s="32">
        <f t="shared" si="166"/>
        <v>92.833333333333329</v>
      </c>
      <c r="D1129" s="36">
        <f t="shared" si="167"/>
        <v>1010.6255188696405</v>
      </c>
      <c r="E1129" s="33">
        <f t="shared" si="168"/>
        <v>1010.6255188696405</v>
      </c>
      <c r="F1129" s="34">
        <f t="shared" si="169"/>
        <v>1081.1148216397498</v>
      </c>
      <c r="G1129" s="34" cm="1">
        <f t="array" ref="G1129">_xll.DCE_EC312_SpecificHeat_Ca(B1129)</f>
        <v>650</v>
      </c>
      <c r="H1129" s="33">
        <f t="shared" si="170"/>
        <v>0.13794234107562536</v>
      </c>
      <c r="I1129" s="33">
        <f t="shared" si="171"/>
        <v>1007.7570505762839</v>
      </c>
      <c r="J1129" s="37">
        <f t="shared" si="172"/>
        <v>92.833333333333329</v>
      </c>
      <c r="K1129" s="38">
        <f t="shared" si="173"/>
        <v>1007.7570505762839</v>
      </c>
    </row>
    <row r="1130" spans="1:11">
      <c r="A1130" s="31">
        <v>1115</v>
      </c>
      <c r="B1130" s="33">
        <f t="shared" si="165"/>
        <v>1007.7570505762839</v>
      </c>
      <c r="C1130" s="32">
        <f t="shared" si="166"/>
        <v>92.916666666666671</v>
      </c>
      <c r="D1130" s="36">
        <f t="shared" si="167"/>
        <v>1010.7597765813626</v>
      </c>
      <c r="E1130" s="33">
        <f t="shared" si="168"/>
        <v>1010.7597765813626</v>
      </c>
      <c r="F1130" s="34">
        <f t="shared" si="169"/>
        <v>1080.1098075625259</v>
      </c>
      <c r="G1130" s="34" cm="1">
        <f t="array" ref="G1130">_xll.DCE_EC312_SpecificHeat_Ca(B1130)</f>
        <v>650</v>
      </c>
      <c r="H1130" s="33">
        <f t="shared" si="170"/>
        <v>0.13781410863273283</v>
      </c>
      <c r="I1130" s="33">
        <f t="shared" si="171"/>
        <v>1007.8948646849166</v>
      </c>
      <c r="J1130" s="37">
        <f t="shared" si="172"/>
        <v>92.916666666666671</v>
      </c>
      <c r="K1130" s="38">
        <f t="shared" si="173"/>
        <v>1007.8948646849166</v>
      </c>
    </row>
    <row r="1131" spans="1:11">
      <c r="A1131" s="31">
        <v>1116</v>
      </c>
      <c r="B1131" s="33">
        <f t="shared" si="165"/>
        <v>1007.8948646849166</v>
      </c>
      <c r="C1131" s="32">
        <f t="shared" si="166"/>
        <v>93</v>
      </c>
      <c r="D1131" s="36">
        <f t="shared" si="167"/>
        <v>1010.893914098161</v>
      </c>
      <c r="E1131" s="33">
        <f t="shared" si="168"/>
        <v>1010.893914098161</v>
      </c>
      <c r="F1131" s="34">
        <f t="shared" si="169"/>
        <v>1079.1066762800892</v>
      </c>
      <c r="G1131" s="34" cm="1">
        <f t="array" ref="G1131">_xll.DCE_EC312_SpecificHeat_Ca(B1131)</f>
        <v>650</v>
      </c>
      <c r="H1131" s="33">
        <f t="shared" si="170"/>
        <v>0.13768611642067929</v>
      </c>
      <c r="I1131" s="33">
        <f t="shared" si="171"/>
        <v>1008.0325508013373</v>
      </c>
      <c r="J1131" s="37">
        <f t="shared" si="172"/>
        <v>93</v>
      </c>
      <c r="K1131" s="38">
        <f t="shared" si="173"/>
        <v>1008.0325508013373</v>
      </c>
    </row>
    <row r="1132" spans="1:11">
      <c r="A1132" s="31">
        <v>1117</v>
      </c>
      <c r="B1132" s="33">
        <f t="shared" si="165"/>
        <v>1008.0325508013373</v>
      </c>
      <c r="C1132" s="32">
        <f t="shared" si="166"/>
        <v>93.083333333333329</v>
      </c>
      <c r="D1132" s="36">
        <f t="shared" si="167"/>
        <v>1011.0279316350537</v>
      </c>
      <c r="E1132" s="33">
        <f t="shared" si="168"/>
        <v>1011.0279316350537</v>
      </c>
      <c r="F1132" s="34">
        <f t="shared" si="169"/>
        <v>1078.105422465218</v>
      </c>
      <c r="G1132" s="34" cm="1">
        <f t="array" ref="G1132">_xll.DCE_EC312_SpecificHeat_Ca(B1132)</f>
        <v>650</v>
      </c>
      <c r="H1132" s="33">
        <f t="shared" si="170"/>
        <v>0.13755836375975034</v>
      </c>
      <c r="I1132" s="33">
        <f t="shared" si="171"/>
        <v>1008.170109165097</v>
      </c>
      <c r="J1132" s="37">
        <f t="shared" si="172"/>
        <v>93.083333333333329</v>
      </c>
      <c r="K1132" s="38">
        <f t="shared" si="173"/>
        <v>1008.170109165097</v>
      </c>
    </row>
    <row r="1133" spans="1:11">
      <c r="A1133" s="31">
        <v>1118</v>
      </c>
      <c r="B1133" s="33">
        <f t="shared" si="165"/>
        <v>1008.170109165097</v>
      </c>
      <c r="C1133" s="32">
        <f t="shared" si="166"/>
        <v>93.166666666666671</v>
      </c>
      <c r="D1133" s="36">
        <f t="shared" si="167"/>
        <v>1011.1618294064818</v>
      </c>
      <c r="E1133" s="33">
        <f t="shared" si="168"/>
        <v>1011.1618294064818</v>
      </c>
      <c r="F1133" s="34">
        <f t="shared" si="169"/>
        <v>1077.1060408103244</v>
      </c>
      <c r="G1133" s="34" cm="1">
        <f t="array" ref="G1133">_xll.DCE_EC312_SpecificHeat_Ca(B1133)</f>
        <v>650</v>
      </c>
      <c r="H1133" s="33">
        <f t="shared" si="170"/>
        <v>0.1374308499727365</v>
      </c>
      <c r="I1133" s="33">
        <f t="shared" si="171"/>
        <v>1008.3075400150697</v>
      </c>
      <c r="J1133" s="37">
        <f t="shared" si="172"/>
        <v>93.166666666666671</v>
      </c>
      <c r="K1133" s="38">
        <f t="shared" si="173"/>
        <v>1008.3075400150697</v>
      </c>
    </row>
    <row r="1134" spans="1:11">
      <c r="A1134" s="31">
        <v>1119</v>
      </c>
      <c r="B1134" s="33">
        <f t="shared" si="165"/>
        <v>1008.3075400150697</v>
      </c>
      <c r="C1134" s="32">
        <f t="shared" si="166"/>
        <v>93.25</v>
      </c>
      <c r="D1134" s="36">
        <f t="shared" si="167"/>
        <v>1011.2956076263126</v>
      </c>
      <c r="E1134" s="33">
        <f t="shared" si="168"/>
        <v>1011.2956076263126</v>
      </c>
      <c r="F1134" s="34">
        <f t="shared" si="169"/>
        <v>1076.1085260283908</v>
      </c>
      <c r="G1134" s="34" cm="1">
        <f t="array" ref="G1134">_xll.DCE_EC312_SpecificHeat_Ca(B1134)</f>
        <v>650</v>
      </c>
      <c r="H1134" s="33">
        <f t="shared" si="170"/>
        <v>0.13730357438505308</v>
      </c>
      <c r="I1134" s="33">
        <f t="shared" si="171"/>
        <v>1008.4448435894548</v>
      </c>
      <c r="J1134" s="37">
        <f t="shared" si="172"/>
        <v>93.25</v>
      </c>
      <c r="K1134" s="38">
        <f t="shared" si="173"/>
        <v>1008.4448435894548</v>
      </c>
    </row>
    <row r="1135" spans="1:11">
      <c r="A1135" s="31">
        <v>1120</v>
      </c>
      <c r="B1135" s="33">
        <f t="shared" si="165"/>
        <v>1008.4448435894548</v>
      </c>
      <c r="C1135" s="32">
        <f t="shared" si="166"/>
        <v>93.333333333333329</v>
      </c>
      <c r="D1135" s="36">
        <f t="shared" si="167"/>
        <v>1011.4292665078403</v>
      </c>
      <c r="E1135" s="33">
        <f t="shared" si="168"/>
        <v>1011.4292665078403</v>
      </c>
      <c r="F1135" s="34">
        <f t="shared" si="169"/>
        <v>1075.1128728521871</v>
      </c>
      <c r="G1135" s="34" cm="1">
        <f t="array" ref="G1135">_xll.DCE_EC312_SpecificHeat_Ca(B1135)</f>
        <v>650</v>
      </c>
      <c r="H1135" s="33">
        <f t="shared" si="170"/>
        <v>0.13717653632464002</v>
      </c>
      <c r="I1135" s="33">
        <f t="shared" si="171"/>
        <v>1008.5820201257794</v>
      </c>
      <c r="J1135" s="37">
        <f t="shared" si="172"/>
        <v>93.333333333333329</v>
      </c>
      <c r="K1135" s="38">
        <f t="shared" si="173"/>
        <v>1008.5820201257794</v>
      </c>
    </row>
    <row r="1136" spans="1:11">
      <c r="A1136" s="31">
        <v>1121</v>
      </c>
      <c r="B1136" s="33">
        <f t="shared" si="165"/>
        <v>1008.5820201257794</v>
      </c>
      <c r="C1136" s="32">
        <f t="shared" si="166"/>
        <v>93.416666666666671</v>
      </c>
      <c r="D1136" s="36">
        <f t="shared" si="167"/>
        <v>1011.5628062637894</v>
      </c>
      <c r="E1136" s="33">
        <f t="shared" si="168"/>
        <v>1011.5628062637894</v>
      </c>
      <c r="F1136" s="34">
        <f t="shared" si="169"/>
        <v>1074.119076034543</v>
      </c>
      <c r="G1136" s="34" cm="1">
        <f t="array" ref="G1136">_xll.DCE_EC312_SpecificHeat_Ca(B1136)</f>
        <v>650</v>
      </c>
      <c r="H1136" s="33">
        <f t="shared" si="170"/>
        <v>0.13704973512199678</v>
      </c>
      <c r="I1136" s="33">
        <f t="shared" si="171"/>
        <v>1008.7190698609014</v>
      </c>
      <c r="J1136" s="37">
        <f t="shared" si="172"/>
        <v>93.416666666666671</v>
      </c>
      <c r="K1136" s="38">
        <f t="shared" si="173"/>
        <v>1008.7190698609014</v>
      </c>
    </row>
    <row r="1137" spans="1:11">
      <c r="A1137" s="31">
        <v>1122</v>
      </c>
      <c r="B1137" s="33">
        <f t="shared" si="165"/>
        <v>1008.7190698609014</v>
      </c>
      <c r="C1137" s="32">
        <f t="shared" si="166"/>
        <v>93.5</v>
      </c>
      <c r="D1137" s="36">
        <f t="shared" si="167"/>
        <v>1011.696227106316</v>
      </c>
      <c r="E1137" s="33">
        <f t="shared" si="168"/>
        <v>1011.696227106316</v>
      </c>
      <c r="F1137" s="34">
        <f t="shared" si="169"/>
        <v>1073.1271303481799</v>
      </c>
      <c r="G1137" s="34" cm="1">
        <f t="array" ref="G1137">_xll.DCE_EC312_SpecificHeat_Ca(B1137)</f>
        <v>650</v>
      </c>
      <c r="H1137" s="33">
        <f t="shared" si="170"/>
        <v>0.13692317011016089</v>
      </c>
      <c r="I1137" s="33">
        <f t="shared" si="171"/>
        <v>1008.8559930310116</v>
      </c>
      <c r="J1137" s="37">
        <f t="shared" si="172"/>
        <v>93.5</v>
      </c>
      <c r="K1137" s="38">
        <f t="shared" si="173"/>
        <v>1008.8559930310116</v>
      </c>
    </row>
    <row r="1138" spans="1:11">
      <c r="A1138" s="31">
        <v>1123</v>
      </c>
      <c r="B1138" s="33">
        <f t="shared" si="165"/>
        <v>1008.8559930310116</v>
      </c>
      <c r="C1138" s="32">
        <f t="shared" si="166"/>
        <v>93.583333333333329</v>
      </c>
      <c r="D1138" s="36">
        <f t="shared" si="167"/>
        <v>1011.8295292470096</v>
      </c>
      <c r="E1138" s="33">
        <f t="shared" si="168"/>
        <v>1011.8295292470096</v>
      </c>
      <c r="F1138" s="34">
        <f t="shared" si="169"/>
        <v>1072.1370305855567</v>
      </c>
      <c r="G1138" s="34" cm="1">
        <f t="array" ref="G1138">_xll.DCE_EC312_SpecificHeat_Ca(B1138)</f>
        <v>650</v>
      </c>
      <c r="H1138" s="33">
        <f t="shared" si="170"/>
        <v>0.13679684062468819</v>
      </c>
      <c r="I1138" s="33">
        <f t="shared" si="171"/>
        <v>1008.9927898716363</v>
      </c>
      <c r="J1138" s="37">
        <f t="shared" si="172"/>
        <v>93.583333333333329</v>
      </c>
      <c r="K1138" s="38">
        <f t="shared" si="173"/>
        <v>1008.9927898716363</v>
      </c>
    </row>
    <row r="1139" spans="1:11">
      <c r="A1139" s="31">
        <v>1124</v>
      </c>
      <c r="B1139" s="33">
        <f t="shared" si="165"/>
        <v>1008.9927898716363</v>
      </c>
      <c r="C1139" s="32">
        <f t="shared" si="166"/>
        <v>93.666666666666671</v>
      </c>
      <c r="D1139" s="36">
        <f t="shared" si="167"/>
        <v>1011.9627128968958</v>
      </c>
      <c r="E1139" s="33">
        <f t="shared" si="168"/>
        <v>1011.9627128968958</v>
      </c>
      <c r="F1139" s="34">
        <f t="shared" si="169"/>
        <v>1071.1487715585811</v>
      </c>
      <c r="G1139" s="34" cm="1">
        <f t="array" ref="G1139">_xll.DCE_EC312_SpecificHeat_Ca(B1139)</f>
        <v>650</v>
      </c>
      <c r="H1139" s="33">
        <f t="shared" si="170"/>
        <v>0.13667074600361606</v>
      </c>
      <c r="I1139" s="33">
        <f t="shared" si="171"/>
        <v>1009.1294606176399</v>
      </c>
      <c r="J1139" s="37">
        <f t="shared" si="172"/>
        <v>93.666666666666671</v>
      </c>
      <c r="K1139" s="38">
        <f t="shared" si="173"/>
        <v>1009.1294606176399</v>
      </c>
    </row>
    <row r="1140" spans="1:11">
      <c r="A1140" s="31">
        <v>1125</v>
      </c>
      <c r="B1140" s="33">
        <f t="shared" si="165"/>
        <v>1009.1294606176399</v>
      </c>
      <c r="C1140" s="32">
        <f t="shared" si="166"/>
        <v>93.75</v>
      </c>
      <c r="D1140" s="36">
        <f t="shared" si="167"/>
        <v>1012.0957782664382</v>
      </c>
      <c r="E1140" s="33">
        <f t="shared" si="168"/>
        <v>1012.0957782664382</v>
      </c>
      <c r="F1140" s="34">
        <f t="shared" si="169"/>
        <v>1070.1623480991639</v>
      </c>
      <c r="G1140" s="34" cm="1">
        <f t="array" ref="G1140">_xll.DCE_EC312_SpecificHeat_Ca(B1140)</f>
        <v>650</v>
      </c>
      <c r="H1140" s="33">
        <f t="shared" si="170"/>
        <v>0.13654488558753414</v>
      </c>
      <c r="I1140" s="33">
        <f t="shared" si="171"/>
        <v>1009.2660055032275</v>
      </c>
      <c r="J1140" s="37">
        <f t="shared" si="172"/>
        <v>93.75</v>
      </c>
      <c r="K1140" s="38">
        <f t="shared" si="173"/>
        <v>1009.2660055032275</v>
      </c>
    </row>
    <row r="1141" spans="1:11">
      <c r="A1141" s="31">
        <v>1126</v>
      </c>
      <c r="B1141" s="33">
        <f t="shared" si="165"/>
        <v>1009.2660055032275</v>
      </c>
      <c r="C1141" s="32">
        <f t="shared" si="166"/>
        <v>93.833333333333329</v>
      </c>
      <c r="D1141" s="36">
        <f t="shared" si="167"/>
        <v>1012.2287255655393</v>
      </c>
      <c r="E1141" s="33">
        <f t="shared" si="168"/>
        <v>1012.2287255655393</v>
      </c>
      <c r="F1141" s="34">
        <f t="shared" si="169"/>
        <v>1069.177755058106</v>
      </c>
      <c r="G1141" s="34" cm="1">
        <f t="array" ref="G1141">_xll.DCE_EC312_SpecificHeat_Ca(B1141)</f>
        <v>650</v>
      </c>
      <c r="H1141" s="33">
        <f t="shared" si="170"/>
        <v>0.13641925871944227</v>
      </c>
      <c r="I1141" s="33">
        <f t="shared" si="171"/>
        <v>1009.4024247619469</v>
      </c>
      <c r="J1141" s="37">
        <f t="shared" si="172"/>
        <v>93.833333333333329</v>
      </c>
      <c r="K1141" s="38">
        <f t="shared" si="173"/>
        <v>1009.4024247619469</v>
      </c>
    </row>
    <row r="1142" spans="1:11">
      <c r="A1142" s="31">
        <v>1127</v>
      </c>
      <c r="B1142" s="33">
        <f t="shared" si="165"/>
        <v>1009.4024247619469</v>
      </c>
      <c r="C1142" s="32">
        <f t="shared" si="166"/>
        <v>93.916666666666671</v>
      </c>
      <c r="D1142" s="36">
        <f t="shared" si="167"/>
        <v>1012.3615550035444</v>
      </c>
      <c r="E1142" s="33">
        <f t="shared" si="168"/>
        <v>1012.3615550035444</v>
      </c>
      <c r="F1142" s="34">
        <f t="shared" si="169"/>
        <v>1068.1949873062781</v>
      </c>
      <c r="G1142" s="34" cm="1">
        <f t="array" ref="G1142">_xll.DCE_EC312_SpecificHeat_Ca(B1142)</f>
        <v>650</v>
      </c>
      <c r="H1142" s="33">
        <f t="shared" si="170"/>
        <v>0.1362938647449011</v>
      </c>
      <c r="I1142" s="33">
        <f t="shared" si="171"/>
        <v>1009.5387186266918</v>
      </c>
      <c r="J1142" s="37">
        <f t="shared" si="172"/>
        <v>93.916666666666671</v>
      </c>
      <c r="K1142" s="38">
        <f t="shared" si="173"/>
        <v>1009.5387186266918</v>
      </c>
    </row>
    <row r="1143" spans="1:11">
      <c r="A1143" s="31">
        <v>1128</v>
      </c>
      <c r="B1143" s="33">
        <f t="shared" si="165"/>
        <v>1009.5387186266918</v>
      </c>
      <c r="C1143" s="32">
        <f t="shared" si="166"/>
        <v>94</v>
      </c>
      <c r="D1143" s="36">
        <f t="shared" si="167"/>
        <v>1012.4942667892417</v>
      </c>
      <c r="E1143" s="33">
        <f t="shared" si="168"/>
        <v>1012.4942667892417</v>
      </c>
      <c r="F1143" s="34">
        <f t="shared" si="169"/>
        <v>1067.2140397333496</v>
      </c>
      <c r="G1143" s="34" cm="1">
        <f t="array" ref="G1143">_xll.DCE_EC312_SpecificHeat_Ca(B1143)</f>
        <v>650</v>
      </c>
      <c r="H1143" s="33">
        <f t="shared" si="170"/>
        <v>0.13616870301186984</v>
      </c>
      <c r="I1143" s="33">
        <f t="shared" si="171"/>
        <v>1009.6748873297037</v>
      </c>
      <c r="J1143" s="37">
        <f t="shared" si="172"/>
        <v>94</v>
      </c>
      <c r="K1143" s="38">
        <f t="shared" si="173"/>
        <v>1009.6748873297037</v>
      </c>
    </row>
    <row r="1144" spans="1:11">
      <c r="A1144" s="31">
        <v>1129</v>
      </c>
      <c r="B1144" s="33">
        <f t="shared" si="165"/>
        <v>1009.6748873297037</v>
      </c>
      <c r="C1144" s="32">
        <f t="shared" si="166"/>
        <v>94.083333333333329</v>
      </c>
      <c r="D1144" s="36">
        <f t="shared" si="167"/>
        <v>1012.6268611308656</v>
      </c>
      <c r="E1144" s="33">
        <f t="shared" si="168"/>
        <v>1012.6268611308656</v>
      </c>
      <c r="F1144" s="34">
        <f t="shared" si="169"/>
        <v>1066.2349072481588</v>
      </c>
      <c r="G1144" s="34" cm="1">
        <f t="array" ref="G1144">_xll.DCE_EC312_SpecificHeat_Ca(B1144)</f>
        <v>650</v>
      </c>
      <c r="H1144" s="33">
        <f t="shared" si="170"/>
        <v>0.1360437728707535</v>
      </c>
      <c r="I1144" s="33">
        <f t="shared" si="171"/>
        <v>1009.8109311025744</v>
      </c>
      <c r="J1144" s="37">
        <f t="shared" si="172"/>
        <v>94.083333333333329</v>
      </c>
      <c r="K1144" s="38">
        <f t="shared" si="173"/>
        <v>1009.8109311025744</v>
      </c>
    </row>
    <row r="1145" spans="1:11">
      <c r="A1145" s="31">
        <v>1130</v>
      </c>
      <c r="B1145" s="33">
        <f t="shared" si="165"/>
        <v>1009.8109311025744</v>
      </c>
      <c r="C1145" s="32">
        <f t="shared" si="166"/>
        <v>94.166666666666671</v>
      </c>
      <c r="D1145" s="36">
        <f t="shared" si="167"/>
        <v>1012.7593382360978</v>
      </c>
      <c r="E1145" s="33">
        <f t="shared" si="168"/>
        <v>1012.7593382360978</v>
      </c>
      <c r="F1145" s="34">
        <f t="shared" si="169"/>
        <v>1065.25758477915</v>
      </c>
      <c r="G1145" s="34" cm="1">
        <f t="array" ref="G1145">_xll.DCE_EC312_SpecificHeat_Ca(B1145)</f>
        <v>650</v>
      </c>
      <c r="H1145" s="33">
        <f t="shared" si="170"/>
        <v>0.13591907367445868</v>
      </c>
      <c r="I1145" s="33">
        <f t="shared" si="171"/>
        <v>1009.9468501762489</v>
      </c>
      <c r="J1145" s="37">
        <f t="shared" si="172"/>
        <v>94.166666666666671</v>
      </c>
      <c r="K1145" s="38">
        <f t="shared" si="173"/>
        <v>1009.9468501762489</v>
      </c>
    </row>
    <row r="1146" spans="1:11">
      <c r="A1146" s="31">
        <v>1131</v>
      </c>
      <c r="B1146" s="33">
        <f t="shared" si="165"/>
        <v>1009.9468501762489</v>
      </c>
      <c r="C1146" s="32">
        <f t="shared" si="166"/>
        <v>94.25</v>
      </c>
      <c r="D1146" s="36">
        <f t="shared" si="167"/>
        <v>1012.89169831207</v>
      </c>
      <c r="E1146" s="33">
        <f t="shared" si="168"/>
        <v>1012.89169831207</v>
      </c>
      <c r="F1146" s="34">
        <f t="shared" si="169"/>
        <v>1064.2820672732464</v>
      </c>
      <c r="G1146" s="34" cm="1">
        <f t="array" ref="G1146">_xll.DCE_EC312_SpecificHeat_Ca(B1146)</f>
        <v>650</v>
      </c>
      <c r="H1146" s="33">
        <f t="shared" si="170"/>
        <v>0.13579460477824978</v>
      </c>
      <c r="I1146" s="33">
        <f t="shared" si="171"/>
        <v>1010.0826447810271</v>
      </c>
      <c r="J1146" s="37">
        <f t="shared" si="172"/>
        <v>94.25</v>
      </c>
      <c r="K1146" s="38">
        <f t="shared" si="173"/>
        <v>1010.0826447810271</v>
      </c>
    </row>
    <row r="1147" spans="1:11">
      <c r="A1147" s="31">
        <v>1132</v>
      </c>
      <c r="B1147" s="33">
        <f t="shared" si="165"/>
        <v>1010.0826447810271</v>
      </c>
      <c r="C1147" s="32">
        <f t="shared" si="166"/>
        <v>94.333333333333329</v>
      </c>
      <c r="D1147" s="36">
        <f t="shared" si="167"/>
        <v>1013.0239415653649</v>
      </c>
      <c r="E1147" s="33">
        <f t="shared" si="168"/>
        <v>1013.0239415653649</v>
      </c>
      <c r="F1147" s="34">
        <f t="shared" si="169"/>
        <v>1063.3083496965592</v>
      </c>
      <c r="G1147" s="34" cm="1">
        <f t="array" ref="G1147">_xll.DCE_EC312_SpecificHeat_Ca(B1147)</f>
        <v>650</v>
      </c>
      <c r="H1147" s="33">
        <f t="shared" si="170"/>
        <v>0.13567036553983938</v>
      </c>
      <c r="I1147" s="33">
        <f t="shared" si="171"/>
        <v>1010.2183151465669</v>
      </c>
      <c r="J1147" s="37">
        <f t="shared" si="172"/>
        <v>94.333333333333329</v>
      </c>
      <c r="K1147" s="38">
        <f t="shared" si="173"/>
        <v>1010.2183151465669</v>
      </c>
    </row>
    <row r="1148" spans="1:11">
      <c r="A1148" s="31">
        <v>1133</v>
      </c>
      <c r="B1148" s="33">
        <f t="shared" si="165"/>
        <v>1010.2183151465669</v>
      </c>
      <c r="C1148" s="32">
        <f t="shared" si="166"/>
        <v>94.416666666666671</v>
      </c>
      <c r="D1148" s="36">
        <f t="shared" si="167"/>
        <v>1013.1560682020194</v>
      </c>
      <c r="E1148" s="33">
        <f t="shared" si="168"/>
        <v>1013.1560682020194</v>
      </c>
      <c r="F1148" s="34">
        <f t="shared" si="169"/>
        <v>1062.3364270340207</v>
      </c>
      <c r="G1148" s="34" cm="1">
        <f t="array" ref="G1148">_xll.DCE_EC312_SpecificHeat_Ca(B1148)</f>
        <v>650</v>
      </c>
      <c r="H1148" s="33">
        <f t="shared" si="170"/>
        <v>0.13554635531934156</v>
      </c>
      <c r="I1148" s="33">
        <f t="shared" si="171"/>
        <v>1010.3538615018862</v>
      </c>
      <c r="J1148" s="37">
        <f t="shared" si="172"/>
        <v>94.416666666666671</v>
      </c>
      <c r="K1148" s="38">
        <f t="shared" si="173"/>
        <v>1010.3538615018862</v>
      </c>
    </row>
    <row r="1149" spans="1:11">
      <c r="A1149" s="31">
        <v>1134</v>
      </c>
      <c r="B1149" s="33">
        <f t="shared" si="165"/>
        <v>1010.3538615018862</v>
      </c>
      <c r="C1149" s="32">
        <f t="shared" si="166"/>
        <v>94.5</v>
      </c>
      <c r="D1149" s="36">
        <f t="shared" si="167"/>
        <v>1013.2880784275251</v>
      </c>
      <c r="E1149" s="33">
        <f t="shared" si="168"/>
        <v>1013.2880784275251</v>
      </c>
      <c r="F1149" s="34">
        <f t="shared" si="169"/>
        <v>1061.3662942893859</v>
      </c>
      <c r="G1149" s="34" cm="1">
        <f t="array" ref="G1149">_xll.DCE_EC312_SpecificHeat_Ca(B1149)</f>
        <v>650</v>
      </c>
      <c r="H1149" s="33">
        <f t="shared" si="170"/>
        <v>0.135422573479272</v>
      </c>
      <c r="I1149" s="33">
        <f t="shared" si="171"/>
        <v>1010.4892840753654</v>
      </c>
      <c r="J1149" s="37">
        <f t="shared" si="172"/>
        <v>94.5</v>
      </c>
      <c r="K1149" s="38">
        <f t="shared" si="173"/>
        <v>1010.4892840753654</v>
      </c>
    </row>
    <row r="1150" spans="1:11">
      <c r="A1150" s="31">
        <v>1135</v>
      </c>
      <c r="B1150" s="33">
        <f t="shared" si="165"/>
        <v>1010.4892840753654</v>
      </c>
      <c r="C1150" s="32">
        <f t="shared" si="166"/>
        <v>94.583333333333329</v>
      </c>
      <c r="D1150" s="36">
        <f t="shared" si="167"/>
        <v>1013.4199724468314</v>
      </c>
      <c r="E1150" s="33">
        <f t="shared" si="168"/>
        <v>1013.4199724468314</v>
      </c>
      <c r="F1150" s="34">
        <f t="shared" si="169"/>
        <v>1060.3979464846977</v>
      </c>
      <c r="G1150" s="34" cm="1">
        <f t="array" ref="G1150">_xll.DCE_EC312_SpecificHeat_Ca(B1150)</f>
        <v>650</v>
      </c>
      <c r="H1150" s="33">
        <f t="shared" si="170"/>
        <v>0.1352990193844798</v>
      </c>
      <c r="I1150" s="33">
        <f t="shared" si="171"/>
        <v>1010.6245830947498</v>
      </c>
      <c r="J1150" s="37">
        <f t="shared" si="172"/>
        <v>94.583333333333329</v>
      </c>
      <c r="K1150" s="38">
        <f t="shared" si="173"/>
        <v>1010.6245830947498</v>
      </c>
    </row>
    <row r="1151" spans="1:11">
      <c r="A1151" s="31">
        <v>1136</v>
      </c>
      <c r="B1151" s="33">
        <f t="shared" si="165"/>
        <v>1010.6245830947498</v>
      </c>
      <c r="C1151" s="32">
        <f t="shared" si="166"/>
        <v>94.666666666666671</v>
      </c>
      <c r="D1151" s="36">
        <f t="shared" si="167"/>
        <v>1013.5517504643467</v>
      </c>
      <c r="E1151" s="33">
        <f t="shared" si="168"/>
        <v>1013.5517504643467</v>
      </c>
      <c r="F1151" s="34">
        <f t="shared" si="169"/>
        <v>1059.4313786613525</v>
      </c>
      <c r="G1151" s="34" cm="1">
        <f t="array" ref="G1151">_xll.DCE_EC312_SpecificHeat_Ca(B1151)</f>
        <v>650</v>
      </c>
      <c r="H1151" s="33">
        <f t="shared" si="170"/>
        <v>0.13517569240228341</v>
      </c>
      <c r="I1151" s="33">
        <f t="shared" si="171"/>
        <v>1010.7597587871521</v>
      </c>
      <c r="J1151" s="37">
        <f t="shared" si="172"/>
        <v>94.666666666666671</v>
      </c>
      <c r="K1151" s="38">
        <f t="shared" si="173"/>
        <v>1010.7597587871521</v>
      </c>
    </row>
    <row r="1152" spans="1:11">
      <c r="A1152" s="31">
        <v>1137</v>
      </c>
      <c r="B1152" s="33">
        <f t="shared" si="165"/>
        <v>1010.7597587871521</v>
      </c>
      <c r="C1152" s="32">
        <f t="shared" si="166"/>
        <v>94.75</v>
      </c>
      <c r="D1152" s="36">
        <f t="shared" si="167"/>
        <v>1013.6834126839407</v>
      </c>
      <c r="E1152" s="33">
        <f t="shared" si="168"/>
        <v>1013.6834126839407</v>
      </c>
      <c r="F1152" s="34">
        <f t="shared" si="169"/>
        <v>1058.4665858783239</v>
      </c>
      <c r="G1152" s="34" cm="1">
        <f t="array" ref="G1152">_xll.DCE_EC312_SpecificHeat_Ca(B1152)</f>
        <v>650</v>
      </c>
      <c r="H1152" s="33">
        <f t="shared" si="170"/>
        <v>0.13505259190224406</v>
      </c>
      <c r="I1152" s="33">
        <f t="shared" si="171"/>
        <v>1010.8948113790543</v>
      </c>
      <c r="J1152" s="37">
        <f t="shared" si="172"/>
        <v>94.75</v>
      </c>
      <c r="K1152" s="38">
        <f t="shared" si="173"/>
        <v>1010.8948113790543</v>
      </c>
    </row>
    <row r="1153" spans="1:11">
      <c r="A1153" s="31">
        <v>1138</v>
      </c>
      <c r="B1153" s="33">
        <f t="shared" si="165"/>
        <v>1010.8948113790543</v>
      </c>
      <c r="C1153" s="32">
        <f t="shared" si="166"/>
        <v>94.833333333333329</v>
      </c>
      <c r="D1153" s="36">
        <f t="shared" si="167"/>
        <v>1013.8149593089461</v>
      </c>
      <c r="E1153" s="33">
        <f t="shared" si="168"/>
        <v>1013.8149593089461</v>
      </c>
      <c r="F1153" s="34">
        <f t="shared" si="169"/>
        <v>1057.5035632135773</v>
      </c>
      <c r="G1153" s="34" cm="1">
        <f t="array" ref="G1153">_xll.DCE_EC312_SpecificHeat_Ca(B1153)</f>
        <v>650</v>
      </c>
      <c r="H1153" s="33">
        <f t="shared" si="170"/>
        <v>0.13492971725634606</v>
      </c>
      <c r="I1153" s="33">
        <f t="shared" si="171"/>
        <v>1011.0297410963107</v>
      </c>
      <c r="J1153" s="37">
        <f t="shared" si="172"/>
        <v>94.833333333333329</v>
      </c>
      <c r="K1153" s="38">
        <f t="shared" si="173"/>
        <v>1011.0297410963107</v>
      </c>
    </row>
    <row r="1154" spans="1:11">
      <c r="A1154" s="31">
        <v>1139</v>
      </c>
      <c r="B1154" s="33">
        <f t="shared" si="165"/>
        <v>1011.0297410963107</v>
      </c>
      <c r="C1154" s="32">
        <f t="shared" si="166"/>
        <v>94.916666666666671</v>
      </c>
      <c r="D1154" s="36">
        <f t="shared" si="167"/>
        <v>1013.9463905421602</v>
      </c>
      <c r="E1154" s="33">
        <f t="shared" si="168"/>
        <v>1013.9463905421602</v>
      </c>
      <c r="F1154" s="34">
        <f t="shared" si="169"/>
        <v>1056.5423057631999</v>
      </c>
      <c r="G1154" s="34" cm="1">
        <f t="array" ref="G1154">_xll.DCE_EC312_SpecificHeat_Ca(B1154)</f>
        <v>650</v>
      </c>
      <c r="H1154" s="33">
        <f t="shared" si="170"/>
        <v>0.1348070678388861</v>
      </c>
      <c r="I1154" s="33">
        <f t="shared" si="171"/>
        <v>1011.1645481641496</v>
      </c>
      <c r="J1154" s="37">
        <f t="shared" si="172"/>
        <v>94.916666666666671</v>
      </c>
      <c r="K1154" s="38">
        <f t="shared" si="173"/>
        <v>1011.1645481641496</v>
      </c>
    </row>
    <row r="1155" spans="1:11">
      <c r="A1155" s="31">
        <v>1140</v>
      </c>
      <c r="B1155" s="33">
        <f t="shared" si="165"/>
        <v>1011.1645481641496</v>
      </c>
      <c r="C1155" s="32">
        <f t="shared" si="166"/>
        <v>95</v>
      </c>
      <c r="D1155" s="36">
        <f t="shared" si="167"/>
        <v>1014.0777065858476</v>
      </c>
      <c r="E1155" s="33">
        <f t="shared" si="168"/>
        <v>1014.0777065858476</v>
      </c>
      <c r="F1155" s="34">
        <f t="shared" si="169"/>
        <v>1055.5828086416343</v>
      </c>
      <c r="G1155" s="34" cm="1">
        <f t="array" ref="G1155">_xll.DCE_EC312_SpecificHeat_Ca(B1155)</f>
        <v>650</v>
      </c>
      <c r="H1155" s="33">
        <f t="shared" si="170"/>
        <v>0.13468464302650276</v>
      </c>
      <c r="I1155" s="33">
        <f t="shared" si="171"/>
        <v>1011.2992328071761</v>
      </c>
      <c r="J1155" s="37">
        <f t="shared" si="172"/>
        <v>95</v>
      </c>
      <c r="K1155" s="38">
        <f t="shared" si="173"/>
        <v>1011.2992328071761</v>
      </c>
    </row>
    <row r="1156" spans="1:11">
      <c r="A1156" s="31">
        <v>1141</v>
      </c>
      <c r="B1156" s="33">
        <f t="shared" si="165"/>
        <v>1011.2992328071761</v>
      </c>
      <c r="C1156" s="32">
        <f t="shared" si="166"/>
        <v>95.083333333333329</v>
      </c>
      <c r="D1156" s="36">
        <f t="shared" si="167"/>
        <v>1014.2089076417412</v>
      </c>
      <c r="E1156" s="33">
        <f t="shared" si="168"/>
        <v>1014.2089076417412</v>
      </c>
      <c r="F1156" s="34">
        <f t="shared" si="169"/>
        <v>1054.6250669812339</v>
      </c>
      <c r="G1156" s="34" cm="1">
        <f t="array" ref="G1156">_xll.DCE_EC312_SpecificHeat_Ca(B1156)</f>
        <v>650</v>
      </c>
      <c r="H1156" s="33">
        <f t="shared" si="170"/>
        <v>0.13456244219811997</v>
      </c>
      <c r="I1156" s="33">
        <f t="shared" si="171"/>
        <v>1011.4337952493742</v>
      </c>
      <c r="J1156" s="37">
        <f t="shared" si="172"/>
        <v>95.083333333333329</v>
      </c>
      <c r="K1156" s="38">
        <f t="shared" si="173"/>
        <v>1011.4337952493742</v>
      </c>
    </row>
    <row r="1157" spans="1:11">
      <c r="A1157" s="31">
        <v>1142</v>
      </c>
      <c r="B1157" s="33">
        <f t="shared" si="165"/>
        <v>1011.4337952493742</v>
      </c>
      <c r="C1157" s="32">
        <f t="shared" si="166"/>
        <v>95.166666666666671</v>
      </c>
      <c r="D1157" s="36">
        <f t="shared" si="167"/>
        <v>1014.3399939110446</v>
      </c>
      <c r="E1157" s="33">
        <f t="shared" si="168"/>
        <v>1014.3399939110446</v>
      </c>
      <c r="F1157" s="34">
        <f t="shared" si="169"/>
        <v>1053.6690759325393</v>
      </c>
      <c r="G1157" s="34" cm="1">
        <f t="array" ref="G1157">_xll.DCE_EC312_SpecificHeat_Ca(B1157)</f>
        <v>650</v>
      </c>
      <c r="H1157" s="33">
        <f t="shared" si="170"/>
        <v>0.1344404647349822</v>
      </c>
      <c r="I1157" s="33">
        <f t="shared" si="171"/>
        <v>1011.5682357141092</v>
      </c>
      <c r="J1157" s="37">
        <f t="shared" si="172"/>
        <v>95.166666666666671</v>
      </c>
      <c r="K1157" s="38">
        <f t="shared" si="173"/>
        <v>1011.5682357141092</v>
      </c>
    </row>
    <row r="1158" spans="1:11">
      <c r="A1158" s="31">
        <v>1143</v>
      </c>
      <c r="B1158" s="33">
        <f t="shared" si="165"/>
        <v>1011.5682357141092</v>
      </c>
      <c r="C1158" s="32">
        <f t="shared" si="166"/>
        <v>95.25</v>
      </c>
      <c r="D1158" s="36">
        <f t="shared" si="167"/>
        <v>1014.4709655944337</v>
      </c>
      <c r="E1158" s="33">
        <f t="shared" si="168"/>
        <v>1014.4709655944337</v>
      </c>
      <c r="F1158" s="34">
        <f t="shared" si="169"/>
        <v>1052.7148306643517</v>
      </c>
      <c r="G1158" s="34" cm="1">
        <f t="array" ref="G1158">_xll.DCE_EC312_SpecificHeat_Ca(B1158)</f>
        <v>650</v>
      </c>
      <c r="H1158" s="33">
        <f t="shared" si="170"/>
        <v>0.13431871002066381</v>
      </c>
      <c r="I1158" s="33">
        <f t="shared" si="171"/>
        <v>1011.7025544241299</v>
      </c>
      <c r="J1158" s="37">
        <f t="shared" si="172"/>
        <v>95.25</v>
      </c>
      <c r="K1158" s="38">
        <f t="shared" si="173"/>
        <v>1011.7025544241299</v>
      </c>
    </row>
    <row r="1159" spans="1:11">
      <c r="A1159" s="31">
        <v>1144</v>
      </c>
      <c r="B1159" s="33">
        <f t="shared" si="165"/>
        <v>1011.7025544241299</v>
      </c>
      <c r="C1159" s="32">
        <f t="shared" si="166"/>
        <v>95.333333333333329</v>
      </c>
      <c r="D1159" s="36">
        <f t="shared" si="167"/>
        <v>1014.6018228920585</v>
      </c>
      <c r="E1159" s="33">
        <f t="shared" si="168"/>
        <v>1014.6018228920585</v>
      </c>
      <c r="F1159" s="34">
        <f t="shared" si="169"/>
        <v>1051.7623263627841</v>
      </c>
      <c r="G1159" s="34" cm="1">
        <f t="array" ref="G1159">_xll.DCE_EC312_SpecificHeat_Ca(B1159)</f>
        <v>650</v>
      </c>
      <c r="H1159" s="33">
        <f t="shared" si="170"/>
        <v>0.134197177440948</v>
      </c>
      <c r="I1159" s="33">
        <f t="shared" si="171"/>
        <v>1011.8367516015708</v>
      </c>
      <c r="J1159" s="37">
        <f t="shared" si="172"/>
        <v>95.333333333333329</v>
      </c>
      <c r="K1159" s="38">
        <f t="shared" si="173"/>
        <v>1011.8367516015708</v>
      </c>
    </row>
    <row r="1160" spans="1:11">
      <c r="A1160" s="31">
        <v>1145</v>
      </c>
      <c r="B1160" s="33">
        <f t="shared" si="165"/>
        <v>1011.8367516015708</v>
      </c>
      <c r="C1160" s="32">
        <f t="shared" si="166"/>
        <v>95.416666666666671</v>
      </c>
      <c r="D1160" s="36">
        <f t="shared" si="167"/>
        <v>1014.7325660035455</v>
      </c>
      <c r="E1160" s="33">
        <f t="shared" si="168"/>
        <v>1014.7325660035455</v>
      </c>
      <c r="F1160" s="34">
        <f t="shared" si="169"/>
        <v>1050.8115582323298</v>
      </c>
      <c r="G1160" s="34" cm="1">
        <f t="array" ref="G1160">_xll.DCE_EC312_SpecificHeat_Ca(B1160)</f>
        <v>650</v>
      </c>
      <c r="H1160" s="33">
        <f t="shared" si="170"/>
        <v>0.13407586638396332</v>
      </c>
      <c r="I1160" s="33">
        <f t="shared" si="171"/>
        <v>1011.9708274679547</v>
      </c>
      <c r="J1160" s="37">
        <f t="shared" si="172"/>
        <v>95.416666666666671</v>
      </c>
      <c r="K1160" s="38">
        <f t="shared" si="173"/>
        <v>1011.9708274679547</v>
      </c>
    </row>
    <row r="1161" spans="1:11">
      <c r="A1161" s="31">
        <v>1146</v>
      </c>
      <c r="B1161" s="33">
        <f t="shared" si="165"/>
        <v>1011.9708274679547</v>
      </c>
      <c r="C1161" s="32">
        <f t="shared" si="166"/>
        <v>95.5</v>
      </c>
      <c r="D1161" s="36">
        <f t="shared" si="167"/>
        <v>1014.8631951279981</v>
      </c>
      <c r="E1161" s="33">
        <f t="shared" si="168"/>
        <v>1014.8631951279981</v>
      </c>
      <c r="F1161" s="34">
        <f t="shared" si="169"/>
        <v>1049.8625214947504</v>
      </c>
      <c r="G1161" s="34" cm="1">
        <f t="array" ref="G1161">_xll.DCE_EC312_SpecificHeat_Ca(B1161)</f>
        <v>650</v>
      </c>
      <c r="H1161" s="33">
        <f t="shared" si="170"/>
        <v>0.13395477624004137</v>
      </c>
      <c r="I1161" s="33">
        <f t="shared" si="171"/>
        <v>1012.1047822441947</v>
      </c>
      <c r="J1161" s="37">
        <f t="shared" si="172"/>
        <v>95.5</v>
      </c>
      <c r="K1161" s="38">
        <f t="shared" si="173"/>
        <v>1012.1047822441947</v>
      </c>
    </row>
    <row r="1162" spans="1:11">
      <c r="A1162" s="31">
        <v>1147</v>
      </c>
      <c r="B1162" s="33">
        <f t="shared" si="165"/>
        <v>1012.1047822441947</v>
      </c>
      <c r="C1162" s="32">
        <f t="shared" si="166"/>
        <v>95.583333333333329</v>
      </c>
      <c r="D1162" s="36">
        <f t="shared" si="167"/>
        <v>1014.9937104640005</v>
      </c>
      <c r="E1162" s="33">
        <f t="shared" si="168"/>
        <v>1014.9937104640005</v>
      </c>
      <c r="F1162" s="34">
        <f t="shared" si="169"/>
        <v>1048.9152113897771</v>
      </c>
      <c r="G1162" s="34" cm="1">
        <f t="array" ref="G1162">_xll.DCE_EC312_SpecificHeat_Ca(B1162)</f>
        <v>650</v>
      </c>
      <c r="H1162" s="33">
        <f t="shared" si="170"/>
        <v>0.13383390640180678</v>
      </c>
      <c r="I1162" s="33">
        <f t="shared" si="171"/>
        <v>1012.2386161505965</v>
      </c>
      <c r="J1162" s="37">
        <f t="shared" si="172"/>
        <v>95.583333333333329</v>
      </c>
      <c r="K1162" s="38">
        <f t="shared" si="173"/>
        <v>1012.2386161505965</v>
      </c>
    </row>
    <row r="1163" spans="1:11">
      <c r="A1163" s="31">
        <v>1148</v>
      </c>
      <c r="B1163" s="33">
        <f t="shared" si="165"/>
        <v>1012.2386161505965</v>
      </c>
      <c r="C1163" s="32">
        <f t="shared" si="166"/>
        <v>95.666666666666671</v>
      </c>
      <c r="D1163" s="36">
        <f t="shared" si="167"/>
        <v>1015.1241122096177</v>
      </c>
      <c r="E1163" s="33">
        <f t="shared" si="168"/>
        <v>1015.1241122096177</v>
      </c>
      <c r="F1163" s="34">
        <f t="shared" si="169"/>
        <v>1047.969623174406</v>
      </c>
      <c r="G1163" s="34" cm="1">
        <f t="array" ref="G1163">_xll.DCE_EC312_SpecificHeat_Ca(B1163)</f>
        <v>650</v>
      </c>
      <c r="H1163" s="33">
        <f t="shared" si="170"/>
        <v>0.13371325626408695</v>
      </c>
      <c r="I1163" s="33">
        <f t="shared" si="171"/>
        <v>1012.3723294068606</v>
      </c>
      <c r="J1163" s="37">
        <f t="shared" si="172"/>
        <v>95.666666666666671</v>
      </c>
      <c r="K1163" s="38">
        <f t="shared" si="173"/>
        <v>1012.3723294068606</v>
      </c>
    </row>
    <row r="1164" spans="1:11">
      <c r="A1164" s="31">
        <v>1149</v>
      </c>
      <c r="B1164" s="33">
        <f t="shared" si="165"/>
        <v>1012.3723294068606</v>
      </c>
      <c r="C1164" s="32">
        <f t="shared" si="166"/>
        <v>95.75</v>
      </c>
      <c r="D1164" s="36">
        <f t="shared" si="167"/>
        <v>1015.2544005623985</v>
      </c>
      <c r="E1164" s="33">
        <f t="shared" si="168"/>
        <v>1015.2544005623985</v>
      </c>
      <c r="F1164" s="34">
        <f t="shared" si="169"/>
        <v>1047.0257521236381</v>
      </c>
      <c r="G1164" s="34" cm="1">
        <f t="array" ref="G1164">_xll.DCE_EC312_SpecificHeat_Ca(B1164)</f>
        <v>650</v>
      </c>
      <c r="H1164" s="33">
        <f t="shared" si="170"/>
        <v>0.13359282522400653</v>
      </c>
      <c r="I1164" s="33">
        <f t="shared" si="171"/>
        <v>1012.5059222320846</v>
      </c>
      <c r="J1164" s="37">
        <f t="shared" si="172"/>
        <v>95.75</v>
      </c>
      <c r="K1164" s="38">
        <f t="shared" si="173"/>
        <v>1012.5059222320846</v>
      </c>
    </row>
    <row r="1165" spans="1:11">
      <c r="A1165" s="31">
        <v>1150</v>
      </c>
      <c r="B1165" s="33">
        <f t="shared" si="165"/>
        <v>1012.5059222320846</v>
      </c>
      <c r="C1165" s="32">
        <f t="shared" si="166"/>
        <v>95.833333333333329</v>
      </c>
      <c r="D1165" s="36">
        <f t="shared" si="167"/>
        <v>1015.3845757193762</v>
      </c>
      <c r="E1165" s="33">
        <f t="shared" si="168"/>
        <v>1015.3845757193762</v>
      </c>
      <c r="F1165" s="34">
        <f t="shared" si="169"/>
        <v>1046.0835935290356</v>
      </c>
      <c r="G1165" s="34" cm="1">
        <f t="array" ref="G1165">_xll.DCE_EC312_SpecificHeat_Ca(B1165)</f>
        <v>650</v>
      </c>
      <c r="H1165" s="33">
        <f t="shared" si="170"/>
        <v>0.13347261268080332</v>
      </c>
      <c r="I1165" s="33">
        <f t="shared" si="171"/>
        <v>1012.6393948447653</v>
      </c>
      <c r="J1165" s="37">
        <f t="shared" si="172"/>
        <v>95.833333333333329</v>
      </c>
      <c r="K1165" s="38">
        <f t="shared" si="173"/>
        <v>1012.6393948447653</v>
      </c>
    </row>
    <row r="1166" spans="1:11">
      <c r="A1166" s="31">
        <v>1151</v>
      </c>
      <c r="B1166" s="33">
        <f t="shared" si="165"/>
        <v>1012.6393948447653</v>
      </c>
      <c r="C1166" s="32">
        <f t="shared" si="166"/>
        <v>95.916666666666671</v>
      </c>
      <c r="D1166" s="36">
        <f t="shared" si="167"/>
        <v>1015.5146378770716</v>
      </c>
      <c r="E1166" s="33">
        <f t="shared" si="168"/>
        <v>1015.5146378770716</v>
      </c>
      <c r="F1166" s="34">
        <f t="shared" si="169"/>
        <v>1045.1431427003126</v>
      </c>
      <c r="G1166" s="34" cm="1">
        <f t="array" ref="G1166">_xll.DCE_EC312_SpecificHeat_Ca(B1166)</f>
        <v>650</v>
      </c>
      <c r="H1166" s="33">
        <f t="shared" si="170"/>
        <v>0.13335261803603118</v>
      </c>
      <c r="I1166" s="33">
        <f t="shared" si="171"/>
        <v>1012.7727474628014</v>
      </c>
      <c r="J1166" s="37">
        <f t="shared" si="172"/>
        <v>95.916666666666671</v>
      </c>
      <c r="K1166" s="38">
        <f t="shared" si="173"/>
        <v>1012.7727474628014</v>
      </c>
    </row>
    <row r="1167" spans="1:11">
      <c r="A1167" s="31">
        <v>1152</v>
      </c>
      <c r="B1167" s="33">
        <f t="shared" si="165"/>
        <v>1012.7727474628014</v>
      </c>
      <c r="C1167" s="32">
        <f t="shared" si="166"/>
        <v>96</v>
      </c>
      <c r="D1167" s="36">
        <f t="shared" si="167"/>
        <v>1015.6445872314937</v>
      </c>
      <c r="E1167" s="33">
        <f t="shared" si="168"/>
        <v>1015.6445872314937</v>
      </c>
      <c r="F1167" s="34">
        <f t="shared" si="169"/>
        <v>1044.2043949640083</v>
      </c>
      <c r="G1167" s="34" cm="1">
        <f t="array" ref="G1167">_xll.DCE_EC312_SpecificHeat_Ca(B1167)</f>
        <v>650</v>
      </c>
      <c r="H1167" s="33">
        <f t="shared" si="170"/>
        <v>0.1332328406933907</v>
      </c>
      <c r="I1167" s="33">
        <f t="shared" si="171"/>
        <v>1012.9059803034947</v>
      </c>
      <c r="J1167" s="37">
        <f t="shared" si="172"/>
        <v>96</v>
      </c>
      <c r="K1167" s="38">
        <f t="shared" si="173"/>
        <v>1012.9059803034947</v>
      </c>
    </row>
    <row r="1168" spans="1:11">
      <c r="A1168" s="31">
        <v>1153</v>
      </c>
      <c r="B1168" s="33">
        <f t="shared" si="165"/>
        <v>1012.9059803034947</v>
      </c>
      <c r="C1168" s="32">
        <f t="shared" si="166"/>
        <v>96.083333333333329</v>
      </c>
      <c r="D1168" s="36">
        <f t="shared" si="167"/>
        <v>1015.7744239781423</v>
      </c>
      <c r="E1168" s="33">
        <f t="shared" si="168"/>
        <v>1015.7744239781423</v>
      </c>
      <c r="F1168" s="34">
        <f t="shared" si="169"/>
        <v>1043.2673456638527</v>
      </c>
      <c r="G1168" s="34" cm="1">
        <f t="array" ref="G1168">_xll.DCE_EC312_SpecificHeat_Ca(B1168)</f>
        <v>650</v>
      </c>
      <c r="H1168" s="33">
        <f t="shared" si="170"/>
        <v>0.13311328005877585</v>
      </c>
      <c r="I1168" s="33">
        <f t="shared" si="171"/>
        <v>1013.0390935835535</v>
      </c>
      <c r="J1168" s="37">
        <f t="shared" si="172"/>
        <v>96.083333333333329</v>
      </c>
      <c r="K1168" s="38">
        <f t="shared" si="173"/>
        <v>1013.0390935835535</v>
      </c>
    </row>
    <row r="1169" spans="1:11">
      <c r="A1169" s="31">
        <v>1154</v>
      </c>
      <c r="B1169" s="33">
        <f t="shared" ref="B1169:B1232" si="174">IF(A1169=1,20,I1168)</f>
        <v>1013.0390935835535</v>
      </c>
      <c r="C1169" s="32">
        <f t="shared" ref="C1169:C1232" si="175">A1169*5/60</f>
        <v>96.166666666666671</v>
      </c>
      <c r="D1169" s="36">
        <f t="shared" ref="D1169:D1232" si="176">20 + 345 *LOG10(8 * C1169 + 1)</f>
        <v>1015.9041483120092</v>
      </c>
      <c r="E1169" s="33">
        <f t="shared" ref="E1169:E1232" si="177">D1169</f>
        <v>1015.9041483120092</v>
      </c>
      <c r="F1169" s="34">
        <f t="shared" ref="F1169:F1232" si="178">25 * (D1169 - B1169)+1 * 0.7 * 1 * 0.0000000567 * ((E1169 + 273) ^ 4 - (B1169 + 273) ^ 4)</f>
        <v>1042.3319901606724</v>
      </c>
      <c r="G1169" s="34" cm="1">
        <f t="array" ref="G1169">_xll.DCE_EC312_SpecificHeat_Ca(B1169)</f>
        <v>650</v>
      </c>
      <c r="H1169" s="33">
        <f t="shared" ref="H1169:H1232" si="179">$G$10 * $G$9 / (G1169 * 7850) * F1169 * 5</f>
        <v>0.13299393554026212</v>
      </c>
      <c r="I1169" s="33">
        <f t="shared" ref="I1169:I1232" si="180">B1169+H1169</f>
        <v>1013.1720875190938</v>
      </c>
      <c r="J1169" s="37">
        <f t="shared" si="172"/>
        <v>96.166666666666671</v>
      </c>
      <c r="K1169" s="38">
        <f t="shared" si="173"/>
        <v>1013.1720875190938</v>
      </c>
    </row>
    <row r="1170" spans="1:11">
      <c r="A1170" s="31">
        <v>1155</v>
      </c>
      <c r="B1170" s="33">
        <f t="shared" si="174"/>
        <v>1013.1720875190938</v>
      </c>
      <c r="C1170" s="32">
        <f t="shared" si="175"/>
        <v>96.25</v>
      </c>
      <c r="D1170" s="36">
        <f t="shared" si="176"/>
        <v>1016.0337604275801</v>
      </c>
      <c r="E1170" s="33">
        <f t="shared" si="177"/>
        <v>1016.0337604275801</v>
      </c>
      <c r="F1170" s="34">
        <f t="shared" si="178"/>
        <v>1041.3983238323433</v>
      </c>
      <c r="G1170" s="34" cm="1">
        <f t="array" ref="G1170">_xll.DCE_EC312_SpecificHeat_Ca(B1170)</f>
        <v>650</v>
      </c>
      <c r="H1170" s="33">
        <f t="shared" si="179"/>
        <v>0.13287480654810024</v>
      </c>
      <c r="I1170" s="33">
        <f t="shared" si="180"/>
        <v>1013.3049623256419</v>
      </c>
      <c r="J1170" s="37">
        <f t="shared" si="172"/>
        <v>96.25</v>
      </c>
      <c r="K1170" s="38">
        <f t="shared" si="173"/>
        <v>1013.3049623256419</v>
      </c>
    </row>
    <row r="1171" spans="1:11">
      <c r="A1171" s="31">
        <v>1156</v>
      </c>
      <c r="B1171" s="33">
        <f t="shared" si="174"/>
        <v>1013.3049623256419</v>
      </c>
      <c r="C1171" s="32">
        <f t="shared" si="175"/>
        <v>96.333333333333329</v>
      </c>
      <c r="D1171" s="36">
        <f t="shared" si="176"/>
        <v>1016.1632605188368</v>
      </c>
      <c r="E1171" s="33">
        <f t="shared" si="177"/>
        <v>1016.1632605188368</v>
      </c>
      <c r="F1171" s="34">
        <f t="shared" si="178"/>
        <v>1040.4663420735956</v>
      </c>
      <c r="G1171" s="34" cm="1">
        <f t="array" ref="G1171">_xll.DCE_EC312_SpecificHeat_Ca(B1171)</f>
        <v>650</v>
      </c>
      <c r="H1171" s="33">
        <f t="shared" si="179"/>
        <v>0.13275589249469152</v>
      </c>
      <c r="I1171" s="33">
        <f t="shared" si="180"/>
        <v>1013.4377182181366</v>
      </c>
      <c r="J1171" s="37">
        <f t="shared" si="172"/>
        <v>96.333333333333329</v>
      </c>
      <c r="K1171" s="38">
        <f t="shared" si="173"/>
        <v>1013.4377182181366</v>
      </c>
    </row>
    <row r="1172" spans="1:11">
      <c r="A1172" s="31">
        <v>1157</v>
      </c>
      <c r="B1172" s="33">
        <f t="shared" si="174"/>
        <v>1013.4377182181366</v>
      </c>
      <c r="C1172" s="32">
        <f t="shared" si="175"/>
        <v>96.416666666666671</v>
      </c>
      <c r="D1172" s="36">
        <f t="shared" si="176"/>
        <v>1016.292648779258</v>
      </c>
      <c r="E1172" s="33">
        <f t="shared" si="177"/>
        <v>1016.292648779258</v>
      </c>
      <c r="F1172" s="34">
        <f t="shared" si="178"/>
        <v>1039.5360402961392</v>
      </c>
      <c r="G1172" s="34" cm="1">
        <f t="array" ref="G1172">_xll.DCE_EC312_SpecificHeat_Ca(B1172)</f>
        <v>650</v>
      </c>
      <c r="H1172" s="33">
        <f t="shared" si="179"/>
        <v>0.13263719279460368</v>
      </c>
      <c r="I1172" s="33">
        <f t="shared" si="180"/>
        <v>1013.5703554109313</v>
      </c>
      <c r="J1172" s="37">
        <f t="shared" si="172"/>
        <v>96.416666666666671</v>
      </c>
      <c r="K1172" s="38">
        <f t="shared" si="173"/>
        <v>1013.5703554109313</v>
      </c>
    </row>
    <row r="1173" spans="1:11">
      <c r="A1173" s="31">
        <v>1158</v>
      </c>
      <c r="B1173" s="33">
        <f t="shared" si="174"/>
        <v>1013.5703554109313</v>
      </c>
      <c r="C1173" s="32">
        <f t="shared" si="175"/>
        <v>96.5</v>
      </c>
      <c r="D1173" s="36">
        <f t="shared" si="176"/>
        <v>1016.4219254018221</v>
      </c>
      <c r="E1173" s="33">
        <f t="shared" si="177"/>
        <v>1016.4219254018221</v>
      </c>
      <c r="F1173" s="34">
        <f t="shared" si="178"/>
        <v>1038.6074139282473</v>
      </c>
      <c r="G1173" s="34" cm="1">
        <f t="array" ref="G1173">_xll.DCE_EC312_SpecificHeat_Ca(B1173)</f>
        <v>650</v>
      </c>
      <c r="H1173" s="33">
        <f t="shared" si="179"/>
        <v>0.13251870686451786</v>
      </c>
      <c r="I1173" s="33">
        <f t="shared" si="180"/>
        <v>1013.7028741177958</v>
      </c>
      <c r="J1173" s="37">
        <f t="shared" si="172"/>
        <v>96.5</v>
      </c>
      <c r="K1173" s="38">
        <f t="shared" si="173"/>
        <v>1013.7028741177958</v>
      </c>
    </row>
    <row r="1174" spans="1:11">
      <c r="A1174" s="31">
        <v>1159</v>
      </c>
      <c r="B1174" s="33">
        <f t="shared" si="174"/>
        <v>1013.7028741177958</v>
      </c>
      <c r="C1174" s="32">
        <f t="shared" si="175"/>
        <v>96.583333333333329</v>
      </c>
      <c r="D1174" s="36">
        <f t="shared" si="176"/>
        <v>1016.5510905790081</v>
      </c>
      <c r="E1174" s="33">
        <f t="shared" si="177"/>
        <v>1016.5510905790081</v>
      </c>
      <c r="F1174" s="34">
        <f t="shared" si="178"/>
        <v>1037.6804584151166</v>
      </c>
      <c r="G1174" s="34" cm="1">
        <f t="array" ref="G1174">_xll.DCE_EC312_SpecificHeat_Ca(B1174)</f>
        <v>650</v>
      </c>
      <c r="H1174" s="33">
        <f t="shared" si="179"/>
        <v>0.13240043412327446</v>
      </c>
      <c r="I1174" s="33">
        <f t="shared" si="180"/>
        <v>1013.835274551919</v>
      </c>
      <c r="J1174" s="37">
        <f t="shared" si="172"/>
        <v>96.583333333333329</v>
      </c>
      <c r="K1174" s="38">
        <f t="shared" si="173"/>
        <v>1013.835274551919</v>
      </c>
    </row>
    <row r="1175" spans="1:11">
      <c r="A1175" s="31">
        <v>1160</v>
      </c>
      <c r="B1175" s="33">
        <f t="shared" si="174"/>
        <v>1013.835274551919</v>
      </c>
      <c r="C1175" s="32">
        <f t="shared" si="175"/>
        <v>96.666666666666671</v>
      </c>
      <c r="D1175" s="36">
        <f t="shared" si="176"/>
        <v>1016.6801445027977</v>
      </c>
      <c r="E1175" s="33">
        <f t="shared" si="177"/>
        <v>1016.6801445027977</v>
      </c>
      <c r="F1175" s="34">
        <f t="shared" si="178"/>
        <v>1036.7551692181887</v>
      </c>
      <c r="G1175" s="34" cm="1">
        <f t="array" ref="G1175">_xll.DCE_EC312_SpecificHeat_Ca(B1175)</f>
        <v>650</v>
      </c>
      <c r="H1175" s="33">
        <f t="shared" si="179"/>
        <v>0.13228237399178663</v>
      </c>
      <c r="I1175" s="33">
        <f t="shared" si="180"/>
        <v>1013.9675569259108</v>
      </c>
      <c r="J1175" s="37">
        <f t="shared" si="172"/>
        <v>96.666666666666671</v>
      </c>
      <c r="K1175" s="38">
        <f t="shared" si="173"/>
        <v>1013.9675569259108</v>
      </c>
    </row>
    <row r="1176" spans="1:11">
      <c r="A1176" s="31">
        <v>1161</v>
      </c>
      <c r="B1176" s="33">
        <f t="shared" si="174"/>
        <v>1013.9675569259108</v>
      </c>
      <c r="C1176" s="32">
        <f t="shared" si="175"/>
        <v>96.75</v>
      </c>
      <c r="D1176" s="36">
        <f t="shared" si="176"/>
        <v>1016.809087364677</v>
      </c>
      <c r="E1176" s="33">
        <f t="shared" si="177"/>
        <v>1016.809087364677</v>
      </c>
      <c r="F1176" s="34">
        <f t="shared" si="178"/>
        <v>1035.8315418160139</v>
      </c>
      <c r="G1176" s="34" cm="1">
        <f t="array" ref="G1176">_xll.DCE_EC312_SpecificHeat_Ca(B1176)</f>
        <v>650</v>
      </c>
      <c r="H1176" s="33">
        <f t="shared" si="179"/>
        <v>0.1321645258931505</v>
      </c>
      <c r="I1176" s="33">
        <f t="shared" si="180"/>
        <v>1014.0997214518039</v>
      </c>
      <c r="J1176" s="37">
        <f t="shared" si="172"/>
        <v>96.75</v>
      </c>
      <c r="K1176" s="38">
        <f t="shared" si="173"/>
        <v>1014.0997214518039</v>
      </c>
    </row>
    <row r="1177" spans="1:11">
      <c r="A1177" s="31">
        <v>1162</v>
      </c>
      <c r="B1177" s="33">
        <f t="shared" si="174"/>
        <v>1014.0997214518039</v>
      </c>
      <c r="C1177" s="32">
        <f t="shared" si="175"/>
        <v>96.833333333333329</v>
      </c>
      <c r="D1177" s="36">
        <f t="shared" si="176"/>
        <v>1016.9379193556383</v>
      </c>
      <c r="E1177" s="33">
        <f t="shared" si="177"/>
        <v>1016.9379193556383</v>
      </c>
      <c r="F1177" s="34">
        <f t="shared" si="178"/>
        <v>1034.909571703073</v>
      </c>
      <c r="G1177" s="34" cm="1">
        <f t="array" ref="G1177">_xll.DCE_EC312_SpecificHeat_Ca(B1177)</f>
        <v>650</v>
      </c>
      <c r="H1177" s="33">
        <f t="shared" si="179"/>
        <v>0.13204688925249478</v>
      </c>
      <c r="I1177" s="33">
        <f t="shared" si="180"/>
        <v>1014.2317683410564</v>
      </c>
      <c r="J1177" s="37">
        <f t="shared" si="172"/>
        <v>96.833333333333329</v>
      </c>
      <c r="K1177" s="38">
        <f t="shared" si="173"/>
        <v>1014.2317683410564</v>
      </c>
    </row>
    <row r="1178" spans="1:11">
      <c r="A1178" s="31">
        <v>1163</v>
      </c>
      <c r="B1178" s="33">
        <f t="shared" si="174"/>
        <v>1014.2317683410564</v>
      </c>
      <c r="C1178" s="32">
        <f t="shared" si="175"/>
        <v>96.916666666666671</v>
      </c>
      <c r="D1178" s="36">
        <f t="shared" si="176"/>
        <v>1017.0666406661812</v>
      </c>
      <c r="E1178" s="33">
        <f t="shared" si="177"/>
        <v>1017.0666406661812</v>
      </c>
      <c r="F1178" s="34">
        <f t="shared" si="178"/>
        <v>1033.9892543903211</v>
      </c>
      <c r="G1178" s="34" cm="1">
        <f t="array" ref="G1178">_xll.DCE_EC312_SpecificHeat_Ca(B1178)</f>
        <v>650</v>
      </c>
      <c r="H1178" s="33">
        <f t="shared" si="179"/>
        <v>0.13192946349705015</v>
      </c>
      <c r="I1178" s="33">
        <f t="shared" si="180"/>
        <v>1014.3636978045535</v>
      </c>
      <c r="J1178" s="37">
        <f t="shared" si="172"/>
        <v>96.916666666666671</v>
      </c>
      <c r="K1178" s="38">
        <f t="shared" si="173"/>
        <v>1014.3636978045535</v>
      </c>
    </row>
    <row r="1179" spans="1:11">
      <c r="A1179" s="31">
        <v>1164</v>
      </c>
      <c r="B1179" s="33">
        <f t="shared" si="174"/>
        <v>1014.3636978045535</v>
      </c>
      <c r="C1179" s="32">
        <f t="shared" si="175"/>
        <v>97</v>
      </c>
      <c r="D1179" s="36">
        <f t="shared" si="176"/>
        <v>1017.1952514863153</v>
      </c>
      <c r="E1179" s="33">
        <f t="shared" si="177"/>
        <v>1017.1952514863153</v>
      </c>
      <c r="F1179" s="34">
        <f t="shared" si="178"/>
        <v>1033.0705854054136</v>
      </c>
      <c r="G1179" s="34" cm="1">
        <f t="array" ref="G1179">_xll.DCE_EC312_SpecificHeat_Ca(B1179)</f>
        <v>650</v>
      </c>
      <c r="H1179" s="33">
        <f t="shared" si="179"/>
        <v>0.13181224805617819</v>
      </c>
      <c r="I1179" s="33">
        <f t="shared" si="180"/>
        <v>1014.4955100526096</v>
      </c>
      <c r="J1179" s="37">
        <f t="shared" si="172"/>
        <v>97</v>
      </c>
      <c r="K1179" s="38">
        <f t="shared" si="173"/>
        <v>1014.4955100526096</v>
      </c>
    </row>
    <row r="1180" spans="1:11">
      <c r="A1180" s="31">
        <v>1165</v>
      </c>
      <c r="B1180" s="33">
        <f t="shared" si="174"/>
        <v>1014.4955100526096</v>
      </c>
      <c r="C1180" s="32">
        <f t="shared" si="175"/>
        <v>97.083333333333329</v>
      </c>
      <c r="D1180" s="36">
        <f t="shared" si="176"/>
        <v>1017.3237520055611</v>
      </c>
      <c r="E1180" s="33">
        <f t="shared" si="177"/>
        <v>1017.3237520055611</v>
      </c>
      <c r="F1180" s="34">
        <f t="shared" si="178"/>
        <v>1032.1535602918459</v>
      </c>
      <c r="G1180" s="34" cm="1">
        <f t="array" ref="G1180">_xll.DCE_EC312_SpecificHeat_Ca(B1180)</f>
        <v>650</v>
      </c>
      <c r="H1180" s="33">
        <f t="shared" si="179"/>
        <v>0.13169524236126151</v>
      </c>
      <c r="I1180" s="33">
        <f t="shared" si="180"/>
        <v>1014.6272052949708</v>
      </c>
      <c r="J1180" s="37">
        <f t="shared" si="172"/>
        <v>97.083333333333329</v>
      </c>
      <c r="K1180" s="38">
        <f t="shared" si="173"/>
        <v>1014.6272052949708</v>
      </c>
    </row>
    <row r="1181" spans="1:11">
      <c r="A1181" s="31">
        <v>1166</v>
      </c>
      <c r="B1181" s="33">
        <f t="shared" si="174"/>
        <v>1014.6272052949708</v>
      </c>
      <c r="C1181" s="32">
        <f t="shared" si="175"/>
        <v>97.166666666666671</v>
      </c>
      <c r="D1181" s="36">
        <f t="shared" si="176"/>
        <v>1017.4521424129516</v>
      </c>
      <c r="E1181" s="33">
        <f t="shared" si="177"/>
        <v>1017.4521424129516</v>
      </c>
      <c r="F1181" s="34">
        <f t="shared" si="178"/>
        <v>1031.2381746092835</v>
      </c>
      <c r="G1181" s="34" cm="1">
        <f t="array" ref="G1181">_xll.DCE_EC312_SpecificHeat_Ca(B1181)</f>
        <v>650</v>
      </c>
      <c r="H1181" s="33">
        <f t="shared" si="179"/>
        <v>0.13157844584574593</v>
      </c>
      <c r="I1181" s="33">
        <f t="shared" si="180"/>
        <v>1014.7587837408166</v>
      </c>
      <c r="J1181" s="37">
        <f t="shared" si="172"/>
        <v>97.166666666666671</v>
      </c>
      <c r="K1181" s="38">
        <f t="shared" si="173"/>
        <v>1014.7587837408166</v>
      </c>
    </row>
    <row r="1182" spans="1:11">
      <c r="A1182" s="31">
        <v>1167</v>
      </c>
      <c r="B1182" s="33">
        <f t="shared" si="174"/>
        <v>1014.7587837408166</v>
      </c>
      <c r="C1182" s="32">
        <f t="shared" si="175"/>
        <v>97.25</v>
      </c>
      <c r="D1182" s="36">
        <f t="shared" si="176"/>
        <v>1017.5804228970347</v>
      </c>
      <c r="E1182" s="33">
        <f t="shared" si="177"/>
        <v>1017.5804228970347</v>
      </c>
      <c r="F1182" s="34">
        <f t="shared" si="178"/>
        <v>1030.3244239336386</v>
      </c>
      <c r="G1182" s="34" cm="1">
        <f t="array" ref="G1182">_xll.DCE_EC312_SpecificHeat_Ca(B1182)</f>
        <v>650</v>
      </c>
      <c r="H1182" s="33">
        <f t="shared" si="179"/>
        <v>0.13146185794515022</v>
      </c>
      <c r="I1182" s="33">
        <f t="shared" si="180"/>
        <v>1014.8902455987618</v>
      </c>
      <c r="J1182" s="37">
        <f t="shared" si="172"/>
        <v>97.25</v>
      </c>
      <c r="K1182" s="38">
        <f t="shared" si="173"/>
        <v>1014.8902455987618</v>
      </c>
    </row>
    <row r="1183" spans="1:11">
      <c r="A1183" s="31">
        <v>1168</v>
      </c>
      <c r="B1183" s="33">
        <f t="shared" si="174"/>
        <v>1014.8902455987618</v>
      </c>
      <c r="C1183" s="32">
        <f t="shared" si="175"/>
        <v>97.333333333333329</v>
      </c>
      <c r="D1183" s="36">
        <f t="shared" si="176"/>
        <v>1017.7085936458743</v>
      </c>
      <c r="E1183" s="33">
        <f t="shared" si="177"/>
        <v>1017.7085936458743</v>
      </c>
      <c r="F1183" s="34">
        <f t="shared" si="178"/>
        <v>1029.4123038570185</v>
      </c>
      <c r="G1183" s="34" cm="1">
        <f t="array" ref="G1183">_xll.DCE_EC312_SpecificHeat_Ca(B1183)</f>
        <v>650</v>
      </c>
      <c r="H1183" s="33">
        <f t="shared" si="179"/>
        <v>0.13134547809705951</v>
      </c>
      <c r="I1183" s="33">
        <f t="shared" si="180"/>
        <v>1015.0215910768588</v>
      </c>
      <c r="J1183" s="37">
        <f t="shared" si="172"/>
        <v>97.333333333333329</v>
      </c>
      <c r="K1183" s="38">
        <f t="shared" si="173"/>
        <v>1015.0215910768588</v>
      </c>
    </row>
    <row r="1184" spans="1:11">
      <c r="A1184" s="31">
        <v>1169</v>
      </c>
      <c r="B1184" s="33">
        <f t="shared" si="174"/>
        <v>1015.0215910768588</v>
      </c>
      <c r="C1184" s="32">
        <f t="shared" si="175"/>
        <v>97.416666666666671</v>
      </c>
      <c r="D1184" s="36">
        <f t="shared" si="176"/>
        <v>1017.8366548470518</v>
      </c>
      <c r="E1184" s="33">
        <f t="shared" si="177"/>
        <v>1017.8366548470518</v>
      </c>
      <c r="F1184" s="34">
        <f t="shared" si="178"/>
        <v>1028.501809986923</v>
      </c>
      <c r="G1184" s="34" cm="1">
        <f t="array" ref="G1184">_xll.DCE_EC312_SpecificHeat_Ca(B1184)</f>
        <v>650</v>
      </c>
      <c r="H1184" s="33">
        <f t="shared" si="179"/>
        <v>0.13122930574102293</v>
      </c>
      <c r="I1184" s="33">
        <f t="shared" si="180"/>
        <v>1015.1528203825999</v>
      </c>
      <c r="J1184" s="37">
        <f t="shared" si="172"/>
        <v>97.416666666666671</v>
      </c>
      <c r="K1184" s="38">
        <f t="shared" si="173"/>
        <v>1015.1528203825999</v>
      </c>
    </row>
    <row r="1185" spans="1:11">
      <c r="A1185" s="31">
        <v>1170</v>
      </c>
      <c r="B1185" s="33">
        <f t="shared" si="174"/>
        <v>1015.1528203825999</v>
      </c>
      <c r="C1185" s="32">
        <f t="shared" si="175"/>
        <v>97.5</v>
      </c>
      <c r="D1185" s="36">
        <f t="shared" si="176"/>
        <v>1017.9646066876686</v>
      </c>
      <c r="E1185" s="33">
        <f t="shared" si="177"/>
        <v>1017.9646066876686</v>
      </c>
      <c r="F1185" s="34">
        <f t="shared" si="178"/>
        <v>1027.5929379473164</v>
      </c>
      <c r="G1185" s="34" cm="1">
        <f t="array" ref="G1185">_xll.DCE_EC312_SpecificHeat_Ca(B1185)</f>
        <v>650</v>
      </c>
      <c r="H1185" s="33">
        <f t="shared" si="179"/>
        <v>0.13111334031869029</v>
      </c>
      <c r="I1185" s="33">
        <f t="shared" si="180"/>
        <v>1015.2839337229186</v>
      </c>
      <c r="J1185" s="37">
        <f t="shared" si="172"/>
        <v>97.5</v>
      </c>
      <c r="K1185" s="38">
        <f t="shared" si="173"/>
        <v>1015.2839337229186</v>
      </c>
    </row>
    <row r="1186" spans="1:11">
      <c r="A1186" s="31">
        <v>1171</v>
      </c>
      <c r="B1186" s="33">
        <f t="shared" si="174"/>
        <v>1015.2839337229186</v>
      </c>
      <c r="C1186" s="32">
        <f t="shared" si="175"/>
        <v>97.583333333333329</v>
      </c>
      <c r="D1186" s="36">
        <f t="shared" si="176"/>
        <v>1018.0924493543466</v>
      </c>
      <c r="E1186" s="33">
        <f t="shared" si="177"/>
        <v>1018.0924493543466</v>
      </c>
      <c r="F1186" s="34">
        <f t="shared" si="178"/>
        <v>1026.68568337749</v>
      </c>
      <c r="G1186" s="34" cm="1">
        <f t="array" ref="G1186">_xll.DCE_EC312_SpecificHeat_Ca(B1186)</f>
        <v>650</v>
      </c>
      <c r="H1186" s="33">
        <f t="shared" si="179"/>
        <v>0.13099758127366712</v>
      </c>
      <c r="I1186" s="33">
        <f t="shared" si="180"/>
        <v>1015.4149313041922</v>
      </c>
      <c r="J1186" s="37">
        <f t="shared" si="172"/>
        <v>97.583333333333329</v>
      </c>
      <c r="K1186" s="38">
        <f t="shared" si="173"/>
        <v>1015.4149313041922</v>
      </c>
    </row>
    <row r="1187" spans="1:11">
      <c r="A1187" s="31">
        <v>1172</v>
      </c>
      <c r="B1187" s="33">
        <f t="shared" si="174"/>
        <v>1015.4149313041922</v>
      </c>
      <c r="C1187" s="32">
        <f t="shared" si="175"/>
        <v>97.666666666666671</v>
      </c>
      <c r="D1187" s="36">
        <f t="shared" si="176"/>
        <v>1018.2201830332309</v>
      </c>
      <c r="E1187" s="33">
        <f t="shared" si="177"/>
        <v>1018.2201830332309</v>
      </c>
      <c r="F1187" s="34">
        <f t="shared" si="178"/>
        <v>1025.7800419329308</v>
      </c>
      <c r="G1187" s="34" cm="1">
        <f t="array" ref="G1187">_xll.DCE_EC312_SpecificHeat_Ca(B1187)</f>
        <v>650</v>
      </c>
      <c r="H1187" s="33">
        <f t="shared" si="179"/>
        <v>0.13088202805162533</v>
      </c>
      <c r="I1187" s="33">
        <f t="shared" si="180"/>
        <v>1015.5458133322438</v>
      </c>
      <c r="J1187" s="37">
        <f t="shared" si="172"/>
        <v>97.666666666666671</v>
      </c>
      <c r="K1187" s="38">
        <f t="shared" si="173"/>
        <v>1015.5458133322438</v>
      </c>
    </row>
    <row r="1188" spans="1:11">
      <c r="A1188" s="31">
        <v>1173</v>
      </c>
      <c r="B1188" s="33">
        <f t="shared" si="174"/>
        <v>1015.5458133322438</v>
      </c>
      <c r="C1188" s="32">
        <f t="shared" si="175"/>
        <v>97.75</v>
      </c>
      <c r="D1188" s="36">
        <f t="shared" si="176"/>
        <v>1018.3478079099905</v>
      </c>
      <c r="E1188" s="33">
        <f t="shared" si="177"/>
        <v>1018.3478079099905</v>
      </c>
      <c r="F1188" s="34">
        <f t="shared" si="178"/>
        <v>1024.8760092841017</v>
      </c>
      <c r="G1188" s="34" cm="1">
        <f t="array" ref="G1188">_xll.DCE_EC312_SpecificHeat_Ca(B1188)</f>
        <v>650</v>
      </c>
      <c r="H1188" s="33">
        <f t="shared" si="179"/>
        <v>0.13076668010014764</v>
      </c>
      <c r="I1188" s="33">
        <f t="shared" si="180"/>
        <v>1015.6765800123439</v>
      </c>
      <c r="J1188" s="37">
        <f t="shared" si="172"/>
        <v>97.75</v>
      </c>
      <c r="K1188" s="38">
        <f t="shared" si="173"/>
        <v>1015.6765800123439</v>
      </c>
    </row>
    <row r="1189" spans="1:11">
      <c r="A1189" s="31">
        <v>1174</v>
      </c>
      <c r="B1189" s="33">
        <f t="shared" si="174"/>
        <v>1015.6765800123439</v>
      </c>
      <c r="C1189" s="32">
        <f t="shared" si="175"/>
        <v>97.833333333333329</v>
      </c>
      <c r="D1189" s="36">
        <f t="shared" si="176"/>
        <v>1018.4753241698205</v>
      </c>
      <c r="E1189" s="33">
        <f t="shared" si="177"/>
        <v>1018.4753241698205</v>
      </c>
      <c r="F1189" s="34">
        <f t="shared" si="178"/>
        <v>1023.9735811177535</v>
      </c>
      <c r="G1189" s="34" cm="1">
        <f t="array" ref="G1189">_xll.DCE_EC312_SpecificHeat_Ca(B1189)</f>
        <v>650</v>
      </c>
      <c r="H1189" s="33">
        <f t="shared" si="179"/>
        <v>0.13065153686889508</v>
      </c>
      <c r="I1189" s="33">
        <f t="shared" si="180"/>
        <v>1015.8072315492128</v>
      </c>
      <c r="J1189" s="37">
        <f t="shared" si="172"/>
        <v>97.833333333333329</v>
      </c>
      <c r="K1189" s="38">
        <f t="shared" si="173"/>
        <v>1015.8072315492128</v>
      </c>
    </row>
    <row r="1190" spans="1:11">
      <c r="A1190" s="31">
        <v>1175</v>
      </c>
      <c r="B1190" s="33">
        <f t="shared" si="174"/>
        <v>1015.8072315492128</v>
      </c>
      <c r="C1190" s="32">
        <f t="shared" si="175"/>
        <v>97.916666666666671</v>
      </c>
      <c r="D1190" s="36">
        <f t="shared" si="176"/>
        <v>1018.6027319974438</v>
      </c>
      <c r="E1190" s="33">
        <f t="shared" si="177"/>
        <v>1018.6027319974438</v>
      </c>
      <c r="F1190" s="34">
        <f t="shared" si="178"/>
        <v>1023.0727531358433</v>
      </c>
      <c r="G1190" s="34" cm="1">
        <f t="array" ref="G1190">_xll.DCE_EC312_SpecificHeat_Ca(B1190)</f>
        <v>650</v>
      </c>
      <c r="H1190" s="33">
        <f t="shared" si="179"/>
        <v>0.13053659780946877</v>
      </c>
      <c r="I1190" s="33">
        <f t="shared" si="180"/>
        <v>1015.9377681470223</v>
      </c>
      <c r="J1190" s="37">
        <f t="shared" si="172"/>
        <v>97.916666666666671</v>
      </c>
      <c r="K1190" s="38">
        <f t="shared" si="173"/>
        <v>1015.9377681470223</v>
      </c>
    </row>
    <row r="1191" spans="1:11">
      <c r="A1191" s="31">
        <v>1176</v>
      </c>
      <c r="B1191" s="33">
        <f t="shared" si="174"/>
        <v>1015.9377681470223</v>
      </c>
      <c r="C1191" s="32">
        <f t="shared" si="175"/>
        <v>98</v>
      </c>
      <c r="D1191" s="36">
        <f t="shared" si="176"/>
        <v>1018.7300315771122</v>
      </c>
      <c r="E1191" s="33">
        <f t="shared" si="177"/>
        <v>1018.7300315771122</v>
      </c>
      <c r="F1191" s="34">
        <f t="shared" si="178"/>
        <v>1022.1735210557102</v>
      </c>
      <c r="G1191" s="34" cm="1">
        <f t="array" ref="G1191">_xll.DCE_EC312_SpecificHeat_Ca(B1191)</f>
        <v>650</v>
      </c>
      <c r="H1191" s="33">
        <f t="shared" si="179"/>
        <v>0.13042186237543252</v>
      </c>
      <c r="I1191" s="33">
        <f t="shared" si="180"/>
        <v>1016.0681900093978</v>
      </c>
      <c r="J1191" s="37">
        <f t="shared" ref="J1191:J1254" si="181">C1191</f>
        <v>98</v>
      </c>
      <c r="K1191" s="38">
        <f t="shared" ref="K1191:K1254" si="182">I1191</f>
        <v>1016.0681900093978</v>
      </c>
    </row>
    <row r="1192" spans="1:11">
      <c r="A1192" s="31">
        <v>1177</v>
      </c>
      <c r="B1192" s="33">
        <f t="shared" si="174"/>
        <v>1016.0681900093978</v>
      </c>
      <c r="C1192" s="32">
        <f t="shared" si="175"/>
        <v>98.083333333333329</v>
      </c>
      <c r="D1192" s="36">
        <f t="shared" si="176"/>
        <v>1018.8572230926081</v>
      </c>
      <c r="E1192" s="33">
        <f t="shared" si="177"/>
        <v>1018.8572230926081</v>
      </c>
      <c r="F1192" s="34">
        <f t="shared" si="178"/>
        <v>1021.2758806101338</v>
      </c>
      <c r="G1192" s="34" cm="1">
        <f t="array" ref="G1192">_xll.DCE_EC312_SpecificHeat_Ca(B1192)</f>
        <v>650</v>
      </c>
      <c r="H1192" s="33">
        <f t="shared" si="179"/>
        <v>0.1303073300223202</v>
      </c>
      <c r="I1192" s="33">
        <f t="shared" si="180"/>
        <v>1016.1984973394201</v>
      </c>
      <c r="J1192" s="37">
        <f t="shared" si="181"/>
        <v>98.083333333333329</v>
      </c>
      <c r="K1192" s="38">
        <f t="shared" si="182"/>
        <v>1016.1984973394201</v>
      </c>
    </row>
    <row r="1193" spans="1:11">
      <c r="A1193" s="31">
        <v>1178</v>
      </c>
      <c r="B1193" s="33">
        <f t="shared" si="174"/>
        <v>1016.1984973394201</v>
      </c>
      <c r="C1193" s="32">
        <f t="shared" si="175"/>
        <v>98.166666666666671</v>
      </c>
      <c r="D1193" s="36">
        <f t="shared" si="176"/>
        <v>1018.9843067272468</v>
      </c>
      <c r="E1193" s="33">
        <f t="shared" si="177"/>
        <v>1018.9843067272468</v>
      </c>
      <c r="F1193" s="34">
        <f t="shared" si="178"/>
        <v>1020.3798275472672</v>
      </c>
      <c r="G1193" s="34" cm="1">
        <f t="array" ref="G1193">_xll.DCE_EC312_SpecificHeat_Ca(B1193)</f>
        <v>650</v>
      </c>
      <c r="H1193" s="33">
        <f t="shared" si="179"/>
        <v>0.13019300020762734</v>
      </c>
      <c r="I1193" s="33">
        <f t="shared" si="180"/>
        <v>1016.3286903396278</v>
      </c>
      <c r="J1193" s="37">
        <f t="shared" si="181"/>
        <v>98.166666666666671</v>
      </c>
      <c r="K1193" s="38">
        <f t="shared" si="182"/>
        <v>1016.3286903396278</v>
      </c>
    </row>
    <row r="1194" spans="1:11">
      <c r="A1194" s="31">
        <v>1179</v>
      </c>
      <c r="B1194" s="33">
        <f t="shared" si="174"/>
        <v>1016.3286903396278</v>
      </c>
      <c r="C1194" s="32">
        <f t="shared" si="175"/>
        <v>98.25</v>
      </c>
      <c r="D1194" s="36">
        <f t="shared" si="176"/>
        <v>1019.1112826638773</v>
      </c>
      <c r="E1194" s="33">
        <f t="shared" si="177"/>
        <v>1019.1112826638773</v>
      </c>
      <c r="F1194" s="34">
        <f t="shared" si="178"/>
        <v>1019.4853576303742</v>
      </c>
      <c r="G1194" s="34" cm="1">
        <f t="array" ref="G1194">_xll.DCE_EC312_SpecificHeat_Ca(B1194)</f>
        <v>650</v>
      </c>
      <c r="H1194" s="33">
        <f t="shared" si="179"/>
        <v>0.13007887239077731</v>
      </c>
      <c r="I1194" s="33">
        <f t="shared" si="180"/>
        <v>1016.4587692120185</v>
      </c>
      <c r="J1194" s="37">
        <f t="shared" si="181"/>
        <v>98.25</v>
      </c>
      <c r="K1194" s="38">
        <f t="shared" si="182"/>
        <v>1016.4587692120185</v>
      </c>
    </row>
    <row r="1195" spans="1:11">
      <c r="A1195" s="31">
        <v>1180</v>
      </c>
      <c r="B1195" s="33">
        <f t="shared" si="174"/>
        <v>1016.4587692120185</v>
      </c>
      <c r="C1195" s="32">
        <f t="shared" si="175"/>
        <v>98.333333333333329</v>
      </c>
      <c r="D1195" s="36">
        <f t="shared" si="176"/>
        <v>1019.2381510848837</v>
      </c>
      <c r="E1195" s="33">
        <f t="shared" si="177"/>
        <v>1019.2381510848837</v>
      </c>
      <c r="F1195" s="34">
        <f t="shared" si="178"/>
        <v>1018.5924666379617</v>
      </c>
      <c r="G1195" s="34" cm="1">
        <f t="array" ref="G1195">_xll.DCE_EC312_SpecificHeat_Ca(B1195)</f>
        <v>650</v>
      </c>
      <c r="H1195" s="33">
        <f t="shared" si="179"/>
        <v>0.12996494603313852</v>
      </c>
      <c r="I1195" s="33">
        <f t="shared" si="180"/>
        <v>1016.5887341580517</v>
      </c>
      <c r="J1195" s="37">
        <f t="shared" si="181"/>
        <v>98.333333333333329</v>
      </c>
      <c r="K1195" s="38">
        <f t="shared" si="182"/>
        <v>1016.5887341580517</v>
      </c>
    </row>
    <row r="1196" spans="1:11">
      <c r="A1196" s="31">
        <v>1181</v>
      </c>
      <c r="B1196" s="33">
        <f t="shared" si="174"/>
        <v>1016.5887341580517</v>
      </c>
      <c r="C1196" s="32">
        <f t="shared" si="175"/>
        <v>98.416666666666671</v>
      </c>
      <c r="D1196" s="36">
        <f t="shared" si="176"/>
        <v>1019.364912172188</v>
      </c>
      <c r="E1196" s="33">
        <f t="shared" si="177"/>
        <v>1019.364912172188</v>
      </c>
      <c r="F1196" s="34">
        <f t="shared" si="178"/>
        <v>1017.7011503637794</v>
      </c>
      <c r="G1196" s="34" cm="1">
        <f t="array" ref="G1196">_xll.DCE_EC312_SpecificHeat_Ca(B1196)</f>
        <v>650</v>
      </c>
      <c r="H1196" s="33">
        <f t="shared" si="179"/>
        <v>0.12985122059802423</v>
      </c>
      <c r="I1196" s="33">
        <f t="shared" si="180"/>
        <v>1016.7185853786497</v>
      </c>
      <c r="J1196" s="37">
        <f t="shared" si="181"/>
        <v>98.416666666666671</v>
      </c>
      <c r="K1196" s="38">
        <f t="shared" si="182"/>
        <v>1016.7185853786497</v>
      </c>
    </row>
    <row r="1197" spans="1:11">
      <c r="A1197" s="31">
        <v>1182</v>
      </c>
      <c r="B1197" s="33">
        <f t="shared" si="174"/>
        <v>1016.7185853786497</v>
      </c>
      <c r="C1197" s="32">
        <f t="shared" si="175"/>
        <v>98.5</v>
      </c>
      <c r="D1197" s="36">
        <f t="shared" si="176"/>
        <v>1019.4915661072499</v>
      </c>
      <c r="E1197" s="33">
        <f t="shared" si="177"/>
        <v>1019.4915661072499</v>
      </c>
      <c r="F1197" s="34">
        <f t="shared" si="178"/>
        <v>1016.8114046162325</v>
      </c>
      <c r="G1197" s="34" cm="1">
        <f t="array" ref="G1197">_xll.DCE_EC312_SpecificHeat_Ca(B1197)</f>
        <v>650</v>
      </c>
      <c r="H1197" s="33">
        <f t="shared" si="179"/>
        <v>0.12973769555061757</v>
      </c>
      <c r="I1197" s="33">
        <f t="shared" si="180"/>
        <v>1016.8483230742003</v>
      </c>
      <c r="J1197" s="37">
        <f t="shared" si="181"/>
        <v>98.5</v>
      </c>
      <c r="K1197" s="38">
        <f t="shared" si="182"/>
        <v>1016.8483230742003</v>
      </c>
    </row>
    <row r="1198" spans="1:11">
      <c r="A1198" s="31">
        <v>1183</v>
      </c>
      <c r="B1198" s="33">
        <f t="shared" si="174"/>
        <v>1016.8483230742003</v>
      </c>
      <c r="C1198" s="32">
        <f t="shared" si="175"/>
        <v>98.583333333333329</v>
      </c>
      <c r="D1198" s="36">
        <f t="shared" si="176"/>
        <v>1019.6181130710703</v>
      </c>
      <c r="E1198" s="33">
        <f t="shared" si="177"/>
        <v>1019.6181130710703</v>
      </c>
      <c r="F1198" s="34">
        <f t="shared" si="178"/>
        <v>1015.9232252188</v>
      </c>
      <c r="G1198" s="34" cm="1">
        <f t="array" ref="G1198">_xll.DCE_EC312_SpecificHeat_Ca(B1198)</f>
        <v>650</v>
      </c>
      <c r="H1198" s="33">
        <f t="shared" si="179"/>
        <v>0.12962437035802502</v>
      </c>
      <c r="I1198" s="33">
        <f t="shared" si="180"/>
        <v>1016.9779474445583</v>
      </c>
      <c r="J1198" s="37">
        <f t="shared" si="181"/>
        <v>98.583333333333329</v>
      </c>
      <c r="K1198" s="38">
        <f t="shared" si="182"/>
        <v>1016.9779474445583</v>
      </c>
    </row>
    <row r="1199" spans="1:11">
      <c r="A1199" s="31">
        <v>1184</v>
      </c>
      <c r="B1199" s="33">
        <f t="shared" si="174"/>
        <v>1016.9779474445583</v>
      </c>
      <c r="C1199" s="32">
        <f t="shared" si="175"/>
        <v>98.666666666666671</v>
      </c>
      <c r="D1199" s="36">
        <f t="shared" si="176"/>
        <v>1019.7445532441914</v>
      </c>
      <c r="E1199" s="33">
        <f t="shared" si="177"/>
        <v>1019.7445532441914</v>
      </c>
      <c r="F1199" s="34">
        <f t="shared" si="178"/>
        <v>1015.0366080104633</v>
      </c>
      <c r="G1199" s="34" cm="1">
        <f t="array" ref="G1199">_xll.DCE_EC312_SpecificHeat_Ca(B1199)</f>
        <v>650</v>
      </c>
      <c r="H1199" s="33">
        <f t="shared" si="179"/>
        <v>0.12951124448933107</v>
      </c>
      <c r="I1199" s="33">
        <f t="shared" si="180"/>
        <v>1017.1074586890476</v>
      </c>
      <c r="J1199" s="37">
        <f t="shared" si="181"/>
        <v>98.666666666666671</v>
      </c>
      <c r="K1199" s="38">
        <f t="shared" si="182"/>
        <v>1017.1074586890476</v>
      </c>
    </row>
    <row r="1200" spans="1:11">
      <c r="A1200" s="31">
        <v>1185</v>
      </c>
      <c r="B1200" s="33">
        <f t="shared" si="174"/>
        <v>1017.1074586890476</v>
      </c>
      <c r="C1200" s="32">
        <f t="shared" si="175"/>
        <v>98.75</v>
      </c>
      <c r="D1200" s="36">
        <f t="shared" si="176"/>
        <v>1019.8708868066984</v>
      </c>
      <c r="E1200" s="33">
        <f t="shared" si="177"/>
        <v>1019.8708868066984</v>
      </c>
      <c r="F1200" s="34">
        <f t="shared" si="178"/>
        <v>1014.1515488439697</v>
      </c>
      <c r="G1200" s="34" cm="1">
        <f t="array" ref="G1200">_xll.DCE_EC312_SpecificHeat_Ca(B1200)</f>
        <v>650</v>
      </c>
      <c r="H1200" s="33">
        <f t="shared" si="179"/>
        <v>0.12939831741537661</v>
      </c>
      <c r="I1200" s="33">
        <f t="shared" si="180"/>
        <v>1017.236857006463</v>
      </c>
      <c r="J1200" s="37">
        <f t="shared" si="181"/>
        <v>98.75</v>
      </c>
      <c r="K1200" s="38">
        <f t="shared" si="182"/>
        <v>1017.236857006463</v>
      </c>
    </row>
    <row r="1201" spans="1:11">
      <c r="A1201" s="31">
        <v>1186</v>
      </c>
      <c r="B1201" s="33">
        <f t="shared" si="174"/>
        <v>1017.236857006463</v>
      </c>
      <c r="C1201" s="32">
        <f t="shared" si="175"/>
        <v>98.833333333333329</v>
      </c>
      <c r="D1201" s="36">
        <f t="shared" si="176"/>
        <v>1019.9971139382219</v>
      </c>
      <c r="E1201" s="33">
        <f t="shared" si="177"/>
        <v>1019.9971139382219</v>
      </c>
      <c r="F1201" s="34">
        <f t="shared" si="178"/>
        <v>1013.2680435877824</v>
      </c>
      <c r="G1201" s="34" cm="1">
        <f t="array" ref="G1201">_xll.DCE_EC312_SpecificHeat_Ca(B1201)</f>
        <v>650</v>
      </c>
      <c r="H1201" s="33">
        <f t="shared" si="179"/>
        <v>0.12928558860900777</v>
      </c>
      <c r="I1201" s="33">
        <f t="shared" si="180"/>
        <v>1017.366142595072</v>
      </c>
      <c r="J1201" s="37">
        <f t="shared" si="181"/>
        <v>98.833333333333329</v>
      </c>
      <c r="K1201" s="38">
        <f t="shared" si="182"/>
        <v>1017.366142595072</v>
      </c>
    </row>
    <row r="1202" spans="1:11">
      <c r="A1202" s="31">
        <v>1187</v>
      </c>
      <c r="B1202" s="33">
        <f t="shared" si="174"/>
        <v>1017.366142595072</v>
      </c>
      <c r="C1202" s="32">
        <f t="shared" si="175"/>
        <v>98.916666666666671</v>
      </c>
      <c r="D1202" s="36">
        <f t="shared" si="176"/>
        <v>1020.1232348179386</v>
      </c>
      <c r="E1202" s="33">
        <f t="shared" si="177"/>
        <v>1020.1232348179386</v>
      </c>
      <c r="F1202" s="34">
        <f t="shared" si="178"/>
        <v>1012.3860881244506</v>
      </c>
      <c r="G1202" s="34" cm="1">
        <f t="array" ref="G1202">_xll.DCE_EC312_SpecificHeat_Ca(B1202)</f>
        <v>650</v>
      </c>
      <c r="H1202" s="33">
        <f t="shared" si="179"/>
        <v>0.12917305754486799</v>
      </c>
      <c r="I1202" s="33">
        <f t="shared" si="180"/>
        <v>1017.4953156526169</v>
      </c>
      <c r="J1202" s="37">
        <f t="shared" si="181"/>
        <v>98.916666666666671</v>
      </c>
      <c r="K1202" s="38">
        <f t="shared" si="182"/>
        <v>1017.4953156526169</v>
      </c>
    </row>
    <row r="1203" spans="1:11">
      <c r="A1203" s="31">
        <v>1188</v>
      </c>
      <c r="B1203" s="33">
        <f t="shared" si="174"/>
        <v>1017.4953156526169</v>
      </c>
      <c r="C1203" s="32">
        <f t="shared" si="175"/>
        <v>99</v>
      </c>
      <c r="D1203" s="36">
        <f t="shared" si="176"/>
        <v>1020.2492496245733</v>
      </c>
      <c r="E1203" s="33">
        <f t="shared" si="177"/>
        <v>1020.2492496245733</v>
      </c>
      <c r="F1203" s="34">
        <f t="shared" si="178"/>
        <v>1011.5056783513393</v>
      </c>
      <c r="G1203" s="34" cm="1">
        <f t="array" ref="G1203">_xll.DCE_EC312_SpecificHeat_Ca(B1203)</f>
        <v>650</v>
      </c>
      <c r="H1203" s="33">
        <f t="shared" si="179"/>
        <v>0.12906072369949101</v>
      </c>
      <c r="I1203" s="33">
        <f t="shared" si="180"/>
        <v>1017.6243763763164</v>
      </c>
      <c r="J1203" s="37">
        <f t="shared" si="181"/>
        <v>99</v>
      </c>
      <c r="K1203" s="38">
        <f t="shared" si="182"/>
        <v>1017.6243763763164</v>
      </c>
    </row>
    <row r="1204" spans="1:11">
      <c r="A1204" s="31">
        <v>1189</v>
      </c>
      <c r="B1204" s="33">
        <f t="shared" si="174"/>
        <v>1017.6243763763164</v>
      </c>
      <c r="C1204" s="32">
        <f t="shared" si="175"/>
        <v>99.083333333333329</v>
      </c>
      <c r="D1204" s="36">
        <f t="shared" si="176"/>
        <v>1020.3751585363999</v>
      </c>
      <c r="E1204" s="33">
        <f t="shared" si="177"/>
        <v>1020.3751585363999</v>
      </c>
      <c r="F1204" s="34">
        <f t="shared" si="178"/>
        <v>1010.6268101805417</v>
      </c>
      <c r="G1204" s="34" cm="1">
        <f t="array" ref="G1204">_xll.DCE_EC312_SpecificHeat_Ca(B1204)</f>
        <v>650</v>
      </c>
      <c r="H1204" s="33">
        <f t="shared" si="179"/>
        <v>0.12894858655128988</v>
      </c>
      <c r="I1204" s="33">
        <f t="shared" si="180"/>
        <v>1017.7533249628676</v>
      </c>
      <c r="J1204" s="37">
        <f t="shared" si="181"/>
        <v>99.083333333333329</v>
      </c>
      <c r="K1204" s="38">
        <f t="shared" si="182"/>
        <v>1017.7533249628676</v>
      </c>
    </row>
    <row r="1205" spans="1:11">
      <c r="A1205" s="31">
        <v>1190</v>
      </c>
      <c r="B1205" s="33">
        <f t="shared" si="174"/>
        <v>1017.7533249628676</v>
      </c>
      <c r="C1205" s="32">
        <f t="shared" si="175"/>
        <v>99.166666666666671</v>
      </c>
      <c r="D1205" s="36">
        <f t="shared" si="176"/>
        <v>1020.5009617312438</v>
      </c>
      <c r="E1205" s="33">
        <f t="shared" si="177"/>
        <v>1020.5009617312438</v>
      </c>
      <c r="F1205" s="34">
        <f t="shared" si="178"/>
        <v>1009.749479538645</v>
      </c>
      <c r="G1205" s="34" cm="1">
        <f t="array" ref="G1205">_xll.DCE_EC312_SpecificHeat_Ca(B1205)</f>
        <v>650</v>
      </c>
      <c r="H1205" s="33">
        <f t="shared" si="179"/>
        <v>0.12883664558052688</v>
      </c>
      <c r="I1205" s="33">
        <f t="shared" si="180"/>
        <v>1017.8821616084482</v>
      </c>
      <c r="J1205" s="37">
        <f t="shared" si="181"/>
        <v>99.166666666666671</v>
      </c>
      <c r="K1205" s="38">
        <f t="shared" si="182"/>
        <v>1017.8821616084482</v>
      </c>
    </row>
    <row r="1206" spans="1:11">
      <c r="A1206" s="31">
        <v>1191</v>
      </c>
      <c r="B1206" s="33">
        <f t="shared" si="174"/>
        <v>1017.8821616084482</v>
      </c>
      <c r="C1206" s="32">
        <f t="shared" si="175"/>
        <v>99.25</v>
      </c>
      <c r="D1206" s="36">
        <f t="shared" si="176"/>
        <v>1020.6266593864823</v>
      </c>
      <c r="E1206" s="33">
        <f t="shared" si="177"/>
        <v>1020.6266593864823</v>
      </c>
      <c r="F1206" s="34">
        <f t="shared" si="178"/>
        <v>1008.8736823662358</v>
      </c>
      <c r="G1206" s="34" cm="1">
        <f t="array" ref="G1206">_xll.DCE_EC312_SpecificHeat_Ca(B1206)</f>
        <v>650</v>
      </c>
      <c r="H1206" s="33">
        <f t="shared" si="179"/>
        <v>0.1287249002692506</v>
      </c>
      <c r="I1206" s="33">
        <f t="shared" si="180"/>
        <v>1018.0108865087175</v>
      </c>
      <c r="J1206" s="37">
        <f t="shared" si="181"/>
        <v>99.25</v>
      </c>
      <c r="K1206" s="38">
        <f t="shared" si="182"/>
        <v>1018.0108865087175</v>
      </c>
    </row>
    <row r="1207" spans="1:11">
      <c r="A1207" s="31">
        <v>1192</v>
      </c>
      <c r="B1207" s="33">
        <f t="shared" si="174"/>
        <v>1018.0108865087175</v>
      </c>
      <c r="C1207" s="32">
        <f t="shared" si="175"/>
        <v>99.333333333333329</v>
      </c>
      <c r="D1207" s="36">
        <f t="shared" si="176"/>
        <v>1020.7522516790467</v>
      </c>
      <c r="E1207" s="33">
        <f t="shared" si="177"/>
        <v>1020.7522516790467</v>
      </c>
      <c r="F1207" s="34">
        <f t="shared" si="178"/>
        <v>1007.9994146187901</v>
      </c>
      <c r="G1207" s="34" cm="1">
        <f t="array" ref="G1207">_xll.DCE_EC312_SpecificHeat_Ca(B1207)</f>
        <v>650</v>
      </c>
      <c r="H1207" s="33">
        <f t="shared" si="179"/>
        <v>0.12861335010140934</v>
      </c>
      <c r="I1207" s="33">
        <f t="shared" si="180"/>
        <v>1018.1394998588189</v>
      </c>
      <c r="J1207" s="37">
        <f t="shared" si="181"/>
        <v>99.333333333333329</v>
      </c>
      <c r="K1207" s="38">
        <f t="shared" si="182"/>
        <v>1018.1394998588189</v>
      </c>
    </row>
    <row r="1208" spans="1:11">
      <c r="A1208" s="31">
        <v>1193</v>
      </c>
      <c r="B1208" s="33">
        <f t="shared" si="174"/>
        <v>1018.1394998588189</v>
      </c>
      <c r="C1208" s="32">
        <f t="shared" si="175"/>
        <v>99.416666666666671</v>
      </c>
      <c r="D1208" s="36">
        <f t="shared" si="176"/>
        <v>1020.8777387854243</v>
      </c>
      <c r="E1208" s="33">
        <f t="shared" si="177"/>
        <v>1020.8777387854243</v>
      </c>
      <c r="F1208" s="34">
        <f t="shared" si="178"/>
        <v>1007.1266722657863</v>
      </c>
      <c r="G1208" s="34" cm="1">
        <f t="array" ref="G1208">_xll.DCE_EC312_SpecificHeat_Ca(B1208)</f>
        <v>650</v>
      </c>
      <c r="H1208" s="33">
        <f t="shared" si="179"/>
        <v>0.12850199456273806</v>
      </c>
      <c r="I1208" s="33">
        <f t="shared" si="180"/>
        <v>1018.2680018533816</v>
      </c>
      <c r="J1208" s="37">
        <f t="shared" si="181"/>
        <v>99.416666666666671</v>
      </c>
      <c r="K1208" s="38">
        <f t="shared" si="182"/>
        <v>1018.2680018533816</v>
      </c>
    </row>
    <row r="1209" spans="1:11">
      <c r="A1209" s="31">
        <v>1194</v>
      </c>
      <c r="B1209" s="33">
        <f t="shared" si="174"/>
        <v>1018.2680018533816</v>
      </c>
      <c r="C1209" s="32">
        <f t="shared" si="175"/>
        <v>99.5</v>
      </c>
      <c r="D1209" s="36">
        <f t="shared" si="176"/>
        <v>1021.0031208816587</v>
      </c>
      <c r="E1209" s="33">
        <f t="shared" si="177"/>
        <v>1021.0031208816587</v>
      </c>
      <c r="F1209" s="34">
        <f t="shared" si="178"/>
        <v>1006.2554512910679</v>
      </c>
      <c r="G1209" s="34" cm="1">
        <f t="array" ref="G1209">_xll.DCE_EC312_SpecificHeat_Ca(B1209)</f>
        <v>650</v>
      </c>
      <c r="H1209" s="33">
        <f t="shared" si="179"/>
        <v>0.12839083314080457</v>
      </c>
      <c r="I1209" s="33">
        <f t="shared" si="180"/>
        <v>1018.3963926865224</v>
      </c>
      <c r="J1209" s="37">
        <f t="shared" si="181"/>
        <v>99.5</v>
      </c>
      <c r="K1209" s="38">
        <f t="shared" si="182"/>
        <v>1018.3963926865224</v>
      </c>
    </row>
    <row r="1210" spans="1:11">
      <c r="A1210" s="31">
        <v>1195</v>
      </c>
      <c r="B1210" s="33">
        <f t="shared" si="174"/>
        <v>1018.3963926865224</v>
      </c>
      <c r="C1210" s="32">
        <f t="shared" si="175"/>
        <v>99.583333333333329</v>
      </c>
      <c r="D1210" s="36">
        <f t="shared" si="176"/>
        <v>1021.1283981433523</v>
      </c>
      <c r="E1210" s="33">
        <f t="shared" si="177"/>
        <v>1021.1283981433523</v>
      </c>
      <c r="F1210" s="34">
        <f t="shared" si="178"/>
        <v>1005.3857476927601</v>
      </c>
      <c r="G1210" s="34" cm="1">
        <f t="array" ref="G1210">_xll.DCE_EC312_SpecificHeat_Ca(B1210)</f>
        <v>650</v>
      </c>
      <c r="H1210" s="33">
        <f t="shared" si="179"/>
        <v>0.12827986532499894</v>
      </c>
      <c r="I1210" s="33">
        <f t="shared" si="180"/>
        <v>1018.5246725518474</v>
      </c>
      <c r="J1210" s="37">
        <f t="shared" si="181"/>
        <v>99.583333333333329</v>
      </c>
      <c r="K1210" s="38">
        <f t="shared" si="182"/>
        <v>1018.5246725518474</v>
      </c>
    </row>
    <row r="1211" spans="1:11">
      <c r="A1211" s="31">
        <v>1196</v>
      </c>
      <c r="B1211" s="33">
        <f t="shared" si="174"/>
        <v>1018.5246725518474</v>
      </c>
      <c r="C1211" s="32">
        <f t="shared" si="175"/>
        <v>99.666666666666671</v>
      </c>
      <c r="D1211" s="36">
        <f t="shared" si="176"/>
        <v>1021.2535707456674</v>
      </c>
      <c r="E1211" s="33">
        <f t="shared" si="177"/>
        <v>1021.2535707456674</v>
      </c>
      <c r="F1211" s="34">
        <f t="shared" si="178"/>
        <v>1004.5175574828351</v>
      </c>
      <c r="G1211" s="34" cm="1">
        <f t="array" ref="G1211">_xll.DCE_EC312_SpecificHeat_Ca(B1211)</f>
        <v>650</v>
      </c>
      <c r="H1211" s="33">
        <f t="shared" si="179"/>
        <v>0.12816909060647796</v>
      </c>
      <c r="I1211" s="33">
        <f t="shared" si="180"/>
        <v>1018.6528416424538</v>
      </c>
      <c r="J1211" s="37">
        <f t="shared" si="181"/>
        <v>99.666666666666671</v>
      </c>
      <c r="K1211" s="38">
        <f t="shared" si="182"/>
        <v>1018.6528416424538</v>
      </c>
    </row>
    <row r="1212" spans="1:11">
      <c r="A1212" s="31">
        <v>1197</v>
      </c>
      <c r="B1212" s="33">
        <f t="shared" si="174"/>
        <v>1018.6528416424538</v>
      </c>
      <c r="C1212" s="32">
        <f t="shared" si="175"/>
        <v>99.75</v>
      </c>
      <c r="D1212" s="36">
        <f t="shared" si="176"/>
        <v>1021.378638863327</v>
      </c>
      <c r="E1212" s="33">
        <f t="shared" si="177"/>
        <v>1021.378638863327</v>
      </c>
      <c r="F1212" s="34">
        <f t="shared" si="178"/>
        <v>1003.6508766873994</v>
      </c>
      <c r="G1212" s="34" cm="1">
        <f t="array" ref="G1212">_xll.DCE_EC312_SpecificHeat_Ca(B1212)</f>
        <v>650</v>
      </c>
      <c r="H1212" s="33">
        <f t="shared" si="179"/>
        <v>0.12805850847820194</v>
      </c>
      <c r="I1212" s="33">
        <f t="shared" si="180"/>
        <v>1018.780900150932</v>
      </c>
      <c r="J1212" s="37">
        <f t="shared" si="181"/>
        <v>99.75</v>
      </c>
      <c r="K1212" s="38">
        <f t="shared" si="182"/>
        <v>1018.780900150932</v>
      </c>
    </row>
    <row r="1213" spans="1:11">
      <c r="A1213" s="31">
        <v>1198</v>
      </c>
      <c r="B1213" s="33">
        <f t="shared" si="174"/>
        <v>1018.780900150932</v>
      </c>
      <c r="C1213" s="32">
        <f t="shared" si="175"/>
        <v>99.833333333333329</v>
      </c>
      <c r="D1213" s="36">
        <f t="shared" si="176"/>
        <v>1021.5036026706181</v>
      </c>
      <c r="E1213" s="33">
        <f t="shared" si="177"/>
        <v>1021.5036026706181</v>
      </c>
      <c r="F1213" s="34">
        <f t="shared" si="178"/>
        <v>1002.7857013467916</v>
      </c>
      <c r="G1213" s="34" cm="1">
        <f t="array" ref="G1213">_xll.DCE_EC312_SpecificHeat_Ca(B1213)</f>
        <v>650</v>
      </c>
      <c r="H1213" s="33">
        <f t="shared" si="179"/>
        <v>0.12794811843494702</v>
      </c>
      <c r="I1213" s="33">
        <f t="shared" si="180"/>
        <v>1018.9088482693669</v>
      </c>
      <c r="J1213" s="37">
        <f t="shared" si="181"/>
        <v>99.833333333333329</v>
      </c>
      <c r="K1213" s="38">
        <f t="shared" si="182"/>
        <v>1018.9088482693669</v>
      </c>
    </row>
    <row r="1214" spans="1:11">
      <c r="A1214" s="31">
        <v>1199</v>
      </c>
      <c r="B1214" s="33">
        <f t="shared" si="174"/>
        <v>1018.9088482693669</v>
      </c>
      <c r="C1214" s="32">
        <f t="shared" si="175"/>
        <v>99.916666666666671</v>
      </c>
      <c r="D1214" s="36">
        <f t="shared" si="176"/>
        <v>1021.628462341391</v>
      </c>
      <c r="E1214" s="33">
        <f t="shared" si="177"/>
        <v>1021.628462341391</v>
      </c>
      <c r="F1214" s="34">
        <f t="shared" si="178"/>
        <v>1001.9220275151155</v>
      </c>
      <c r="G1214" s="34" cm="1">
        <f t="array" ref="G1214">_xll.DCE_EC312_SpecificHeat_Ca(B1214)</f>
        <v>650</v>
      </c>
      <c r="H1214" s="33">
        <f t="shared" si="179"/>
        <v>0.12783791997324573</v>
      </c>
      <c r="I1214" s="33">
        <f t="shared" si="180"/>
        <v>1019.0366861893401</v>
      </c>
      <c r="J1214" s="37">
        <f t="shared" si="181"/>
        <v>99.916666666666671</v>
      </c>
      <c r="K1214" s="38">
        <f t="shared" si="182"/>
        <v>1019.0366861893401</v>
      </c>
    </row>
    <row r="1215" spans="1:11">
      <c r="A1215" s="31">
        <v>1200</v>
      </c>
      <c r="B1215" s="33">
        <f t="shared" si="174"/>
        <v>1019.0366861893401</v>
      </c>
      <c r="C1215" s="32">
        <f t="shared" si="175"/>
        <v>100</v>
      </c>
      <c r="D1215" s="36">
        <f t="shared" si="176"/>
        <v>1021.753218049062</v>
      </c>
      <c r="E1215" s="33">
        <f t="shared" si="177"/>
        <v>1021.753218049062</v>
      </c>
      <c r="F1215" s="34">
        <f t="shared" si="178"/>
        <v>1001.05985126013</v>
      </c>
      <c r="G1215" s="34" cm="1">
        <f t="array" ref="G1215">_xll.DCE_EC312_SpecificHeat_Ca(B1215)</f>
        <v>650</v>
      </c>
      <c r="H1215" s="33">
        <f t="shared" si="179"/>
        <v>0.12772791259137289</v>
      </c>
      <c r="I1215" s="33">
        <f t="shared" si="180"/>
        <v>1019.1644141019315</v>
      </c>
      <c r="J1215" s="37">
        <f t="shared" si="181"/>
        <v>100</v>
      </c>
      <c r="K1215" s="38">
        <f t="shared" si="182"/>
        <v>1019.1644141019315</v>
      </c>
    </row>
    <row r="1216" spans="1:11">
      <c r="A1216" s="31">
        <v>1201</v>
      </c>
      <c r="B1216" s="33">
        <f t="shared" si="174"/>
        <v>1019.1644141019315</v>
      </c>
      <c r="C1216" s="32">
        <f t="shared" si="175"/>
        <v>100.08333333333333</v>
      </c>
      <c r="D1216" s="36">
        <f t="shared" si="176"/>
        <v>1021.8778699666149</v>
      </c>
      <c r="E1216" s="33">
        <f t="shared" si="177"/>
        <v>1021.8778699666149</v>
      </c>
      <c r="F1216" s="34">
        <f t="shared" si="178"/>
        <v>1000.1991686637145</v>
      </c>
      <c r="G1216" s="34" cm="1">
        <f t="array" ref="G1216">_xll.DCE_EC312_SpecificHeat_Ca(B1216)</f>
        <v>650</v>
      </c>
      <c r="H1216" s="33">
        <f t="shared" si="179"/>
        <v>0.12761809578940497</v>
      </c>
      <c r="I1216" s="33">
        <f t="shared" si="180"/>
        <v>1019.2920321977209</v>
      </c>
      <c r="J1216" s="37">
        <f t="shared" si="181"/>
        <v>100.08333333333333</v>
      </c>
      <c r="K1216" s="38">
        <f t="shared" si="182"/>
        <v>1019.2920321977209</v>
      </c>
    </row>
    <row r="1217" spans="1:11">
      <c r="A1217" s="31">
        <v>1202</v>
      </c>
      <c r="B1217" s="33">
        <f t="shared" si="174"/>
        <v>1019.2920321977209</v>
      </c>
      <c r="C1217" s="32">
        <f t="shared" si="175"/>
        <v>100.16666666666667</v>
      </c>
      <c r="D1217" s="36">
        <f t="shared" si="176"/>
        <v>1022.0024182666018</v>
      </c>
      <c r="E1217" s="33">
        <f t="shared" si="177"/>
        <v>1022.0024182666018</v>
      </c>
      <c r="F1217" s="34">
        <f t="shared" si="178"/>
        <v>999.339975821444</v>
      </c>
      <c r="G1217" s="34" cm="1">
        <f t="array" ref="G1217">_xll.DCE_EC312_SpecificHeat_Ca(B1217)</f>
        <v>650</v>
      </c>
      <c r="H1217" s="33">
        <f t="shared" si="179"/>
        <v>0.12750846906916591</v>
      </c>
      <c r="I1217" s="33">
        <f t="shared" si="180"/>
        <v>1019.4195406667901</v>
      </c>
      <c r="J1217" s="37">
        <f t="shared" si="181"/>
        <v>100.16666666666667</v>
      </c>
      <c r="K1217" s="38">
        <f t="shared" si="182"/>
        <v>1019.4195406667901</v>
      </c>
    </row>
    <row r="1218" spans="1:11">
      <c r="A1218" s="31">
        <v>1203</v>
      </c>
      <c r="B1218" s="33">
        <f t="shared" si="174"/>
        <v>1019.4195406667901</v>
      </c>
      <c r="C1218" s="32">
        <f t="shared" si="175"/>
        <v>100.25</v>
      </c>
      <c r="D1218" s="36">
        <f t="shared" si="176"/>
        <v>1022.1268631211449</v>
      </c>
      <c r="E1218" s="33">
        <f t="shared" si="177"/>
        <v>1022.1268631211449</v>
      </c>
      <c r="F1218" s="34">
        <f t="shared" si="178"/>
        <v>998.48226884242354</v>
      </c>
      <c r="G1218" s="34" cm="1">
        <f t="array" ref="G1218">_xll.DCE_EC312_SpecificHeat_Ca(B1218)</f>
        <v>650</v>
      </c>
      <c r="H1218" s="33">
        <f t="shared" si="179"/>
        <v>0.12739903193420596</v>
      </c>
      <c r="I1218" s="33">
        <f t="shared" si="180"/>
        <v>1019.5469396987244</v>
      </c>
      <c r="J1218" s="37">
        <f t="shared" si="181"/>
        <v>100.25</v>
      </c>
      <c r="K1218" s="38">
        <f t="shared" si="182"/>
        <v>1019.5469396987244</v>
      </c>
    </row>
    <row r="1219" spans="1:11">
      <c r="A1219" s="31">
        <v>1204</v>
      </c>
      <c r="B1219" s="33">
        <f t="shared" si="174"/>
        <v>1019.5469396987244</v>
      </c>
      <c r="C1219" s="32">
        <f t="shared" si="175"/>
        <v>100.33333333333333</v>
      </c>
      <c r="D1219" s="36">
        <f t="shared" si="176"/>
        <v>1022.2512047019379</v>
      </c>
      <c r="E1219" s="33">
        <f t="shared" si="177"/>
        <v>1022.2512047019379</v>
      </c>
      <c r="F1219" s="34">
        <f t="shared" si="178"/>
        <v>997.62604384947588</v>
      </c>
      <c r="G1219" s="34" cm="1">
        <f t="array" ref="G1219">_xll.DCE_EC312_SpecificHeat_Ca(B1219)</f>
        <v>650</v>
      </c>
      <c r="H1219" s="33">
        <f t="shared" si="179"/>
        <v>0.12728978388982568</v>
      </c>
      <c r="I1219" s="33">
        <f t="shared" si="180"/>
        <v>1019.6742294826142</v>
      </c>
      <c r="J1219" s="37">
        <f t="shared" si="181"/>
        <v>100.33333333333333</v>
      </c>
      <c r="K1219" s="38">
        <f t="shared" si="182"/>
        <v>1019.6742294826142</v>
      </c>
    </row>
    <row r="1220" spans="1:11">
      <c r="A1220" s="31">
        <v>1205</v>
      </c>
      <c r="B1220" s="33">
        <f t="shared" si="174"/>
        <v>1019.6742294826142</v>
      </c>
      <c r="C1220" s="32">
        <f t="shared" si="175"/>
        <v>100.41666666666667</v>
      </c>
      <c r="D1220" s="36">
        <f t="shared" si="176"/>
        <v>1022.3754431802477</v>
      </c>
      <c r="E1220" s="33">
        <f t="shared" si="177"/>
        <v>1022.3754431802477</v>
      </c>
      <c r="F1220" s="34">
        <f t="shared" si="178"/>
        <v>996.77129697915007</v>
      </c>
      <c r="G1220" s="34" cm="1">
        <f t="array" ref="G1220">_xll.DCE_EC312_SpecificHeat_Ca(B1220)</f>
        <v>650</v>
      </c>
      <c r="H1220" s="33">
        <f t="shared" si="179"/>
        <v>0.12718072444307704</v>
      </c>
      <c r="I1220" s="33">
        <f t="shared" si="180"/>
        <v>1019.8014102070573</v>
      </c>
      <c r="J1220" s="37">
        <f t="shared" si="181"/>
        <v>100.41666666666667</v>
      </c>
      <c r="K1220" s="38">
        <f t="shared" si="182"/>
        <v>1019.8014102070573</v>
      </c>
    </row>
    <row r="1221" spans="1:11">
      <c r="A1221" s="31">
        <v>1206</v>
      </c>
      <c r="B1221" s="33">
        <f t="shared" si="174"/>
        <v>1019.8014102070573</v>
      </c>
      <c r="C1221" s="32">
        <f t="shared" si="175"/>
        <v>100.5</v>
      </c>
      <c r="D1221" s="36">
        <f t="shared" si="176"/>
        <v>1022.4995787269147</v>
      </c>
      <c r="E1221" s="33">
        <f t="shared" si="177"/>
        <v>1022.4995787269147</v>
      </c>
      <c r="F1221" s="34">
        <f t="shared" si="178"/>
        <v>995.91802438119726</v>
      </c>
      <c r="G1221" s="34" cm="1">
        <f t="array" ref="G1221">_xll.DCE_EC312_SpecificHeat_Ca(B1221)</f>
        <v>650</v>
      </c>
      <c r="H1221" s="33">
        <f t="shared" si="179"/>
        <v>0.12707185310269639</v>
      </c>
      <c r="I1221" s="33">
        <f t="shared" si="180"/>
        <v>1019.92848206016</v>
      </c>
      <c r="J1221" s="37">
        <f t="shared" si="181"/>
        <v>100.5</v>
      </c>
      <c r="K1221" s="38">
        <f t="shared" si="182"/>
        <v>1019.92848206016</v>
      </c>
    </row>
    <row r="1222" spans="1:11">
      <c r="A1222" s="31">
        <v>1207</v>
      </c>
      <c r="B1222" s="33">
        <f t="shared" si="174"/>
        <v>1019.92848206016</v>
      </c>
      <c r="C1222" s="32">
        <f t="shared" si="175"/>
        <v>100.58333333333333</v>
      </c>
      <c r="D1222" s="36">
        <f t="shared" si="176"/>
        <v>1022.6236115123558</v>
      </c>
      <c r="E1222" s="33">
        <f t="shared" si="177"/>
        <v>1022.6236115123558</v>
      </c>
      <c r="F1222" s="34">
        <f t="shared" si="178"/>
        <v>995.06622221894747</v>
      </c>
      <c r="G1222" s="34" cm="1">
        <f t="array" ref="G1222">_xll.DCE_EC312_SpecificHeat_Ca(B1222)</f>
        <v>650</v>
      </c>
      <c r="H1222" s="33">
        <f t="shared" si="179"/>
        <v>0.12696316937915275</v>
      </c>
      <c r="I1222" s="33">
        <f t="shared" si="180"/>
        <v>1020.0554452295391</v>
      </c>
      <c r="J1222" s="37">
        <f t="shared" si="181"/>
        <v>100.58333333333333</v>
      </c>
      <c r="K1222" s="38">
        <f t="shared" si="182"/>
        <v>1020.0554452295391</v>
      </c>
    </row>
    <row r="1223" spans="1:11">
      <c r="A1223" s="31">
        <v>1208</v>
      </c>
      <c r="B1223" s="33">
        <f t="shared" si="174"/>
        <v>1020.0554452295391</v>
      </c>
      <c r="C1223" s="32">
        <f t="shared" si="175"/>
        <v>100.66666666666667</v>
      </c>
      <c r="D1223" s="36">
        <f t="shared" si="176"/>
        <v>1022.7475417065649</v>
      </c>
      <c r="E1223" s="33">
        <f t="shared" si="177"/>
        <v>1022.7475417065649</v>
      </c>
      <c r="F1223" s="34">
        <f t="shared" si="178"/>
        <v>994.21588666936805</v>
      </c>
      <c r="G1223" s="34" cm="1">
        <f t="array" ref="G1223">_xll.DCE_EC312_SpecificHeat_Ca(B1223)</f>
        <v>650</v>
      </c>
      <c r="H1223" s="33">
        <f t="shared" si="179"/>
        <v>0.12685467278465515</v>
      </c>
      <c r="I1223" s="33">
        <f t="shared" si="180"/>
        <v>1020.1822999023238</v>
      </c>
      <c r="J1223" s="37">
        <f t="shared" si="181"/>
        <v>100.66666666666667</v>
      </c>
      <c r="K1223" s="38">
        <f t="shared" si="182"/>
        <v>1020.1822999023238</v>
      </c>
    </row>
    <row r="1224" spans="1:11">
      <c r="A1224" s="31">
        <v>1209</v>
      </c>
      <c r="B1224" s="33">
        <f t="shared" si="174"/>
        <v>1020.1822999023238</v>
      </c>
      <c r="C1224" s="32">
        <f t="shared" si="175"/>
        <v>100.75</v>
      </c>
      <c r="D1224" s="36">
        <f t="shared" si="176"/>
        <v>1022.8713694791143</v>
      </c>
      <c r="E1224" s="33">
        <f t="shared" si="177"/>
        <v>1022.8713694791143</v>
      </c>
      <c r="F1224" s="34">
        <f t="shared" si="178"/>
        <v>993.36701392232305</v>
      </c>
      <c r="G1224" s="34" cm="1">
        <f t="array" ref="G1224">_xll.DCE_EC312_SpecificHeat_Ca(B1224)</f>
        <v>650</v>
      </c>
      <c r="H1224" s="33">
        <f t="shared" si="179"/>
        <v>0.12674636283305807</v>
      </c>
      <c r="I1224" s="33">
        <f t="shared" si="180"/>
        <v>1020.3090462651569</v>
      </c>
      <c r="J1224" s="37">
        <f t="shared" si="181"/>
        <v>100.75</v>
      </c>
      <c r="K1224" s="38">
        <f t="shared" si="182"/>
        <v>1020.3090462651569</v>
      </c>
    </row>
    <row r="1225" spans="1:11">
      <c r="A1225" s="31">
        <v>1210</v>
      </c>
      <c r="B1225" s="33">
        <f t="shared" si="174"/>
        <v>1020.3090462651569</v>
      </c>
      <c r="C1225" s="32">
        <f t="shared" si="175"/>
        <v>100.83333333333333</v>
      </c>
      <c r="D1225" s="36">
        <f t="shared" si="176"/>
        <v>1022.9950949991561</v>
      </c>
      <c r="E1225" s="33">
        <f t="shared" si="177"/>
        <v>1022.9950949991561</v>
      </c>
      <c r="F1225" s="34">
        <f t="shared" si="178"/>
        <v>992.51960018122179</v>
      </c>
      <c r="G1225" s="34" cm="1">
        <f t="array" ref="G1225">_xll.DCE_EC312_SpecificHeat_Ca(B1225)</f>
        <v>650</v>
      </c>
      <c r="H1225" s="33">
        <f t="shared" si="179"/>
        <v>0.12663823903994434</v>
      </c>
      <c r="I1225" s="33">
        <f t="shared" si="180"/>
        <v>1020.4356845041968</v>
      </c>
      <c r="J1225" s="37">
        <f t="shared" si="181"/>
        <v>100.83333333333333</v>
      </c>
      <c r="K1225" s="38">
        <f t="shared" si="182"/>
        <v>1020.4356845041968</v>
      </c>
    </row>
    <row r="1226" spans="1:11">
      <c r="A1226" s="31">
        <v>1211</v>
      </c>
      <c r="B1226" s="33">
        <f t="shared" si="174"/>
        <v>1020.4356845041968</v>
      </c>
      <c r="C1226" s="32">
        <f t="shared" si="175"/>
        <v>100.91666666666667</v>
      </c>
      <c r="D1226" s="36">
        <f t="shared" si="176"/>
        <v>1023.1187184354239</v>
      </c>
      <c r="E1226" s="33">
        <f t="shared" si="177"/>
        <v>1023.1187184354239</v>
      </c>
      <c r="F1226" s="34">
        <f t="shared" si="178"/>
        <v>991.6736416624675</v>
      </c>
      <c r="G1226" s="34" cm="1">
        <f t="array" ref="G1226">_xll.DCE_EC312_SpecificHeat_Ca(B1226)</f>
        <v>650</v>
      </c>
      <c r="H1226" s="33">
        <f t="shared" si="179"/>
        <v>0.12653030092255468</v>
      </c>
      <c r="I1226" s="33">
        <f t="shared" si="180"/>
        <v>1020.5622148051194</v>
      </c>
      <c r="J1226" s="37">
        <f t="shared" si="181"/>
        <v>100.91666666666667</v>
      </c>
      <c r="K1226" s="38">
        <f t="shared" si="182"/>
        <v>1020.5622148051194</v>
      </c>
    </row>
    <row r="1227" spans="1:11">
      <c r="A1227" s="31">
        <v>1212</v>
      </c>
      <c r="B1227" s="33">
        <f t="shared" si="174"/>
        <v>1020.5622148051194</v>
      </c>
      <c r="C1227" s="32">
        <f t="shared" si="175"/>
        <v>101</v>
      </c>
      <c r="D1227" s="36">
        <f t="shared" si="176"/>
        <v>1023.2422399562339</v>
      </c>
      <c r="E1227" s="33">
        <f t="shared" si="177"/>
        <v>1023.2422399562339</v>
      </c>
      <c r="F1227" s="34">
        <f t="shared" si="178"/>
        <v>990.82913459584154</v>
      </c>
      <c r="G1227" s="34" cm="1">
        <f t="array" ref="G1227">_xll.DCE_EC312_SpecificHeat_Ca(B1227)</f>
        <v>650</v>
      </c>
      <c r="H1227" s="33">
        <f t="shared" si="179"/>
        <v>0.12642254799983682</v>
      </c>
      <c r="I1227" s="33">
        <f t="shared" si="180"/>
        <v>1020.6886373531192</v>
      </c>
      <c r="J1227" s="37">
        <f t="shared" si="181"/>
        <v>101</v>
      </c>
      <c r="K1227" s="38">
        <f t="shared" si="182"/>
        <v>1020.6886373531192</v>
      </c>
    </row>
    <row r="1228" spans="1:11">
      <c r="A1228" s="31">
        <v>1213</v>
      </c>
      <c r="B1228" s="33">
        <f t="shared" si="174"/>
        <v>1020.6886373531192</v>
      </c>
      <c r="C1228" s="32">
        <f t="shared" si="175"/>
        <v>101.08333333333333</v>
      </c>
      <c r="D1228" s="36">
        <f t="shared" si="176"/>
        <v>1023.3656597294864</v>
      </c>
      <c r="E1228" s="33">
        <f t="shared" si="177"/>
        <v>1023.3656597294864</v>
      </c>
      <c r="F1228" s="34">
        <f t="shared" si="178"/>
        <v>989.98607522423572</v>
      </c>
      <c r="G1228" s="34" cm="1">
        <f t="array" ref="G1228">_xll.DCE_EC312_SpecificHeat_Ca(B1228)</f>
        <v>650</v>
      </c>
      <c r="H1228" s="33">
        <f t="shared" si="179"/>
        <v>0.12631497979241121</v>
      </c>
      <c r="I1228" s="33">
        <f t="shared" si="180"/>
        <v>1020.8149523329116</v>
      </c>
      <c r="J1228" s="37">
        <f t="shared" si="181"/>
        <v>101.08333333333333</v>
      </c>
      <c r="K1228" s="38">
        <f t="shared" si="182"/>
        <v>1020.8149523329116</v>
      </c>
    </row>
    <row r="1229" spans="1:11">
      <c r="A1229" s="31">
        <v>1214</v>
      </c>
      <c r="B1229" s="33">
        <f t="shared" si="174"/>
        <v>1020.8149523329116</v>
      </c>
      <c r="C1229" s="32">
        <f t="shared" si="175"/>
        <v>101.16666666666667</v>
      </c>
      <c r="D1229" s="36">
        <f t="shared" si="176"/>
        <v>1023.4889779226673</v>
      </c>
      <c r="E1229" s="33">
        <f t="shared" si="177"/>
        <v>1023.4889779226673</v>
      </c>
      <c r="F1229" s="34">
        <f t="shared" si="178"/>
        <v>989.14445980347659</v>
      </c>
      <c r="G1229" s="34" cm="1">
        <f t="array" ref="G1229">_xll.DCE_EC312_SpecificHeat_Ca(B1229)</f>
        <v>650</v>
      </c>
      <c r="H1229" s="33">
        <f t="shared" si="179"/>
        <v>0.1262075958225487</v>
      </c>
      <c r="I1229" s="33">
        <f t="shared" si="180"/>
        <v>1020.9411599287341</v>
      </c>
      <c r="J1229" s="37">
        <f t="shared" si="181"/>
        <v>101.16666666666667</v>
      </c>
      <c r="K1229" s="38">
        <f t="shared" si="182"/>
        <v>1020.9411599287341</v>
      </c>
    </row>
    <row r="1230" spans="1:11">
      <c r="A1230" s="31">
        <v>1215</v>
      </c>
      <c r="B1230" s="33">
        <f t="shared" si="174"/>
        <v>1020.9411599287341</v>
      </c>
      <c r="C1230" s="32">
        <f t="shared" si="175"/>
        <v>101.25</v>
      </c>
      <c r="D1230" s="36">
        <f t="shared" si="176"/>
        <v>1023.6121947028488</v>
      </c>
      <c r="E1230" s="33">
        <f t="shared" si="177"/>
        <v>1023.6121947028488</v>
      </c>
      <c r="F1230" s="34">
        <f t="shared" si="178"/>
        <v>988.30428460219241</v>
      </c>
      <c r="G1230" s="34" cm="1">
        <f t="array" ref="G1230">_xll.DCE_EC312_SpecificHeat_Ca(B1230)</f>
        <v>650</v>
      </c>
      <c r="H1230" s="33">
        <f t="shared" si="179"/>
        <v>0.12610039561415359</v>
      </c>
      <c r="I1230" s="33">
        <f t="shared" si="180"/>
        <v>1021.0672603243482</v>
      </c>
      <c r="J1230" s="37">
        <f t="shared" si="181"/>
        <v>101.25</v>
      </c>
      <c r="K1230" s="38">
        <f t="shared" si="182"/>
        <v>1021.0672603243482</v>
      </c>
    </row>
    <row r="1231" spans="1:11">
      <c r="A1231" s="31">
        <v>1216</v>
      </c>
      <c r="B1231" s="33">
        <f t="shared" si="174"/>
        <v>1021.0672603243482</v>
      </c>
      <c r="C1231" s="32">
        <f t="shared" si="175"/>
        <v>101.33333333333333</v>
      </c>
      <c r="D1231" s="36">
        <f t="shared" si="176"/>
        <v>1023.7353102366918</v>
      </c>
      <c r="E1231" s="33">
        <f t="shared" si="177"/>
        <v>1023.7353102366918</v>
      </c>
      <c r="F1231" s="34">
        <f t="shared" si="178"/>
        <v>987.46554590236201</v>
      </c>
      <c r="G1231" s="34" cm="1">
        <f t="array" ref="G1231">_xll.DCE_EC312_SpecificHeat_Ca(B1231)</f>
        <v>650</v>
      </c>
      <c r="H1231" s="33">
        <f t="shared" si="179"/>
        <v>0.12599337869283359</v>
      </c>
      <c r="I1231" s="33">
        <f t="shared" si="180"/>
        <v>1021.193253703041</v>
      </c>
      <c r="J1231" s="37">
        <f t="shared" si="181"/>
        <v>101.33333333333333</v>
      </c>
      <c r="K1231" s="38">
        <f t="shared" si="182"/>
        <v>1021.193253703041</v>
      </c>
    </row>
    <row r="1232" spans="1:11">
      <c r="A1232" s="31">
        <v>1217</v>
      </c>
      <c r="B1232" s="33">
        <f t="shared" si="174"/>
        <v>1021.193253703041</v>
      </c>
      <c r="C1232" s="32">
        <f t="shared" si="175"/>
        <v>101.41666666666667</v>
      </c>
      <c r="D1232" s="36">
        <f t="shared" si="176"/>
        <v>1023.8583246904464</v>
      </c>
      <c r="E1232" s="33">
        <f t="shared" si="177"/>
        <v>1023.8583246904464</v>
      </c>
      <c r="F1232" s="34">
        <f t="shared" si="178"/>
        <v>986.62823999845841</v>
      </c>
      <c r="G1232" s="34" cm="1">
        <f t="array" ref="G1232">_xll.DCE_EC312_SpecificHeat_Ca(B1232)</f>
        <v>650</v>
      </c>
      <c r="H1232" s="33">
        <f t="shared" si="179"/>
        <v>0.12588654458579052</v>
      </c>
      <c r="I1232" s="33">
        <f t="shared" si="180"/>
        <v>1021.3191402476268</v>
      </c>
      <c r="J1232" s="37">
        <f t="shared" si="181"/>
        <v>101.41666666666667</v>
      </c>
      <c r="K1232" s="38">
        <f t="shared" si="182"/>
        <v>1021.3191402476268</v>
      </c>
    </row>
    <row r="1233" spans="1:11">
      <c r="A1233" s="31">
        <v>1218</v>
      </c>
      <c r="B1233" s="33">
        <f t="shared" ref="B1233:B1296" si="183">IF(A1233=1,20,I1232)</f>
        <v>1021.3191402476268</v>
      </c>
      <c r="C1233" s="32">
        <f t="shared" ref="C1233:C1296" si="184">A1233*5/60</f>
        <v>101.5</v>
      </c>
      <c r="D1233" s="36">
        <f t="shared" ref="D1233:D1296" si="185">20 + 345 *LOG10(8 * C1233 + 1)</f>
        <v>1023.9812382299534</v>
      </c>
      <c r="E1233" s="33">
        <f t="shared" ref="E1233:E1296" si="186">D1233</f>
        <v>1023.9812382299534</v>
      </c>
      <c r="F1233" s="34">
        <f t="shared" ref="F1233:F1296" si="187">25 * (D1233 - B1233)+1 * 0.7 * 1 * 0.0000000567 * ((E1233 + 273) ^ 4 - (B1233 + 273) ^ 4)</f>
        <v>985.79236319794404</v>
      </c>
      <c r="G1233" s="34" cm="1">
        <f t="array" ref="G1233">_xll.DCE_EC312_SpecificHeat_Ca(B1233)</f>
        <v>650</v>
      </c>
      <c r="H1233" s="33">
        <f t="shared" ref="H1233:H1296" si="188">$G$10 * $G$9 / (G1233 * 7850) * F1233 * 5</f>
        <v>0.12577989282188362</v>
      </c>
      <c r="I1233" s="33">
        <f t="shared" ref="I1233:I1296" si="189">B1233+H1233</f>
        <v>1021.4449201404487</v>
      </c>
      <c r="J1233" s="37">
        <f t="shared" si="181"/>
        <v>101.5</v>
      </c>
      <c r="K1233" s="38">
        <f t="shared" si="182"/>
        <v>1021.4449201404487</v>
      </c>
    </row>
    <row r="1234" spans="1:11">
      <c r="A1234" s="31">
        <v>1219</v>
      </c>
      <c r="B1234" s="33">
        <f t="shared" si="183"/>
        <v>1021.4449201404487</v>
      </c>
      <c r="C1234" s="32">
        <f t="shared" si="184"/>
        <v>101.58333333333333</v>
      </c>
      <c r="D1234" s="36">
        <f t="shared" si="185"/>
        <v>1024.1040510206467</v>
      </c>
      <c r="E1234" s="33">
        <f t="shared" si="186"/>
        <v>1024.1040510206467</v>
      </c>
      <c r="F1234" s="34">
        <f t="shared" si="187"/>
        <v>984.9579118212356</v>
      </c>
      <c r="G1234" s="34" cm="1">
        <f t="array" ref="G1234">_xll.DCE_EC312_SpecificHeat_Ca(B1234)</f>
        <v>650</v>
      </c>
      <c r="H1234" s="33">
        <f t="shared" si="188"/>
        <v>0.12567342293162501</v>
      </c>
      <c r="I1234" s="33">
        <f t="shared" si="189"/>
        <v>1021.5705935633804</v>
      </c>
      <c r="J1234" s="37">
        <f t="shared" si="181"/>
        <v>101.58333333333333</v>
      </c>
      <c r="K1234" s="38">
        <f t="shared" si="182"/>
        <v>1021.5705935633804</v>
      </c>
    </row>
    <row r="1235" spans="1:11">
      <c r="A1235" s="31">
        <v>1220</v>
      </c>
      <c r="B1235" s="33">
        <f t="shared" si="183"/>
        <v>1021.5705935633804</v>
      </c>
      <c r="C1235" s="32">
        <f t="shared" si="184"/>
        <v>101.66666666666667</v>
      </c>
      <c r="D1235" s="36">
        <f t="shared" si="185"/>
        <v>1024.2267632275521</v>
      </c>
      <c r="E1235" s="33">
        <f t="shared" si="186"/>
        <v>1024.2267632275521</v>
      </c>
      <c r="F1235" s="34">
        <f t="shared" si="187"/>
        <v>984.1248822006612</v>
      </c>
      <c r="G1235" s="34" cm="1">
        <f t="array" ref="G1235">_xll.DCE_EC312_SpecificHeat_Ca(B1235)</f>
        <v>650</v>
      </c>
      <c r="H1235" s="33">
        <f t="shared" si="188"/>
        <v>0.12556713444704659</v>
      </c>
      <c r="I1235" s="33">
        <f t="shared" si="189"/>
        <v>1021.6961606978274</v>
      </c>
      <c r="J1235" s="37">
        <f t="shared" si="181"/>
        <v>101.66666666666667</v>
      </c>
      <c r="K1235" s="38">
        <f t="shared" si="182"/>
        <v>1021.6961606978274</v>
      </c>
    </row>
    <row r="1236" spans="1:11">
      <c r="A1236" s="31">
        <v>1221</v>
      </c>
      <c r="B1236" s="33">
        <f t="shared" si="183"/>
        <v>1021.6961606978274</v>
      </c>
      <c r="C1236" s="32">
        <f t="shared" si="184"/>
        <v>101.75</v>
      </c>
      <c r="D1236" s="36">
        <f t="shared" si="185"/>
        <v>1024.349375015292</v>
      </c>
      <c r="E1236" s="33">
        <f t="shared" si="186"/>
        <v>1024.349375015292</v>
      </c>
      <c r="F1236" s="34">
        <f t="shared" si="187"/>
        <v>983.29327068235318</v>
      </c>
      <c r="G1236" s="34" cm="1">
        <f t="array" ref="G1236">_xll.DCE_EC312_SpecificHeat_Ca(B1236)</f>
        <v>650</v>
      </c>
      <c r="H1236" s="33">
        <f t="shared" si="188"/>
        <v>0.12546102690194155</v>
      </c>
      <c r="I1236" s="33">
        <f t="shared" si="189"/>
        <v>1021.8216217247293</v>
      </c>
      <c r="J1236" s="37">
        <f t="shared" si="181"/>
        <v>101.75</v>
      </c>
      <c r="K1236" s="38">
        <f t="shared" si="182"/>
        <v>1021.8216217247293</v>
      </c>
    </row>
    <row r="1237" spans="1:11">
      <c r="A1237" s="31">
        <v>1222</v>
      </c>
      <c r="B1237" s="33">
        <f t="shared" si="183"/>
        <v>1021.8216217247293</v>
      </c>
      <c r="C1237" s="32">
        <f t="shared" si="184"/>
        <v>101.83333333333333</v>
      </c>
      <c r="D1237" s="36">
        <f t="shared" si="185"/>
        <v>1024.4718865480838</v>
      </c>
      <c r="E1237" s="33">
        <f t="shared" si="186"/>
        <v>1024.4718865480838</v>
      </c>
      <c r="F1237" s="34">
        <f t="shared" si="187"/>
        <v>982.46307362421658</v>
      </c>
      <c r="G1237" s="34" cm="1">
        <f t="array" ref="G1237">_xll.DCE_EC312_SpecificHeat_Ca(B1237)</f>
        <v>650</v>
      </c>
      <c r="H1237" s="33">
        <f t="shared" si="188"/>
        <v>0.12535509983160523</v>
      </c>
      <c r="I1237" s="33">
        <f t="shared" si="189"/>
        <v>1021.9469768245609</v>
      </c>
      <c r="J1237" s="37">
        <f t="shared" si="181"/>
        <v>101.83333333333333</v>
      </c>
      <c r="K1237" s="38">
        <f t="shared" si="182"/>
        <v>1021.9469768245609</v>
      </c>
    </row>
    <row r="1238" spans="1:11">
      <c r="A1238" s="31">
        <v>1223</v>
      </c>
      <c r="B1238" s="33">
        <f t="shared" si="183"/>
        <v>1021.9469768245609</v>
      </c>
      <c r="C1238" s="32">
        <f t="shared" si="184"/>
        <v>101.91666666666667</v>
      </c>
      <c r="D1238" s="36">
        <f t="shared" si="185"/>
        <v>1024.5942979897429</v>
      </c>
      <c r="E1238" s="33">
        <f t="shared" si="186"/>
        <v>1024.5942979897429</v>
      </c>
      <c r="F1238" s="34">
        <f t="shared" si="187"/>
        <v>981.63428739693234</v>
      </c>
      <c r="G1238" s="34" cm="1">
        <f t="array" ref="G1238">_xll.DCE_EC312_SpecificHeat_Ca(B1238)</f>
        <v>650</v>
      </c>
      <c r="H1238" s="33">
        <f t="shared" si="188"/>
        <v>0.12524935277296309</v>
      </c>
      <c r="I1238" s="33">
        <f t="shared" si="189"/>
        <v>1022.0722261773338</v>
      </c>
      <c r="J1238" s="37">
        <f t="shared" si="181"/>
        <v>101.91666666666667</v>
      </c>
      <c r="K1238" s="38">
        <f t="shared" si="182"/>
        <v>1022.0722261773338</v>
      </c>
    </row>
    <row r="1239" spans="1:11">
      <c r="A1239" s="31">
        <v>1224</v>
      </c>
      <c r="B1239" s="33">
        <f t="shared" si="183"/>
        <v>1022.0722261773338</v>
      </c>
      <c r="C1239" s="32">
        <f t="shared" si="184"/>
        <v>102</v>
      </c>
      <c r="D1239" s="36">
        <f t="shared" si="185"/>
        <v>1024.7166095036832</v>
      </c>
      <c r="E1239" s="33">
        <f t="shared" si="186"/>
        <v>1024.7166095036832</v>
      </c>
      <c r="F1239" s="34">
        <f t="shared" si="187"/>
        <v>980.8069083834198</v>
      </c>
      <c r="G1239" s="34" cm="1">
        <f t="array" ref="G1239">_xll.DCE_EC312_SpecificHeat_Ca(B1239)</f>
        <v>650</v>
      </c>
      <c r="H1239" s="33">
        <f t="shared" si="188"/>
        <v>0.12514378526450212</v>
      </c>
      <c r="I1239" s="33">
        <f t="shared" si="189"/>
        <v>1022.1973699625984</v>
      </c>
      <c r="J1239" s="37">
        <f t="shared" si="181"/>
        <v>102</v>
      </c>
      <c r="K1239" s="38">
        <f t="shared" si="182"/>
        <v>1022.1973699625984</v>
      </c>
    </row>
    <row r="1240" spans="1:11">
      <c r="A1240" s="31">
        <v>1225</v>
      </c>
      <c r="B1240" s="33">
        <f t="shared" si="183"/>
        <v>1022.1973699625984</v>
      </c>
      <c r="C1240" s="32">
        <f t="shared" si="184"/>
        <v>102.08333333333333</v>
      </c>
      <c r="D1240" s="36">
        <f t="shared" si="185"/>
        <v>1024.8388212529196</v>
      </c>
      <c r="E1240" s="33">
        <f t="shared" si="186"/>
        <v>1024.8388212529196</v>
      </c>
      <c r="F1240" s="34">
        <f t="shared" si="187"/>
        <v>979.98093297978346</v>
      </c>
      <c r="G1240" s="34" cm="1">
        <f t="array" ref="G1240">_xll.DCE_EC312_SpecificHeat_Ca(B1240)</f>
        <v>650</v>
      </c>
      <c r="H1240" s="33">
        <f t="shared" si="188"/>
        <v>0.12503839684639156</v>
      </c>
      <c r="I1240" s="33">
        <f t="shared" si="189"/>
        <v>1022.3224083594448</v>
      </c>
      <c r="J1240" s="37">
        <f t="shared" si="181"/>
        <v>102.08333333333333</v>
      </c>
      <c r="K1240" s="38">
        <f t="shared" si="182"/>
        <v>1022.3224083594448</v>
      </c>
    </row>
    <row r="1241" spans="1:11">
      <c r="A1241" s="31">
        <v>1226</v>
      </c>
      <c r="B1241" s="33">
        <f t="shared" si="183"/>
        <v>1022.3224083594448</v>
      </c>
      <c r="C1241" s="32">
        <f t="shared" si="184"/>
        <v>102.16666666666667</v>
      </c>
      <c r="D1241" s="36">
        <f t="shared" si="185"/>
        <v>1024.960933400067</v>
      </c>
      <c r="E1241" s="33">
        <f t="shared" si="186"/>
        <v>1024.960933400067</v>
      </c>
      <c r="F1241" s="34">
        <f t="shared" si="187"/>
        <v>979.15635759345435</v>
      </c>
      <c r="G1241" s="34" cm="1">
        <f t="array" ref="G1241">_xll.DCE_EC312_SpecificHeat_Ca(B1241)</f>
        <v>650</v>
      </c>
      <c r="H1241" s="33">
        <f t="shared" si="188"/>
        <v>0.12493318706024595</v>
      </c>
      <c r="I1241" s="33">
        <f t="shared" si="189"/>
        <v>1022.4473415465051</v>
      </c>
      <c r="J1241" s="37">
        <f t="shared" si="181"/>
        <v>102.16666666666667</v>
      </c>
      <c r="K1241" s="38">
        <f t="shared" si="182"/>
        <v>1022.4473415465051</v>
      </c>
    </row>
    <row r="1242" spans="1:11">
      <c r="A1242" s="31">
        <v>1227</v>
      </c>
      <c r="B1242" s="33">
        <f t="shared" si="183"/>
        <v>1022.4473415465051</v>
      </c>
      <c r="C1242" s="32">
        <f t="shared" si="184"/>
        <v>102.25</v>
      </c>
      <c r="D1242" s="36">
        <f t="shared" si="185"/>
        <v>1025.0829461073445</v>
      </c>
      <c r="E1242" s="33">
        <f t="shared" si="186"/>
        <v>1025.0829461073445</v>
      </c>
      <c r="F1242" s="34">
        <f t="shared" si="187"/>
        <v>978.33317864517085</v>
      </c>
      <c r="G1242" s="34" cm="1">
        <f t="array" ref="G1242">_xll.DCE_EC312_SpecificHeat_Ca(B1242)</f>
        <v>650</v>
      </c>
      <c r="H1242" s="33">
        <f t="shared" si="188"/>
        <v>0.12482815544937767</v>
      </c>
      <c r="I1242" s="33">
        <f t="shared" si="189"/>
        <v>1022.5721697019544</v>
      </c>
      <c r="J1242" s="37">
        <f t="shared" si="181"/>
        <v>102.25</v>
      </c>
      <c r="K1242" s="38">
        <f t="shared" si="182"/>
        <v>1022.5721697019544</v>
      </c>
    </row>
    <row r="1243" spans="1:11">
      <c r="A1243" s="31">
        <v>1228</v>
      </c>
      <c r="B1243" s="33">
        <f t="shared" si="183"/>
        <v>1022.5721697019544</v>
      </c>
      <c r="C1243" s="32">
        <f t="shared" si="184"/>
        <v>102.33333333333333</v>
      </c>
      <c r="D1243" s="36">
        <f t="shared" si="185"/>
        <v>1025.2048595365738</v>
      </c>
      <c r="E1243" s="33">
        <f t="shared" si="186"/>
        <v>1025.2048595365738</v>
      </c>
      <c r="F1243" s="34">
        <f t="shared" si="187"/>
        <v>977.51139256713827</v>
      </c>
      <c r="G1243" s="34" cm="1">
        <f t="array" ref="G1243">_xll.DCE_EC312_SpecificHeat_Ca(B1243)</f>
        <v>650</v>
      </c>
      <c r="H1243" s="33">
        <f t="shared" si="188"/>
        <v>0.12472330155856222</v>
      </c>
      <c r="I1243" s="33">
        <f t="shared" si="189"/>
        <v>1022.696893003513</v>
      </c>
      <c r="J1243" s="37">
        <f t="shared" si="181"/>
        <v>102.33333333333333</v>
      </c>
      <c r="K1243" s="38">
        <f t="shared" si="182"/>
        <v>1022.696893003513</v>
      </c>
    </row>
    <row r="1244" spans="1:11">
      <c r="A1244" s="31">
        <v>1229</v>
      </c>
      <c r="B1244" s="33">
        <f t="shared" si="183"/>
        <v>1022.696893003513</v>
      </c>
      <c r="C1244" s="32">
        <f t="shared" si="184"/>
        <v>102.41666666666667</v>
      </c>
      <c r="D1244" s="36">
        <f t="shared" si="185"/>
        <v>1025.3266738491834</v>
      </c>
      <c r="E1244" s="33">
        <f t="shared" si="186"/>
        <v>1025.3266738491834</v>
      </c>
      <c r="F1244" s="34">
        <f t="shared" si="187"/>
        <v>976.69099580435943</v>
      </c>
      <c r="G1244" s="34" cm="1">
        <f t="array" ref="G1244">_xll.DCE_EC312_SpecificHeat_Ca(B1244)</f>
        <v>650</v>
      </c>
      <c r="H1244" s="33">
        <f t="shared" si="188"/>
        <v>0.12461862493420797</v>
      </c>
      <c r="I1244" s="33">
        <f t="shared" si="189"/>
        <v>1022.8215116284472</v>
      </c>
      <c r="J1244" s="37">
        <f t="shared" si="181"/>
        <v>102.41666666666667</v>
      </c>
      <c r="K1244" s="38">
        <f t="shared" si="182"/>
        <v>1022.8215116284472</v>
      </c>
    </row>
    <row r="1245" spans="1:11">
      <c r="A1245" s="31">
        <v>1230</v>
      </c>
      <c r="B1245" s="33">
        <f t="shared" si="183"/>
        <v>1022.8215116284472</v>
      </c>
      <c r="C1245" s="32">
        <f t="shared" si="184"/>
        <v>102.5</v>
      </c>
      <c r="D1245" s="36">
        <f t="shared" si="185"/>
        <v>1025.4483892062071</v>
      </c>
      <c r="E1245" s="33">
        <f t="shared" si="186"/>
        <v>1025.4483892062071</v>
      </c>
      <c r="F1245" s="34">
        <f t="shared" si="187"/>
        <v>975.87198481363362</v>
      </c>
      <c r="G1245" s="34" cm="1">
        <f t="array" ref="G1245">_xll.DCE_EC312_SpecificHeat_Ca(B1245)</f>
        <v>650</v>
      </c>
      <c r="H1245" s="33">
        <f t="shared" si="188"/>
        <v>0.12451412512422848</v>
      </c>
      <c r="I1245" s="33">
        <f t="shared" si="189"/>
        <v>1022.9460257535715</v>
      </c>
      <c r="J1245" s="37">
        <f t="shared" si="181"/>
        <v>102.5</v>
      </c>
      <c r="K1245" s="38">
        <f t="shared" si="182"/>
        <v>1022.9460257535715</v>
      </c>
    </row>
    <row r="1246" spans="1:11">
      <c r="A1246" s="31">
        <v>1231</v>
      </c>
      <c r="B1246" s="33">
        <f t="shared" si="183"/>
        <v>1022.9460257535715</v>
      </c>
      <c r="C1246" s="32">
        <f t="shared" si="184"/>
        <v>102.58333333333333</v>
      </c>
      <c r="D1246" s="36">
        <f t="shared" si="185"/>
        <v>1025.5700057682873</v>
      </c>
      <c r="E1246" s="33">
        <f t="shared" si="186"/>
        <v>1025.5700057682873</v>
      </c>
      <c r="F1246" s="34">
        <f t="shared" si="187"/>
        <v>975.05435606404171</v>
      </c>
      <c r="G1246" s="34" cm="1">
        <f t="array" ref="G1246">_xll.DCE_EC312_SpecificHeat_Ca(B1246)</f>
        <v>650</v>
      </c>
      <c r="H1246" s="33">
        <f t="shared" si="188"/>
        <v>0.12440980167810424</v>
      </c>
      <c r="I1246" s="33">
        <f t="shared" si="189"/>
        <v>1023.0704355552496</v>
      </c>
      <c r="J1246" s="37">
        <f t="shared" si="181"/>
        <v>102.58333333333333</v>
      </c>
      <c r="K1246" s="38">
        <f t="shared" si="182"/>
        <v>1023.0704355552496</v>
      </c>
    </row>
    <row r="1247" spans="1:11">
      <c r="A1247" s="31">
        <v>1232</v>
      </c>
      <c r="B1247" s="33">
        <f t="shared" si="183"/>
        <v>1023.0704355552496</v>
      </c>
      <c r="C1247" s="32">
        <f t="shared" si="184"/>
        <v>102.66666666666667</v>
      </c>
      <c r="D1247" s="36">
        <f t="shared" si="185"/>
        <v>1025.6915236956754</v>
      </c>
      <c r="E1247" s="33">
        <f t="shared" si="186"/>
        <v>1025.6915236956754</v>
      </c>
      <c r="F1247" s="34">
        <f t="shared" si="187"/>
        <v>974.23810603684342</v>
      </c>
      <c r="G1247" s="34" cm="1">
        <f t="array" ref="G1247">_xll.DCE_EC312_SpecificHeat_Ca(B1247)</f>
        <v>650</v>
      </c>
      <c r="H1247" s="33">
        <f t="shared" si="188"/>
        <v>0.12430565414686977</v>
      </c>
      <c r="I1247" s="33">
        <f t="shared" si="189"/>
        <v>1023.1947412093964</v>
      </c>
      <c r="J1247" s="37">
        <f t="shared" si="181"/>
        <v>102.66666666666667</v>
      </c>
      <c r="K1247" s="38">
        <f t="shared" si="182"/>
        <v>1023.1947412093964</v>
      </c>
    </row>
    <row r="1248" spans="1:11">
      <c r="A1248" s="31">
        <v>1233</v>
      </c>
      <c r="B1248" s="33">
        <f t="shared" si="183"/>
        <v>1023.1947412093964</v>
      </c>
      <c r="C1248" s="32">
        <f t="shared" si="184"/>
        <v>102.75</v>
      </c>
      <c r="D1248" s="36">
        <f t="shared" si="185"/>
        <v>1025.812943148233</v>
      </c>
      <c r="E1248" s="33">
        <f t="shared" si="186"/>
        <v>1025.812943148233</v>
      </c>
      <c r="F1248" s="34">
        <f t="shared" si="187"/>
        <v>973.42323122501728</v>
      </c>
      <c r="G1248" s="34" cm="1">
        <f t="array" ref="G1248">_xll.DCE_EC312_SpecificHeat_Ca(B1248)</f>
        <v>650</v>
      </c>
      <c r="H1248" s="33">
        <f t="shared" si="188"/>
        <v>0.12420168208305478</v>
      </c>
      <c r="I1248" s="33">
        <f t="shared" si="189"/>
        <v>1023.3189428914794</v>
      </c>
      <c r="J1248" s="37">
        <f t="shared" si="181"/>
        <v>102.75</v>
      </c>
      <c r="K1248" s="38">
        <f t="shared" si="182"/>
        <v>1023.3189428914794</v>
      </c>
    </row>
    <row r="1249" spans="1:11">
      <c r="A1249" s="31">
        <v>1234</v>
      </c>
      <c r="B1249" s="33">
        <f t="shared" si="183"/>
        <v>1023.3189428914794</v>
      </c>
      <c r="C1249" s="32">
        <f t="shared" si="184"/>
        <v>102.83333333333333</v>
      </c>
      <c r="D1249" s="36">
        <f t="shared" si="185"/>
        <v>1025.934264285434</v>
      </c>
      <c r="E1249" s="33">
        <f t="shared" si="186"/>
        <v>1025.934264285434</v>
      </c>
      <c r="F1249" s="34">
        <f t="shared" si="187"/>
        <v>972.60972813379806</v>
      </c>
      <c r="G1249" s="34" cm="1">
        <f t="array" ref="G1249">_xll.DCE_EC312_SpecificHeat_Ca(B1249)</f>
        <v>650</v>
      </c>
      <c r="H1249" s="33">
        <f t="shared" si="188"/>
        <v>0.1240978850407528</v>
      </c>
      <c r="I1249" s="33">
        <f t="shared" si="189"/>
        <v>1023.4430407765202</v>
      </c>
      <c r="J1249" s="37">
        <f t="shared" si="181"/>
        <v>102.83333333333333</v>
      </c>
      <c r="K1249" s="38">
        <f t="shared" si="182"/>
        <v>1023.4430407765202</v>
      </c>
    </row>
    <row r="1250" spans="1:11">
      <c r="A1250" s="31">
        <v>1235</v>
      </c>
      <c r="B1250" s="33">
        <f t="shared" si="183"/>
        <v>1023.4430407765202</v>
      </c>
      <c r="C1250" s="32">
        <f t="shared" si="184"/>
        <v>102.91666666666667</v>
      </c>
      <c r="D1250" s="36">
        <f t="shared" si="185"/>
        <v>1026.055487266364</v>
      </c>
      <c r="E1250" s="33">
        <f t="shared" si="186"/>
        <v>1026.055487266364</v>
      </c>
      <c r="F1250" s="34">
        <f t="shared" si="187"/>
        <v>971.7975932797425</v>
      </c>
      <c r="G1250" s="34" cm="1">
        <f t="array" ref="G1250">_xll.DCE_EC312_SpecificHeat_Ca(B1250)</f>
        <v>650</v>
      </c>
      <c r="H1250" s="33">
        <f t="shared" si="188"/>
        <v>0.12399426257550196</v>
      </c>
      <c r="I1250" s="33">
        <f t="shared" si="189"/>
        <v>1023.5670350390957</v>
      </c>
      <c r="J1250" s="37">
        <f t="shared" si="181"/>
        <v>102.91666666666667</v>
      </c>
      <c r="K1250" s="38">
        <f t="shared" si="182"/>
        <v>1023.5670350390957</v>
      </c>
    </row>
    <row r="1251" spans="1:11">
      <c r="A1251" s="31">
        <v>1236</v>
      </c>
      <c r="B1251" s="33">
        <f t="shared" si="183"/>
        <v>1023.5670350390957</v>
      </c>
      <c r="C1251" s="32">
        <f t="shared" si="184"/>
        <v>103</v>
      </c>
      <c r="D1251" s="36">
        <f t="shared" si="185"/>
        <v>1026.1766122497243</v>
      </c>
      <c r="E1251" s="33">
        <f t="shared" si="186"/>
        <v>1026.1766122497243</v>
      </c>
      <c r="F1251" s="34">
        <f t="shared" si="187"/>
        <v>970.98682319228703</v>
      </c>
      <c r="G1251" s="34" cm="1">
        <f t="array" ref="G1251">_xll.DCE_EC312_SpecificHeat_Ca(B1251)</f>
        <v>650</v>
      </c>
      <c r="H1251" s="33">
        <f t="shared" si="188"/>
        <v>0.12389081424448374</v>
      </c>
      <c r="I1251" s="33">
        <f t="shared" si="189"/>
        <v>1023.6909258533402</v>
      </c>
      <c r="J1251" s="37">
        <f t="shared" si="181"/>
        <v>103</v>
      </c>
      <c r="K1251" s="38">
        <f t="shared" si="182"/>
        <v>1023.6909258533402</v>
      </c>
    </row>
    <row r="1252" spans="1:11">
      <c r="A1252" s="31">
        <v>1237</v>
      </c>
      <c r="B1252" s="33">
        <f t="shared" si="183"/>
        <v>1023.6909258533402</v>
      </c>
      <c r="C1252" s="32">
        <f t="shared" si="184"/>
        <v>103.08333333333333</v>
      </c>
      <c r="D1252" s="36">
        <f t="shared" si="185"/>
        <v>1026.2976393938302</v>
      </c>
      <c r="E1252" s="33">
        <f t="shared" si="186"/>
        <v>1026.2976393938302</v>
      </c>
      <c r="F1252" s="34">
        <f t="shared" si="187"/>
        <v>970.17741441153578</v>
      </c>
      <c r="G1252" s="34" cm="1">
        <f t="array" ref="G1252">_xll.DCE_EC312_SpecificHeat_Ca(B1252)</f>
        <v>650</v>
      </c>
      <c r="H1252" s="33">
        <f t="shared" si="188"/>
        <v>0.12378753960624073</v>
      </c>
      <c r="I1252" s="33">
        <f t="shared" si="189"/>
        <v>1023.8147133929465</v>
      </c>
      <c r="J1252" s="37">
        <f t="shared" si="181"/>
        <v>103.08333333333333</v>
      </c>
      <c r="K1252" s="38">
        <f t="shared" si="182"/>
        <v>1023.8147133929465</v>
      </c>
    </row>
    <row r="1253" spans="1:11">
      <c r="A1253" s="31">
        <v>1238</v>
      </c>
      <c r="B1253" s="33">
        <f t="shared" si="183"/>
        <v>1023.8147133929465</v>
      </c>
      <c r="C1253" s="32">
        <f t="shared" si="184"/>
        <v>103.16666666666667</v>
      </c>
      <c r="D1253" s="36">
        <f t="shared" si="185"/>
        <v>1026.4185688566149</v>
      </c>
      <c r="E1253" s="33">
        <f t="shared" si="186"/>
        <v>1026.4185688566149</v>
      </c>
      <c r="F1253" s="34">
        <f t="shared" si="187"/>
        <v>969.36936349025609</v>
      </c>
      <c r="G1253" s="34" cm="1">
        <f t="array" ref="G1253">_xll.DCE_EC312_SpecificHeat_Ca(B1253)</f>
        <v>650</v>
      </c>
      <c r="H1253" s="33">
        <f t="shared" si="188"/>
        <v>0.12368443822093128</v>
      </c>
      <c r="I1253" s="33">
        <f t="shared" si="189"/>
        <v>1023.9383978311674</v>
      </c>
      <c r="J1253" s="37">
        <f t="shared" si="181"/>
        <v>103.16666666666667</v>
      </c>
      <c r="K1253" s="38">
        <f t="shared" si="182"/>
        <v>1023.9383978311674</v>
      </c>
    </row>
    <row r="1254" spans="1:11">
      <c r="A1254" s="31">
        <v>1239</v>
      </c>
      <c r="B1254" s="33">
        <f t="shared" si="183"/>
        <v>1023.9383978311674</v>
      </c>
      <c r="C1254" s="32">
        <f t="shared" si="184"/>
        <v>103.25</v>
      </c>
      <c r="D1254" s="36">
        <f t="shared" si="185"/>
        <v>1026.5394007956286</v>
      </c>
      <c r="E1254" s="33">
        <f t="shared" si="186"/>
        <v>1026.5394007956286</v>
      </c>
      <c r="F1254" s="34">
        <f t="shared" si="187"/>
        <v>968.56266699230719</v>
      </c>
      <c r="G1254" s="34" cm="1">
        <f t="array" ref="G1254">_xll.DCE_EC312_SpecificHeat_Ca(B1254)</f>
        <v>650</v>
      </c>
      <c r="H1254" s="33">
        <f t="shared" si="188"/>
        <v>0.12358150965012896</v>
      </c>
      <c r="I1254" s="33">
        <f t="shared" si="189"/>
        <v>1024.0619793408175</v>
      </c>
      <c r="J1254" s="37">
        <f t="shared" si="181"/>
        <v>103.25</v>
      </c>
      <c r="K1254" s="38">
        <f t="shared" si="182"/>
        <v>1024.0619793408175</v>
      </c>
    </row>
    <row r="1255" spans="1:11">
      <c r="A1255" s="31">
        <v>1240</v>
      </c>
      <c r="B1255" s="33">
        <f t="shared" si="183"/>
        <v>1024.0619793408175</v>
      </c>
      <c r="C1255" s="32">
        <f t="shared" si="184"/>
        <v>103.33333333333333</v>
      </c>
      <c r="D1255" s="36">
        <f t="shared" si="185"/>
        <v>1026.6601353680412</v>
      </c>
      <c r="E1255" s="33">
        <f t="shared" si="186"/>
        <v>1026.6601353680412</v>
      </c>
      <c r="F1255" s="34">
        <f t="shared" si="187"/>
        <v>967.757321493723</v>
      </c>
      <c r="G1255" s="34" cm="1">
        <f t="array" ref="G1255">_xll.DCE_EC312_SpecificHeat_Ca(B1255)</f>
        <v>650</v>
      </c>
      <c r="H1255" s="33">
        <f t="shared" si="188"/>
        <v>0.12347875345696077</v>
      </c>
      <c r="I1255" s="33">
        <f t="shared" si="189"/>
        <v>1024.1854580942745</v>
      </c>
      <c r="J1255" s="37">
        <f t="shared" ref="J1255:J1318" si="190">C1255</f>
        <v>103.33333333333333</v>
      </c>
      <c r="K1255" s="38">
        <f t="shared" ref="K1255:K1318" si="191">I1255</f>
        <v>1024.1854580942745</v>
      </c>
    </row>
    <row r="1256" spans="1:11">
      <c r="A1256" s="31">
        <v>1241</v>
      </c>
      <c r="B1256" s="33">
        <f t="shared" si="183"/>
        <v>1024.1854580942745</v>
      </c>
      <c r="C1256" s="32">
        <f t="shared" si="184"/>
        <v>103.41666666666667</v>
      </c>
      <c r="D1256" s="36">
        <f t="shared" si="185"/>
        <v>1026.7807727306426</v>
      </c>
      <c r="E1256" s="33">
        <f t="shared" si="186"/>
        <v>1026.7807727306426</v>
      </c>
      <c r="F1256" s="34">
        <f t="shared" si="187"/>
        <v>966.95332358164012</v>
      </c>
      <c r="G1256" s="34" cm="1">
        <f t="array" ref="G1256">_xll.DCE_EC312_SpecificHeat_Ca(B1256)</f>
        <v>650</v>
      </c>
      <c r="H1256" s="33">
        <f t="shared" si="188"/>
        <v>0.12337616920597028</v>
      </c>
      <c r="I1256" s="33">
        <f t="shared" si="189"/>
        <v>1024.3088342634805</v>
      </c>
      <c r="J1256" s="37">
        <f t="shared" si="190"/>
        <v>103.41666666666667</v>
      </c>
      <c r="K1256" s="38">
        <f t="shared" si="191"/>
        <v>1024.3088342634805</v>
      </c>
    </row>
    <row r="1257" spans="1:11">
      <c r="A1257" s="31">
        <v>1242</v>
      </c>
      <c r="B1257" s="33">
        <f t="shared" si="183"/>
        <v>1024.3088342634805</v>
      </c>
      <c r="C1257" s="32">
        <f t="shared" si="184"/>
        <v>103.5</v>
      </c>
      <c r="D1257" s="36">
        <f t="shared" si="185"/>
        <v>1026.9013130398444</v>
      </c>
      <c r="E1257" s="33">
        <f t="shared" si="186"/>
        <v>1026.9013130398444</v>
      </c>
      <c r="F1257" s="34">
        <f t="shared" si="187"/>
        <v>966.15066985493775</v>
      </c>
      <c r="G1257" s="34" cm="1">
        <f t="array" ref="G1257">_xll.DCE_EC312_SpecificHeat_Ca(B1257)</f>
        <v>650</v>
      </c>
      <c r="H1257" s="33">
        <f t="shared" si="188"/>
        <v>0.12327375646319938</v>
      </c>
      <c r="I1257" s="33">
        <f t="shared" si="189"/>
        <v>1024.4321080199438</v>
      </c>
      <c r="J1257" s="37">
        <f t="shared" si="190"/>
        <v>103.5</v>
      </c>
      <c r="K1257" s="38">
        <f t="shared" si="191"/>
        <v>1024.4321080199438</v>
      </c>
    </row>
    <row r="1258" spans="1:11">
      <c r="A1258" s="31">
        <v>1243</v>
      </c>
      <c r="B1258" s="33">
        <f t="shared" si="183"/>
        <v>1024.4321080199438</v>
      </c>
      <c r="C1258" s="32">
        <f t="shared" si="184"/>
        <v>103.58333333333333</v>
      </c>
      <c r="D1258" s="36">
        <f t="shared" si="185"/>
        <v>1027.0217564516811</v>
      </c>
      <c r="E1258" s="33">
        <f t="shared" si="186"/>
        <v>1027.0217564516811</v>
      </c>
      <c r="F1258" s="34">
        <f t="shared" si="187"/>
        <v>965.34935692413785</v>
      </c>
      <c r="G1258" s="34" cm="1">
        <f t="array" ref="G1258">_xll.DCE_EC312_SpecificHeat_Ca(B1258)</f>
        <v>650</v>
      </c>
      <c r="H1258" s="33">
        <f t="shared" si="188"/>
        <v>0.12317151479617547</v>
      </c>
      <c r="I1258" s="33">
        <f t="shared" si="189"/>
        <v>1024.5552795347401</v>
      </c>
      <c r="J1258" s="37">
        <f t="shared" si="190"/>
        <v>103.58333333333333</v>
      </c>
      <c r="K1258" s="38">
        <f t="shared" si="191"/>
        <v>1024.5552795347401</v>
      </c>
    </row>
    <row r="1259" spans="1:11">
      <c r="A1259" s="31">
        <v>1244</v>
      </c>
      <c r="B1259" s="33">
        <f t="shared" si="183"/>
        <v>1024.5552795347401</v>
      </c>
      <c r="C1259" s="32">
        <f t="shared" si="184"/>
        <v>103.66666666666667</v>
      </c>
      <c r="D1259" s="36">
        <f t="shared" si="185"/>
        <v>1027.1421031218113</v>
      </c>
      <c r="E1259" s="33">
        <f t="shared" si="186"/>
        <v>1027.1421031218113</v>
      </c>
      <c r="F1259" s="34">
        <f t="shared" si="187"/>
        <v>964.5493814112051</v>
      </c>
      <c r="G1259" s="34" cm="1">
        <f t="array" ref="G1259">_xll.DCE_EC312_SpecificHeat_Ca(B1259)</f>
        <v>650</v>
      </c>
      <c r="H1259" s="33">
        <f t="shared" si="188"/>
        <v>0.12306944377388594</v>
      </c>
      <c r="I1259" s="33">
        <f t="shared" si="189"/>
        <v>1024.6783489785139</v>
      </c>
      <c r="J1259" s="37">
        <f t="shared" si="190"/>
        <v>103.66666666666667</v>
      </c>
      <c r="K1259" s="38">
        <f t="shared" si="191"/>
        <v>1024.6783489785139</v>
      </c>
    </row>
    <row r="1260" spans="1:11">
      <c r="A1260" s="31">
        <v>1245</v>
      </c>
      <c r="B1260" s="33">
        <f t="shared" si="183"/>
        <v>1024.6783489785139</v>
      </c>
      <c r="C1260" s="32">
        <f t="shared" si="184"/>
        <v>103.75</v>
      </c>
      <c r="D1260" s="36">
        <f t="shared" si="185"/>
        <v>1027.2623532055181</v>
      </c>
      <c r="E1260" s="33">
        <f t="shared" si="186"/>
        <v>1027.2623532055181</v>
      </c>
      <c r="F1260" s="34">
        <f t="shared" si="187"/>
        <v>963.75073994921195</v>
      </c>
      <c r="G1260" s="34" cm="1">
        <f t="array" ref="G1260">_xll.DCE_EC312_SpecificHeat_Ca(B1260)</f>
        <v>650</v>
      </c>
      <c r="H1260" s="33">
        <f t="shared" si="188"/>
        <v>0.12296754296673551</v>
      </c>
      <c r="I1260" s="33">
        <f t="shared" si="189"/>
        <v>1024.8013165214807</v>
      </c>
      <c r="J1260" s="37">
        <f t="shared" si="190"/>
        <v>103.75</v>
      </c>
      <c r="K1260" s="38">
        <f t="shared" si="191"/>
        <v>1024.8013165214807</v>
      </c>
    </row>
    <row r="1261" spans="1:11">
      <c r="A1261" s="31">
        <v>1246</v>
      </c>
      <c r="B1261" s="33">
        <f t="shared" si="183"/>
        <v>1024.8013165214807</v>
      </c>
      <c r="C1261" s="32">
        <f t="shared" si="184"/>
        <v>103.83333333333333</v>
      </c>
      <c r="D1261" s="36">
        <f t="shared" si="185"/>
        <v>1027.3825068577125</v>
      </c>
      <c r="E1261" s="33">
        <f t="shared" si="186"/>
        <v>1027.3825068577125</v>
      </c>
      <c r="F1261" s="34">
        <f t="shared" si="187"/>
        <v>962.95342918307847</v>
      </c>
      <c r="G1261" s="34" cm="1">
        <f t="array" ref="G1261">_xll.DCE_EC312_SpecificHeat_Ca(B1261)</f>
        <v>650</v>
      </c>
      <c r="H1261" s="33">
        <f t="shared" si="188"/>
        <v>0.12286581194664051</v>
      </c>
      <c r="I1261" s="33">
        <f t="shared" si="189"/>
        <v>1024.9241823334273</v>
      </c>
      <c r="J1261" s="37">
        <f t="shared" si="190"/>
        <v>103.83333333333333</v>
      </c>
      <c r="K1261" s="38">
        <f t="shared" si="191"/>
        <v>1024.9241823334273</v>
      </c>
    </row>
    <row r="1262" spans="1:11">
      <c r="A1262" s="31">
        <v>1247</v>
      </c>
      <c r="B1262" s="33">
        <f t="shared" si="183"/>
        <v>1024.9241823334273</v>
      </c>
      <c r="C1262" s="32">
        <f t="shared" si="184"/>
        <v>103.91666666666667</v>
      </c>
      <c r="D1262" s="36">
        <f t="shared" si="185"/>
        <v>1027.5025642329315</v>
      </c>
      <c r="E1262" s="33">
        <f t="shared" si="186"/>
        <v>1027.5025642329315</v>
      </c>
      <c r="F1262" s="34">
        <f t="shared" si="187"/>
        <v>962.15744576844918</v>
      </c>
      <c r="G1262" s="34" cm="1">
        <f t="array" ref="G1262">_xll.DCE_EC312_SpecificHeat_Ca(B1262)</f>
        <v>650</v>
      </c>
      <c r="H1262" s="33">
        <f t="shared" si="188"/>
        <v>0.1227642502868856</v>
      </c>
      <c r="I1262" s="33">
        <f t="shared" si="189"/>
        <v>1025.0469465837143</v>
      </c>
      <c r="J1262" s="37">
        <f t="shared" si="190"/>
        <v>103.91666666666667</v>
      </c>
      <c r="K1262" s="38">
        <f t="shared" si="191"/>
        <v>1025.0469465837143</v>
      </c>
    </row>
    <row r="1263" spans="1:11">
      <c r="A1263" s="31">
        <v>1248</v>
      </c>
      <c r="B1263" s="33">
        <f t="shared" si="183"/>
        <v>1025.0469465837143</v>
      </c>
      <c r="C1263" s="32">
        <f t="shared" si="184"/>
        <v>104</v>
      </c>
      <c r="D1263" s="36">
        <f t="shared" si="185"/>
        <v>1027.6225254853416</v>
      </c>
      <c r="E1263" s="33">
        <f t="shared" si="186"/>
        <v>1027.6225254853416</v>
      </c>
      <c r="F1263" s="34">
        <f t="shared" si="187"/>
        <v>961.3627863725859</v>
      </c>
      <c r="G1263" s="34" cm="1">
        <f t="array" ref="G1263">_xll.DCE_EC312_SpecificHeat_Ca(B1263)</f>
        <v>650</v>
      </c>
      <c r="H1263" s="33">
        <f t="shared" si="188"/>
        <v>0.12266285756223787</v>
      </c>
      <c r="I1263" s="33">
        <f t="shared" si="189"/>
        <v>1025.1696094412766</v>
      </c>
      <c r="J1263" s="37">
        <f t="shared" si="190"/>
        <v>104</v>
      </c>
      <c r="K1263" s="38">
        <f t="shared" si="191"/>
        <v>1025.1696094412766</v>
      </c>
    </row>
    <row r="1264" spans="1:11">
      <c r="A1264" s="31">
        <v>1249</v>
      </c>
      <c r="B1264" s="33">
        <f t="shared" si="183"/>
        <v>1025.1696094412766</v>
      </c>
      <c r="C1264" s="32">
        <f t="shared" si="184"/>
        <v>104.08333333333333</v>
      </c>
      <c r="D1264" s="36">
        <f t="shared" si="185"/>
        <v>1027.7423907687398</v>
      </c>
      <c r="E1264" s="33">
        <f t="shared" si="186"/>
        <v>1027.7423907687398</v>
      </c>
      <c r="F1264" s="34">
        <f t="shared" si="187"/>
        <v>960.56944767420123</v>
      </c>
      <c r="G1264" s="34" cm="1">
        <f t="array" ref="G1264">_xll.DCE_EC312_SpecificHeat_Ca(B1264)</f>
        <v>650</v>
      </c>
      <c r="H1264" s="33">
        <f t="shared" si="188"/>
        <v>0.12256163334892525</v>
      </c>
      <c r="I1264" s="33">
        <f t="shared" si="189"/>
        <v>1025.2921710746255</v>
      </c>
      <c r="J1264" s="37">
        <f t="shared" si="190"/>
        <v>104.08333333333333</v>
      </c>
      <c r="K1264" s="38">
        <f t="shared" si="191"/>
        <v>1025.2921710746255</v>
      </c>
    </row>
    <row r="1265" spans="1:11">
      <c r="A1265" s="31">
        <v>1250</v>
      </c>
      <c r="B1265" s="33">
        <f t="shared" si="183"/>
        <v>1025.2921710746255</v>
      </c>
      <c r="C1265" s="32">
        <f t="shared" si="184"/>
        <v>104.16666666666667</v>
      </c>
      <c r="D1265" s="36">
        <f t="shared" si="185"/>
        <v>1027.8621602365533</v>
      </c>
      <c r="E1265" s="33">
        <f t="shared" si="186"/>
        <v>1027.8621602365533</v>
      </c>
      <c r="F1265" s="34">
        <f t="shared" si="187"/>
        <v>959.77742636260518</v>
      </c>
      <c r="G1265" s="34" cm="1">
        <f t="array" ref="G1265">_xll.DCE_EC312_SpecificHeat_Ca(B1265)</f>
        <v>650</v>
      </c>
      <c r="H1265" s="33">
        <f t="shared" si="188"/>
        <v>0.12246057722452799</v>
      </c>
      <c r="I1265" s="33">
        <f t="shared" si="189"/>
        <v>1025.41463165185</v>
      </c>
      <c r="J1265" s="37">
        <f t="shared" si="190"/>
        <v>104.16666666666667</v>
      </c>
      <c r="K1265" s="38">
        <f t="shared" si="191"/>
        <v>1025.41463165185</v>
      </c>
    </row>
    <row r="1266" spans="1:11">
      <c r="A1266" s="31">
        <v>1251</v>
      </c>
      <c r="B1266" s="33">
        <f t="shared" si="183"/>
        <v>1025.41463165185</v>
      </c>
      <c r="C1266" s="32">
        <f t="shared" si="184"/>
        <v>104.25</v>
      </c>
      <c r="D1266" s="36">
        <f t="shared" si="185"/>
        <v>1027.9818340418428</v>
      </c>
      <c r="E1266" s="33">
        <f t="shared" si="186"/>
        <v>1027.9818340418428</v>
      </c>
      <c r="F1266" s="34">
        <f t="shared" si="187"/>
        <v>958.98671913880435</v>
      </c>
      <c r="G1266" s="34" cm="1">
        <f t="array" ref="G1266">_xll.DCE_EC312_SpecificHeat_Ca(B1266)</f>
        <v>650</v>
      </c>
      <c r="H1266" s="33">
        <f t="shared" si="188"/>
        <v>0.12235968876811866</v>
      </c>
      <c r="I1266" s="33">
        <f t="shared" si="189"/>
        <v>1025.536991340618</v>
      </c>
      <c r="J1266" s="37">
        <f t="shared" si="190"/>
        <v>104.25</v>
      </c>
      <c r="K1266" s="38">
        <f t="shared" si="191"/>
        <v>1025.536991340618</v>
      </c>
    </row>
    <row r="1267" spans="1:11">
      <c r="A1267" s="31">
        <v>1252</v>
      </c>
      <c r="B1267" s="33">
        <f t="shared" si="183"/>
        <v>1025.536991340618</v>
      </c>
      <c r="C1267" s="32">
        <f t="shared" si="184"/>
        <v>104.33333333333333</v>
      </c>
      <c r="D1267" s="36">
        <f t="shared" si="185"/>
        <v>1028.1014123373011</v>
      </c>
      <c r="E1267" s="33">
        <f t="shared" si="186"/>
        <v>1028.1014123373011</v>
      </c>
      <c r="F1267" s="34">
        <f t="shared" si="187"/>
        <v>958.19732271426949</v>
      </c>
      <c r="G1267" s="34" cm="1">
        <f t="array" ref="G1267">_xll.DCE_EC312_SpecificHeat_Ca(B1267)</f>
        <v>650</v>
      </c>
      <c r="H1267" s="33">
        <f t="shared" si="188"/>
        <v>0.12225896756010497</v>
      </c>
      <c r="I1267" s="33">
        <f t="shared" si="189"/>
        <v>1025.6592503081781</v>
      </c>
      <c r="J1267" s="37">
        <f t="shared" si="190"/>
        <v>104.33333333333333</v>
      </c>
      <c r="K1267" s="38">
        <f t="shared" si="191"/>
        <v>1025.6592503081781</v>
      </c>
    </row>
    <row r="1268" spans="1:11">
      <c r="A1268" s="31">
        <v>1253</v>
      </c>
      <c r="B1268" s="33">
        <f t="shared" si="183"/>
        <v>1025.6592503081781</v>
      </c>
      <c r="C1268" s="32">
        <f t="shared" si="184"/>
        <v>104.41666666666667</v>
      </c>
      <c r="D1268" s="36">
        <f t="shared" si="185"/>
        <v>1028.2208952752571</v>
      </c>
      <c r="E1268" s="33">
        <f t="shared" si="186"/>
        <v>1028.2208952752571</v>
      </c>
      <c r="F1268" s="34">
        <f t="shared" si="187"/>
        <v>957.40923381197433</v>
      </c>
      <c r="G1268" s="34" cm="1">
        <f t="array" ref="G1268">_xll.DCE_EC312_SpecificHeat_Ca(B1268)</f>
        <v>650</v>
      </c>
      <c r="H1268" s="33">
        <f t="shared" si="188"/>
        <v>0.12215841318236234</v>
      </c>
      <c r="I1268" s="33">
        <f t="shared" si="189"/>
        <v>1025.7814087213605</v>
      </c>
      <c r="J1268" s="37">
        <f t="shared" si="190"/>
        <v>104.41666666666667</v>
      </c>
      <c r="K1268" s="38">
        <f t="shared" si="191"/>
        <v>1025.7814087213605</v>
      </c>
    </row>
    <row r="1269" spans="1:11">
      <c r="A1269" s="31">
        <v>1254</v>
      </c>
      <c r="B1269" s="33">
        <f t="shared" si="183"/>
        <v>1025.7814087213605</v>
      </c>
      <c r="C1269" s="32">
        <f t="shared" si="184"/>
        <v>104.5</v>
      </c>
      <c r="D1269" s="36">
        <f t="shared" si="185"/>
        <v>1028.3402830076748</v>
      </c>
      <c r="E1269" s="33">
        <f t="shared" si="186"/>
        <v>1028.3402830076748</v>
      </c>
      <c r="F1269" s="34">
        <f t="shared" si="187"/>
        <v>956.62244916568034</v>
      </c>
      <c r="G1269" s="34" cm="1">
        <f t="array" ref="G1269">_xll.DCE_EC312_SpecificHeat_Ca(B1269)</f>
        <v>650</v>
      </c>
      <c r="H1269" s="33">
        <f t="shared" si="188"/>
        <v>0.12205802521814266</v>
      </c>
      <c r="I1269" s="33">
        <f t="shared" si="189"/>
        <v>1025.9034667465787</v>
      </c>
      <c r="J1269" s="37">
        <f t="shared" si="190"/>
        <v>104.5</v>
      </c>
      <c r="K1269" s="38">
        <f t="shared" si="191"/>
        <v>1025.9034667465787</v>
      </c>
    </row>
    <row r="1270" spans="1:11">
      <c r="A1270" s="31">
        <v>1255</v>
      </c>
      <c r="B1270" s="33">
        <f t="shared" si="183"/>
        <v>1025.9034667465787</v>
      </c>
      <c r="C1270" s="32">
        <f t="shared" si="184"/>
        <v>104.58333333333333</v>
      </c>
      <c r="D1270" s="36">
        <f t="shared" si="185"/>
        <v>1028.4595756861552</v>
      </c>
      <c r="E1270" s="33">
        <f t="shared" si="186"/>
        <v>1028.4595756861552</v>
      </c>
      <c r="F1270" s="34">
        <f t="shared" si="187"/>
        <v>955.83696552019171</v>
      </c>
      <c r="G1270" s="34" cm="1">
        <f t="array" ref="G1270">_xll.DCE_EC312_SpecificHeat_Ca(B1270)</f>
        <v>650</v>
      </c>
      <c r="H1270" s="33">
        <f t="shared" si="188"/>
        <v>0.12195780325210673</v>
      </c>
      <c r="I1270" s="33">
        <f t="shared" si="189"/>
        <v>1026.0254245498309</v>
      </c>
      <c r="J1270" s="37">
        <f t="shared" si="190"/>
        <v>104.58333333333333</v>
      </c>
      <c r="K1270" s="38">
        <f t="shared" si="191"/>
        <v>1026.0254245498309</v>
      </c>
    </row>
    <row r="1271" spans="1:11">
      <c r="A1271" s="31">
        <v>1256</v>
      </c>
      <c r="B1271" s="33">
        <f t="shared" si="183"/>
        <v>1026.0254245498309</v>
      </c>
      <c r="C1271" s="32">
        <f t="shared" si="184"/>
        <v>104.66666666666667</v>
      </c>
      <c r="D1271" s="36">
        <f t="shared" si="185"/>
        <v>1028.578773461938</v>
      </c>
      <c r="E1271" s="33">
        <f t="shared" si="186"/>
        <v>1028.578773461938</v>
      </c>
      <c r="F1271" s="34">
        <f t="shared" si="187"/>
        <v>955.05277963109199</v>
      </c>
      <c r="G1271" s="34" cm="1">
        <f t="array" ref="G1271">_xll.DCE_EC312_SpecificHeat_Ca(B1271)</f>
        <v>650</v>
      </c>
      <c r="H1271" s="33">
        <f t="shared" si="188"/>
        <v>0.12185774687029076</v>
      </c>
      <c r="I1271" s="33">
        <f t="shared" si="189"/>
        <v>1026.1472822967012</v>
      </c>
      <c r="J1271" s="37">
        <f t="shared" si="190"/>
        <v>104.66666666666667</v>
      </c>
      <c r="K1271" s="38">
        <f t="shared" si="191"/>
        <v>1026.1472822967012</v>
      </c>
    </row>
    <row r="1272" spans="1:11">
      <c r="A1272" s="31">
        <v>1257</v>
      </c>
      <c r="B1272" s="33">
        <f t="shared" si="183"/>
        <v>1026.1472822967012</v>
      </c>
      <c r="C1272" s="32">
        <f t="shared" si="184"/>
        <v>104.75</v>
      </c>
      <c r="D1272" s="36">
        <f t="shared" si="185"/>
        <v>1028.6978764859018</v>
      </c>
      <c r="E1272" s="33">
        <f t="shared" si="186"/>
        <v>1028.6978764859018</v>
      </c>
      <c r="F1272" s="34">
        <f t="shared" si="187"/>
        <v>954.26988826490197</v>
      </c>
      <c r="G1272" s="34" cm="1">
        <f t="array" ref="G1272">_xll.DCE_EC312_SpecificHeat_Ca(B1272)</f>
        <v>650</v>
      </c>
      <c r="H1272" s="33">
        <f t="shared" si="188"/>
        <v>0.12175785566012647</v>
      </c>
      <c r="I1272" s="33">
        <f t="shared" si="189"/>
        <v>1026.2690401523614</v>
      </c>
      <c r="J1272" s="37">
        <f t="shared" si="190"/>
        <v>104.75</v>
      </c>
      <c r="K1272" s="38">
        <f t="shared" si="191"/>
        <v>1026.2690401523614</v>
      </c>
    </row>
    <row r="1273" spans="1:11">
      <c r="A1273" s="31">
        <v>1258</v>
      </c>
      <c r="B1273" s="33">
        <f t="shared" si="183"/>
        <v>1026.2690401523614</v>
      </c>
      <c r="C1273" s="32">
        <f t="shared" si="184"/>
        <v>104.83333333333333</v>
      </c>
      <c r="D1273" s="36">
        <f t="shared" si="185"/>
        <v>1028.8168849085655</v>
      </c>
      <c r="E1273" s="33">
        <f t="shared" si="186"/>
        <v>1028.8168849085655</v>
      </c>
      <c r="F1273" s="34">
        <f t="shared" si="187"/>
        <v>953.48828819876314</v>
      </c>
      <c r="G1273" s="34" cm="1">
        <f t="array" ref="G1273">_xll.DCE_EC312_SpecificHeat_Ca(B1273)</f>
        <v>650</v>
      </c>
      <c r="H1273" s="33">
        <f t="shared" si="188"/>
        <v>0.12165812921040069</v>
      </c>
      <c r="I1273" s="33">
        <f t="shared" si="189"/>
        <v>1026.3906982815718</v>
      </c>
      <c r="J1273" s="37">
        <f t="shared" si="190"/>
        <v>104.83333333333333</v>
      </c>
      <c r="K1273" s="38">
        <f t="shared" si="191"/>
        <v>1026.3906982815718</v>
      </c>
    </row>
    <row r="1274" spans="1:11">
      <c r="A1274" s="31">
        <v>1259</v>
      </c>
      <c r="B1274" s="33">
        <f t="shared" si="183"/>
        <v>1026.3906982815718</v>
      </c>
      <c r="C1274" s="32">
        <f t="shared" si="184"/>
        <v>104.91666666666667</v>
      </c>
      <c r="D1274" s="36">
        <f t="shared" si="185"/>
        <v>1028.9357988800903</v>
      </c>
      <c r="E1274" s="33">
        <f t="shared" si="186"/>
        <v>1028.9357988800903</v>
      </c>
      <c r="F1274" s="34">
        <f t="shared" si="187"/>
        <v>952.70797622085445</v>
      </c>
      <c r="G1274" s="34" cm="1">
        <f t="array" ref="G1274">_xll.DCE_EC312_SpecificHeat_Ca(B1274)</f>
        <v>650</v>
      </c>
      <c r="H1274" s="33">
        <f t="shared" si="188"/>
        <v>0.12155856711130855</v>
      </c>
      <c r="I1274" s="33">
        <f t="shared" si="189"/>
        <v>1026.5122568486831</v>
      </c>
      <c r="J1274" s="37">
        <f t="shared" si="190"/>
        <v>104.91666666666667</v>
      </c>
      <c r="K1274" s="38">
        <f t="shared" si="191"/>
        <v>1026.5122568486831</v>
      </c>
    </row>
    <row r="1275" spans="1:11">
      <c r="A1275" s="31">
        <v>1260</v>
      </c>
      <c r="B1275" s="33">
        <f t="shared" si="183"/>
        <v>1026.5122568486831</v>
      </c>
      <c r="C1275" s="32">
        <f t="shared" si="184"/>
        <v>105</v>
      </c>
      <c r="D1275" s="36">
        <f t="shared" si="185"/>
        <v>1029.0546185502797</v>
      </c>
      <c r="E1275" s="33">
        <f t="shared" si="186"/>
        <v>1029.0546185502797</v>
      </c>
      <c r="F1275" s="34">
        <f t="shared" si="187"/>
        <v>951.92894912981171</v>
      </c>
      <c r="G1275" s="34" cm="1">
        <f t="array" ref="G1275">_xll.DCE_EC312_SpecificHeat_Ca(B1275)</f>
        <v>650</v>
      </c>
      <c r="H1275" s="33">
        <f t="shared" si="188"/>
        <v>0.1214591689543794</v>
      </c>
      <c r="I1275" s="33">
        <f t="shared" si="189"/>
        <v>1026.6337160176374</v>
      </c>
      <c r="J1275" s="37">
        <f t="shared" si="190"/>
        <v>105</v>
      </c>
      <c r="K1275" s="38">
        <f t="shared" si="191"/>
        <v>1026.6337160176374</v>
      </c>
    </row>
    <row r="1276" spans="1:11">
      <c r="A1276" s="31">
        <v>1261</v>
      </c>
      <c r="B1276" s="33">
        <f t="shared" si="183"/>
        <v>1026.6337160176374</v>
      </c>
      <c r="C1276" s="32">
        <f t="shared" si="184"/>
        <v>105.08333333333333</v>
      </c>
      <c r="D1276" s="36">
        <f t="shared" si="185"/>
        <v>1029.1733440685812</v>
      </c>
      <c r="E1276" s="33">
        <f t="shared" si="186"/>
        <v>1029.1733440685812</v>
      </c>
      <c r="F1276" s="34">
        <f t="shared" si="187"/>
        <v>951.15120373514947</v>
      </c>
      <c r="G1276" s="34" cm="1">
        <f t="array" ref="G1276">_xll.DCE_EC312_SpecificHeat_Ca(B1276)</f>
        <v>650</v>
      </c>
      <c r="H1276" s="33">
        <f t="shared" si="188"/>
        <v>0.12135993433253064</v>
      </c>
      <c r="I1276" s="33">
        <f t="shared" si="189"/>
        <v>1026.75507595197</v>
      </c>
      <c r="J1276" s="37">
        <f t="shared" si="190"/>
        <v>105.08333333333333</v>
      </c>
      <c r="K1276" s="38">
        <f t="shared" si="191"/>
        <v>1026.75507595197</v>
      </c>
    </row>
    <row r="1277" spans="1:11">
      <c r="A1277" s="31">
        <v>1262</v>
      </c>
      <c r="B1277" s="33">
        <f t="shared" si="183"/>
        <v>1026.75507595197</v>
      </c>
      <c r="C1277" s="32">
        <f t="shared" si="184"/>
        <v>105.16666666666667</v>
      </c>
      <c r="D1277" s="36">
        <f t="shared" si="185"/>
        <v>1029.2919755840871</v>
      </c>
      <c r="E1277" s="33">
        <f t="shared" si="186"/>
        <v>1029.2919755840871</v>
      </c>
      <c r="F1277" s="34">
        <f t="shared" si="187"/>
        <v>950.3747368567756</v>
      </c>
      <c r="G1277" s="34" cm="1">
        <f t="array" ref="G1277">_xll.DCE_EC312_SpecificHeat_Ca(B1277)</f>
        <v>650</v>
      </c>
      <c r="H1277" s="33">
        <f t="shared" si="188"/>
        <v>0.12126086284000581</v>
      </c>
      <c r="I1277" s="33">
        <f t="shared" si="189"/>
        <v>1026.87633681481</v>
      </c>
      <c r="J1277" s="37">
        <f t="shared" si="190"/>
        <v>105.16666666666667</v>
      </c>
      <c r="K1277" s="38">
        <f t="shared" si="191"/>
        <v>1026.87633681481</v>
      </c>
    </row>
    <row r="1278" spans="1:11">
      <c r="A1278" s="31">
        <v>1263</v>
      </c>
      <c r="B1278" s="33">
        <f t="shared" si="183"/>
        <v>1026.87633681481</v>
      </c>
      <c r="C1278" s="32">
        <f t="shared" si="184"/>
        <v>105.25</v>
      </c>
      <c r="D1278" s="36">
        <f t="shared" si="185"/>
        <v>1029.4105132455361</v>
      </c>
      <c r="E1278" s="33">
        <f t="shared" si="186"/>
        <v>1029.4105132455361</v>
      </c>
      <c r="F1278" s="34">
        <f t="shared" si="187"/>
        <v>949.59954532509119</v>
      </c>
      <c r="G1278" s="34" cm="1">
        <f t="array" ref="G1278">_xll.DCE_EC312_SpecificHeat_Ca(B1278)</f>
        <v>650</v>
      </c>
      <c r="H1278" s="33">
        <f t="shared" si="188"/>
        <v>0.12116195407238725</v>
      </c>
      <c r="I1278" s="33">
        <f t="shared" si="189"/>
        <v>1026.9974987688825</v>
      </c>
      <c r="J1278" s="37">
        <f t="shared" si="190"/>
        <v>105.25</v>
      </c>
      <c r="K1278" s="38">
        <f t="shared" si="191"/>
        <v>1026.9974987688825</v>
      </c>
    </row>
    <row r="1279" spans="1:11">
      <c r="A1279" s="31">
        <v>1264</v>
      </c>
      <c r="B1279" s="33">
        <f t="shared" si="183"/>
        <v>1026.9974987688825</v>
      </c>
      <c r="C1279" s="32">
        <f t="shared" si="184"/>
        <v>105.33333333333333</v>
      </c>
      <c r="D1279" s="36">
        <f t="shared" si="185"/>
        <v>1029.5289572013141</v>
      </c>
      <c r="E1279" s="33">
        <f t="shared" si="186"/>
        <v>1029.5289572013141</v>
      </c>
      <c r="F1279" s="34">
        <f t="shared" si="187"/>
        <v>948.82562598150298</v>
      </c>
      <c r="G1279" s="34" cm="1">
        <f t="array" ref="G1279">_xll.DCE_EC312_SpecificHeat_Ca(B1279)</f>
        <v>650</v>
      </c>
      <c r="H1279" s="33">
        <f t="shared" si="188"/>
        <v>0.12106320762666158</v>
      </c>
      <c r="I1279" s="33">
        <f t="shared" si="189"/>
        <v>1027.118561976509</v>
      </c>
      <c r="J1279" s="37">
        <f t="shared" si="190"/>
        <v>105.33333333333333</v>
      </c>
      <c r="K1279" s="38">
        <f t="shared" si="191"/>
        <v>1027.118561976509</v>
      </c>
    </row>
    <row r="1280" spans="1:11">
      <c r="A1280" s="31">
        <v>1265</v>
      </c>
      <c r="B1280" s="33">
        <f t="shared" si="183"/>
        <v>1027.118561976509</v>
      </c>
      <c r="C1280" s="32">
        <f t="shared" si="184"/>
        <v>105.41666666666667</v>
      </c>
      <c r="D1280" s="36">
        <f t="shared" si="185"/>
        <v>1029.6473075994554</v>
      </c>
      <c r="E1280" s="33">
        <f t="shared" si="186"/>
        <v>1029.6473075994554</v>
      </c>
      <c r="F1280" s="34">
        <f t="shared" si="187"/>
        <v>948.05297567750074</v>
      </c>
      <c r="G1280" s="34" cm="1">
        <f t="array" ref="G1280">_xll.DCE_EC312_SpecificHeat_Ca(B1280)</f>
        <v>650</v>
      </c>
      <c r="H1280" s="33">
        <f t="shared" si="188"/>
        <v>0.12096462310110193</v>
      </c>
      <c r="I1280" s="33">
        <f t="shared" si="189"/>
        <v>1027.2395265996101</v>
      </c>
      <c r="J1280" s="37">
        <f t="shared" si="190"/>
        <v>105.41666666666667</v>
      </c>
      <c r="K1280" s="38">
        <f t="shared" si="191"/>
        <v>1027.2395265996101</v>
      </c>
    </row>
    <row r="1281" spans="1:11">
      <c r="A1281" s="31">
        <v>1266</v>
      </c>
      <c r="B1281" s="33">
        <f t="shared" si="183"/>
        <v>1027.2395265996101</v>
      </c>
      <c r="C1281" s="32">
        <f t="shared" si="184"/>
        <v>105.5</v>
      </c>
      <c r="D1281" s="36">
        <f t="shared" si="185"/>
        <v>1029.7655645876439</v>
      </c>
      <c r="E1281" s="33">
        <f t="shared" si="186"/>
        <v>1029.7655645876439</v>
      </c>
      <c r="F1281" s="34">
        <f t="shared" si="187"/>
        <v>947.28159127513027</v>
      </c>
      <c r="G1281" s="34" cm="1">
        <f t="array" ref="G1281">_xll.DCE_EC312_SpecificHeat_Ca(B1281)</f>
        <v>650</v>
      </c>
      <c r="H1281" s="33">
        <f t="shared" si="188"/>
        <v>0.12086620009532831</v>
      </c>
      <c r="I1281" s="33">
        <f t="shared" si="189"/>
        <v>1027.3603927997056</v>
      </c>
      <c r="J1281" s="37">
        <f t="shared" si="190"/>
        <v>105.5</v>
      </c>
      <c r="K1281" s="38">
        <f t="shared" si="191"/>
        <v>1027.3603927997056</v>
      </c>
    </row>
    <row r="1282" spans="1:11">
      <c r="A1282" s="31">
        <v>1267</v>
      </c>
      <c r="B1282" s="33">
        <f t="shared" si="183"/>
        <v>1027.3603927997056</v>
      </c>
      <c r="C1282" s="32">
        <f t="shared" si="184"/>
        <v>105.58333333333333</v>
      </c>
      <c r="D1282" s="36">
        <f t="shared" si="185"/>
        <v>1029.8837283132134</v>
      </c>
      <c r="E1282" s="33">
        <f t="shared" si="186"/>
        <v>1029.8837283132134</v>
      </c>
      <c r="F1282" s="34">
        <f t="shared" si="187"/>
        <v>946.51146964661996</v>
      </c>
      <c r="G1282" s="34" cm="1">
        <f t="array" ref="G1282">_xll.DCE_EC312_SpecificHeat_Ca(B1282)</f>
        <v>650</v>
      </c>
      <c r="H1282" s="33">
        <f t="shared" si="188"/>
        <v>0.12076793821025993</v>
      </c>
      <c r="I1282" s="33">
        <f t="shared" si="189"/>
        <v>1027.4811607379158</v>
      </c>
      <c r="J1282" s="37">
        <f t="shared" si="190"/>
        <v>105.58333333333333</v>
      </c>
      <c r="K1282" s="38">
        <f t="shared" si="191"/>
        <v>1027.4811607379158</v>
      </c>
    </row>
    <row r="1283" spans="1:11">
      <c r="A1283" s="31">
        <v>1268</v>
      </c>
      <c r="B1283" s="33">
        <f t="shared" si="183"/>
        <v>1027.4811607379158</v>
      </c>
      <c r="C1283" s="32">
        <f t="shared" si="184"/>
        <v>105.66666666666667</v>
      </c>
      <c r="D1283" s="36">
        <f t="shared" si="185"/>
        <v>1030.0017989231505</v>
      </c>
      <c r="E1283" s="33">
        <f t="shared" si="186"/>
        <v>1030.0017989231505</v>
      </c>
      <c r="F1283" s="34">
        <f t="shared" si="187"/>
        <v>945.74260767514545</v>
      </c>
      <c r="G1283" s="34" cm="1">
        <f t="array" ref="G1283">_xll.DCE_EC312_SpecificHeat_Ca(B1283)</f>
        <v>650</v>
      </c>
      <c r="H1283" s="33">
        <f t="shared" si="188"/>
        <v>0.12066983704821281</v>
      </c>
      <c r="I1283" s="33">
        <f t="shared" si="189"/>
        <v>1027.601830574964</v>
      </c>
      <c r="J1283" s="37">
        <f t="shared" si="190"/>
        <v>105.66666666666667</v>
      </c>
      <c r="K1283" s="38">
        <f t="shared" si="191"/>
        <v>1027.601830574964</v>
      </c>
    </row>
    <row r="1284" spans="1:11">
      <c r="A1284" s="31">
        <v>1269</v>
      </c>
      <c r="B1284" s="33">
        <f t="shared" si="183"/>
        <v>1027.601830574964</v>
      </c>
      <c r="C1284" s="32">
        <f t="shared" si="184"/>
        <v>105.75</v>
      </c>
      <c r="D1284" s="36">
        <f t="shared" si="185"/>
        <v>1030.1197765640939</v>
      </c>
      <c r="E1284" s="33">
        <f t="shared" si="186"/>
        <v>1030.1197765640939</v>
      </c>
      <c r="F1284" s="34">
        <f t="shared" si="187"/>
        <v>944.97500225355168</v>
      </c>
      <c r="G1284" s="34" cm="1">
        <f t="array" ref="G1284">_xll.DCE_EC312_SpecificHeat_Ca(B1284)</f>
        <v>650</v>
      </c>
      <c r="H1284" s="33">
        <f t="shared" si="188"/>
        <v>0.12057189621273673</v>
      </c>
      <c r="I1284" s="33">
        <f t="shared" si="189"/>
        <v>1027.7224024711768</v>
      </c>
      <c r="J1284" s="37">
        <f t="shared" si="190"/>
        <v>105.75</v>
      </c>
      <c r="K1284" s="38">
        <f t="shared" si="191"/>
        <v>1027.7224024711768</v>
      </c>
    </row>
    <row r="1285" spans="1:11">
      <c r="A1285" s="31">
        <v>1270</v>
      </c>
      <c r="B1285" s="33">
        <f t="shared" si="183"/>
        <v>1027.7224024711768</v>
      </c>
      <c r="C1285" s="32">
        <f t="shared" si="184"/>
        <v>105.83333333333333</v>
      </c>
      <c r="D1285" s="36">
        <f t="shared" si="185"/>
        <v>1030.237661382336</v>
      </c>
      <c r="E1285" s="33">
        <f t="shared" si="186"/>
        <v>1030.237661382336</v>
      </c>
      <c r="F1285" s="34">
        <f t="shared" si="187"/>
        <v>944.20865028524224</v>
      </c>
      <c r="G1285" s="34" cm="1">
        <f t="array" ref="G1285">_xll.DCE_EC312_SpecificHeat_Ca(B1285)</f>
        <v>650</v>
      </c>
      <c r="H1285" s="33">
        <f t="shared" si="188"/>
        <v>0.1204741153087286</v>
      </c>
      <c r="I1285" s="33">
        <f t="shared" si="189"/>
        <v>1027.8428765864855</v>
      </c>
      <c r="J1285" s="37">
        <f t="shared" si="190"/>
        <v>105.83333333333333</v>
      </c>
      <c r="K1285" s="38">
        <f t="shared" si="191"/>
        <v>1027.8428765864855</v>
      </c>
    </row>
    <row r="1286" spans="1:11">
      <c r="A1286" s="31">
        <v>1271</v>
      </c>
      <c r="B1286" s="33">
        <f t="shared" si="183"/>
        <v>1027.8428765864855</v>
      </c>
      <c r="C1286" s="32">
        <f t="shared" si="184"/>
        <v>105.91666666666667</v>
      </c>
      <c r="D1286" s="36">
        <f t="shared" si="185"/>
        <v>1030.3554535238247</v>
      </c>
      <c r="E1286" s="33">
        <f t="shared" si="186"/>
        <v>1030.3554535238247</v>
      </c>
      <c r="F1286" s="34">
        <f t="shared" si="187"/>
        <v>943.4435486838612</v>
      </c>
      <c r="G1286" s="34" cm="1">
        <f t="array" ref="G1286">_xll.DCE_EC312_SpecificHeat_Ca(B1286)</f>
        <v>650</v>
      </c>
      <c r="H1286" s="33">
        <f t="shared" si="188"/>
        <v>0.12037649394239201</v>
      </c>
      <c r="I1286" s="33">
        <f t="shared" si="189"/>
        <v>1027.9632530804279</v>
      </c>
      <c r="J1286" s="37">
        <f t="shared" si="190"/>
        <v>105.91666666666667</v>
      </c>
      <c r="K1286" s="38">
        <f t="shared" si="191"/>
        <v>1027.9632530804279</v>
      </c>
    </row>
    <row r="1287" spans="1:11">
      <c r="A1287" s="31">
        <v>1272</v>
      </c>
      <c r="B1287" s="33">
        <f t="shared" si="183"/>
        <v>1027.9632530804279</v>
      </c>
      <c r="C1287" s="32">
        <f t="shared" si="184"/>
        <v>106</v>
      </c>
      <c r="D1287" s="36">
        <f t="shared" si="185"/>
        <v>1030.4731531341636</v>
      </c>
      <c r="E1287" s="33">
        <f t="shared" si="186"/>
        <v>1030.4731531341636</v>
      </c>
      <c r="F1287" s="34">
        <f t="shared" si="187"/>
        <v>942.6796943731232</v>
      </c>
      <c r="G1287" s="34" cm="1">
        <f t="array" ref="G1287">_xll.DCE_EC312_SpecificHeat_Ca(B1287)</f>
        <v>650</v>
      </c>
      <c r="H1287" s="33">
        <f t="shared" si="188"/>
        <v>0.12027903172121546</v>
      </c>
      <c r="I1287" s="33">
        <f t="shared" si="189"/>
        <v>1028.083532112149</v>
      </c>
      <c r="J1287" s="37">
        <f t="shared" si="190"/>
        <v>106</v>
      </c>
      <c r="K1287" s="38">
        <f t="shared" si="191"/>
        <v>1028.083532112149</v>
      </c>
    </row>
    <row r="1288" spans="1:11">
      <c r="A1288" s="31">
        <v>1273</v>
      </c>
      <c r="B1288" s="33">
        <f t="shared" si="183"/>
        <v>1028.083532112149</v>
      </c>
      <c r="C1288" s="32">
        <f t="shared" si="184"/>
        <v>106.08333333333333</v>
      </c>
      <c r="D1288" s="36">
        <f t="shared" si="185"/>
        <v>1030.5907603586138</v>
      </c>
      <c r="E1288" s="33">
        <f t="shared" si="186"/>
        <v>1030.5907603586138</v>
      </c>
      <c r="F1288" s="34">
        <f t="shared" si="187"/>
        <v>941.91708428710808</v>
      </c>
      <c r="G1288" s="34" cm="1">
        <f t="array" ref="G1288">_xll.DCE_EC312_SpecificHeat_Ca(B1288)</f>
        <v>650</v>
      </c>
      <c r="H1288" s="33">
        <f t="shared" si="188"/>
        <v>0.12018172825400994</v>
      </c>
      <c r="I1288" s="33">
        <f t="shared" si="189"/>
        <v>1028.203713840403</v>
      </c>
      <c r="J1288" s="37">
        <f t="shared" si="190"/>
        <v>106.08333333333333</v>
      </c>
      <c r="K1288" s="38">
        <f t="shared" si="191"/>
        <v>1028.203713840403</v>
      </c>
    </row>
    <row r="1289" spans="1:11">
      <c r="A1289" s="31">
        <v>1274</v>
      </c>
      <c r="B1289" s="33">
        <f t="shared" si="183"/>
        <v>1028.203713840403</v>
      </c>
      <c r="C1289" s="32">
        <f t="shared" si="184"/>
        <v>106.16666666666667</v>
      </c>
      <c r="D1289" s="36">
        <f t="shared" si="185"/>
        <v>1030.7082753420941</v>
      </c>
      <c r="E1289" s="33">
        <f t="shared" si="186"/>
        <v>1030.7082753420941</v>
      </c>
      <c r="F1289" s="34">
        <f t="shared" si="187"/>
        <v>941.15571536957498</v>
      </c>
      <c r="G1289" s="34" cm="1">
        <f t="array" ref="G1289">_xll.DCE_EC312_SpecificHeat_Ca(B1289)</f>
        <v>650</v>
      </c>
      <c r="H1289" s="33">
        <f t="shared" si="188"/>
        <v>0.12008458315082152</v>
      </c>
      <c r="I1289" s="33">
        <f t="shared" si="189"/>
        <v>1028.3237984235539</v>
      </c>
      <c r="J1289" s="37">
        <f t="shared" si="190"/>
        <v>106.16666666666667</v>
      </c>
      <c r="K1289" s="38">
        <f t="shared" si="191"/>
        <v>1028.3237984235539</v>
      </c>
    </row>
    <row r="1290" spans="1:11">
      <c r="A1290" s="31">
        <v>1275</v>
      </c>
      <c r="B1290" s="33">
        <f t="shared" si="183"/>
        <v>1028.3237984235539</v>
      </c>
      <c r="C1290" s="32">
        <f t="shared" si="184"/>
        <v>106.25</v>
      </c>
      <c r="D1290" s="36">
        <f t="shared" si="185"/>
        <v>1030.8256982291828</v>
      </c>
      <c r="E1290" s="33">
        <f t="shared" si="186"/>
        <v>1030.8256982291828</v>
      </c>
      <c r="F1290" s="34">
        <f t="shared" si="187"/>
        <v>940.39558457469491</v>
      </c>
      <c r="G1290" s="34" cm="1">
        <f t="array" ref="G1290">_xll.DCE_EC312_SpecificHeat_Ca(B1290)</f>
        <v>650</v>
      </c>
      <c r="H1290" s="33">
        <f t="shared" si="188"/>
        <v>0.11998759602302468</v>
      </c>
      <c r="I1290" s="33">
        <f t="shared" si="189"/>
        <v>1028.4437860195769</v>
      </c>
      <c r="J1290" s="37">
        <f t="shared" si="190"/>
        <v>106.25</v>
      </c>
      <c r="K1290" s="38">
        <f t="shared" si="191"/>
        <v>1028.4437860195769</v>
      </c>
    </row>
    <row r="1291" spans="1:11">
      <c r="A1291" s="31">
        <v>1276</v>
      </c>
      <c r="B1291" s="33">
        <f t="shared" si="183"/>
        <v>1028.4437860195769</v>
      </c>
      <c r="C1291" s="32">
        <f t="shared" si="184"/>
        <v>106.33333333333333</v>
      </c>
      <c r="D1291" s="36">
        <f t="shared" si="185"/>
        <v>1030.9430291641188</v>
      </c>
      <c r="E1291" s="33">
        <f t="shared" si="186"/>
        <v>1030.9430291641188</v>
      </c>
      <c r="F1291" s="34">
        <f t="shared" si="187"/>
        <v>939.6366888666513</v>
      </c>
      <c r="G1291" s="34" cm="1">
        <f t="array" ref="G1291">_xll.DCE_EC312_SpecificHeat_Ca(B1291)</f>
        <v>650</v>
      </c>
      <c r="H1291" s="33">
        <f t="shared" si="188"/>
        <v>0.11989076648327143</v>
      </c>
      <c r="I1291" s="33">
        <f t="shared" si="189"/>
        <v>1028.5636767860601</v>
      </c>
      <c r="J1291" s="37">
        <f t="shared" si="190"/>
        <v>106.33333333333333</v>
      </c>
      <c r="K1291" s="38">
        <f t="shared" si="191"/>
        <v>1028.5636767860601</v>
      </c>
    </row>
    <row r="1292" spans="1:11">
      <c r="A1292" s="31">
        <v>1277</v>
      </c>
      <c r="B1292" s="33">
        <f t="shared" si="183"/>
        <v>1028.5636767860601</v>
      </c>
      <c r="C1292" s="32">
        <f t="shared" si="184"/>
        <v>106.41666666666667</v>
      </c>
      <c r="D1292" s="36">
        <f t="shared" si="185"/>
        <v>1031.060268290802</v>
      </c>
      <c r="E1292" s="33">
        <f t="shared" si="186"/>
        <v>1031.060268290802</v>
      </c>
      <c r="F1292" s="34">
        <f t="shared" si="187"/>
        <v>938.87902521945671</v>
      </c>
      <c r="G1292" s="34" cm="1">
        <f t="array" ref="G1292">_xll.DCE_EC312_SpecificHeat_Ca(B1292)</f>
        <v>650</v>
      </c>
      <c r="H1292" s="33">
        <f t="shared" si="188"/>
        <v>0.11979409414546795</v>
      </c>
      <c r="I1292" s="33">
        <f t="shared" si="189"/>
        <v>1028.6834708802055</v>
      </c>
      <c r="J1292" s="37">
        <f t="shared" si="190"/>
        <v>106.41666666666667</v>
      </c>
      <c r="K1292" s="38">
        <f t="shared" si="191"/>
        <v>1028.6834708802055</v>
      </c>
    </row>
    <row r="1293" spans="1:11">
      <c r="A1293" s="31">
        <v>1278</v>
      </c>
      <c r="B1293" s="33">
        <f t="shared" si="183"/>
        <v>1028.6834708802055</v>
      </c>
      <c r="C1293" s="32">
        <f t="shared" si="184"/>
        <v>106.5</v>
      </c>
      <c r="D1293" s="36">
        <f t="shared" si="185"/>
        <v>1031.1774157527952</v>
      </c>
      <c r="E1293" s="33">
        <f t="shared" si="186"/>
        <v>1031.1774157527952</v>
      </c>
      <c r="F1293" s="34">
        <f t="shared" si="187"/>
        <v>938.12259061716395</v>
      </c>
      <c r="G1293" s="34" cm="1">
        <f t="array" ref="G1293">_xll.DCE_EC312_SpecificHeat_Ca(B1293)</f>
        <v>650</v>
      </c>
      <c r="H1293" s="33">
        <f t="shared" si="188"/>
        <v>0.1196975786248014</v>
      </c>
      <c r="I1293" s="33">
        <f t="shared" si="189"/>
        <v>1028.8031684588302</v>
      </c>
      <c r="J1293" s="37">
        <f t="shared" si="190"/>
        <v>106.5</v>
      </c>
      <c r="K1293" s="38">
        <f t="shared" si="191"/>
        <v>1028.8031684588302</v>
      </c>
    </row>
    <row r="1294" spans="1:11">
      <c r="A1294" s="31">
        <v>1279</v>
      </c>
      <c r="B1294" s="33">
        <f t="shared" si="183"/>
        <v>1028.8031684588302</v>
      </c>
      <c r="C1294" s="32">
        <f t="shared" si="184"/>
        <v>106.58333333333333</v>
      </c>
      <c r="D1294" s="36">
        <f t="shared" si="185"/>
        <v>1031.2944716933248</v>
      </c>
      <c r="E1294" s="33">
        <f t="shared" si="186"/>
        <v>1031.2944716933248</v>
      </c>
      <c r="F1294" s="34">
        <f t="shared" si="187"/>
        <v>937.36738205373786</v>
      </c>
      <c r="G1294" s="34" cm="1">
        <f t="array" ref="G1294">_xll.DCE_EC312_SpecificHeat_Ca(B1294)</f>
        <v>650</v>
      </c>
      <c r="H1294" s="33">
        <f t="shared" si="188"/>
        <v>0.11960121953772372</v>
      </c>
      <c r="I1294" s="33">
        <f t="shared" si="189"/>
        <v>1028.922769678368</v>
      </c>
      <c r="J1294" s="37">
        <f t="shared" si="190"/>
        <v>106.58333333333333</v>
      </c>
      <c r="K1294" s="38">
        <f t="shared" si="191"/>
        <v>1028.922769678368</v>
      </c>
    </row>
    <row r="1295" spans="1:11">
      <c r="A1295" s="31">
        <v>1280</v>
      </c>
      <c r="B1295" s="33">
        <f t="shared" si="183"/>
        <v>1028.922769678368</v>
      </c>
      <c r="C1295" s="32">
        <f t="shared" si="184"/>
        <v>106.66666666666667</v>
      </c>
      <c r="D1295" s="36">
        <f t="shared" si="185"/>
        <v>1031.4114362552807</v>
      </c>
      <c r="E1295" s="33">
        <f t="shared" si="186"/>
        <v>1031.4114362552807</v>
      </c>
      <c r="F1295" s="34">
        <f t="shared" si="187"/>
        <v>936.61339653265327</v>
      </c>
      <c r="G1295" s="34" cm="1">
        <f t="array" ref="G1295">_xll.DCE_EC312_SpecificHeat_Ca(B1295)</f>
        <v>650</v>
      </c>
      <c r="H1295" s="33">
        <f t="shared" si="188"/>
        <v>0.11950501650190022</v>
      </c>
      <c r="I1295" s="33">
        <f t="shared" si="189"/>
        <v>1029.04227469487</v>
      </c>
      <c r="J1295" s="37">
        <f t="shared" si="190"/>
        <v>106.66666666666667</v>
      </c>
      <c r="K1295" s="38">
        <f t="shared" si="191"/>
        <v>1029.04227469487</v>
      </c>
    </row>
    <row r="1296" spans="1:11">
      <c r="A1296" s="31">
        <v>1281</v>
      </c>
      <c r="B1296" s="33">
        <f t="shared" si="183"/>
        <v>1029.04227469487</v>
      </c>
      <c r="C1296" s="32">
        <f t="shared" si="184"/>
        <v>106.75</v>
      </c>
      <c r="D1296" s="36">
        <f t="shared" si="185"/>
        <v>1031.5283095812197</v>
      </c>
      <c r="E1296" s="33">
        <f t="shared" si="186"/>
        <v>1031.5283095812197</v>
      </c>
      <c r="F1296" s="34">
        <f t="shared" si="187"/>
        <v>935.86063106759161</v>
      </c>
      <c r="G1296" s="34" cm="1">
        <f t="array" ref="G1296">_xll.DCE_EC312_SpecificHeat_Ca(B1296)</f>
        <v>650</v>
      </c>
      <c r="H1296" s="33">
        <f t="shared" si="188"/>
        <v>0.11940896913629848</v>
      </c>
      <c r="I1296" s="33">
        <f t="shared" si="189"/>
        <v>1029.1616836640062</v>
      </c>
      <c r="J1296" s="37">
        <f t="shared" si="190"/>
        <v>106.75</v>
      </c>
      <c r="K1296" s="38">
        <f t="shared" si="191"/>
        <v>1029.1616836640062</v>
      </c>
    </row>
    <row r="1297" spans="1:11">
      <c r="A1297" s="31">
        <v>1282</v>
      </c>
      <c r="B1297" s="33">
        <f t="shared" ref="B1297:B1360" si="192">IF(A1297=1,20,I1296)</f>
        <v>1029.1616836640062</v>
      </c>
      <c r="C1297" s="32">
        <f t="shared" ref="C1297:C1360" si="193">A1297*5/60</f>
        <v>106.83333333333333</v>
      </c>
      <c r="D1297" s="36">
        <f t="shared" ref="D1297:D1360" si="194">20 + 345 *LOG10(8 * C1297 + 1)</f>
        <v>1031.6450918133644</v>
      </c>
      <c r="E1297" s="33">
        <f t="shared" ref="E1297:E1360" si="195">D1297</f>
        <v>1031.6450918133644</v>
      </c>
      <c r="F1297" s="34">
        <f t="shared" ref="F1297:F1360" si="196">25 * (D1297 - B1297)+1 * 0.7 * 1 * 0.0000000567 * ((E1297 + 273) ^ 4 - (B1297 + 273) ^ 4)</f>
        <v>935.10908268199626</v>
      </c>
      <c r="G1297" s="34" cm="1">
        <f t="array" ref="G1297">_xll.DCE_EC312_SpecificHeat_Ca(B1297)</f>
        <v>650</v>
      </c>
      <c r="H1297" s="33">
        <f t="shared" ref="H1297:H1360" si="197">$G$10 * $G$9 / (G1297 * 7850) * F1297 * 5</f>
        <v>0.11931307706113169</v>
      </c>
      <c r="I1297" s="33">
        <f t="shared" ref="I1297:I1360" si="198">B1297+H1297</f>
        <v>1029.2809967410674</v>
      </c>
      <c r="J1297" s="37">
        <f t="shared" si="190"/>
        <v>106.83333333333333</v>
      </c>
      <c r="K1297" s="38">
        <f t="shared" si="191"/>
        <v>1029.2809967410674</v>
      </c>
    </row>
    <row r="1298" spans="1:11">
      <c r="A1298" s="31">
        <v>1283</v>
      </c>
      <c r="B1298" s="33">
        <f t="shared" si="192"/>
        <v>1029.2809967410674</v>
      </c>
      <c r="C1298" s="32">
        <f t="shared" si="193"/>
        <v>106.91666666666667</v>
      </c>
      <c r="D1298" s="36">
        <f t="shared" si="194"/>
        <v>1031.7617830936058</v>
      </c>
      <c r="E1298" s="33">
        <f t="shared" si="195"/>
        <v>1031.7617830936058</v>
      </c>
      <c r="F1298" s="34">
        <f t="shared" si="196"/>
        <v>934.35874840877352</v>
      </c>
      <c r="G1298" s="34" cm="1">
        <f t="array" ref="G1298">_xll.DCE_EC312_SpecificHeat_Ca(B1298)</f>
        <v>650</v>
      </c>
      <c r="H1298" s="33">
        <f t="shared" si="197"/>
        <v>0.11921733989782035</v>
      </c>
      <c r="I1298" s="33">
        <f t="shared" si="198"/>
        <v>1029.4002140809653</v>
      </c>
      <c r="J1298" s="37">
        <f t="shared" si="190"/>
        <v>106.91666666666667</v>
      </c>
      <c r="K1298" s="38">
        <f t="shared" si="191"/>
        <v>1029.4002140809653</v>
      </c>
    </row>
    <row r="1299" spans="1:11">
      <c r="A1299" s="31">
        <v>1284</v>
      </c>
      <c r="B1299" s="33">
        <f t="shared" si="192"/>
        <v>1029.4002140809653</v>
      </c>
      <c r="C1299" s="32">
        <f t="shared" si="193"/>
        <v>107</v>
      </c>
      <c r="D1299" s="36">
        <f t="shared" si="194"/>
        <v>1031.8783835635033</v>
      </c>
      <c r="E1299" s="33">
        <f t="shared" si="195"/>
        <v>1031.8783835635033</v>
      </c>
      <c r="F1299" s="34">
        <f t="shared" si="196"/>
        <v>933.60962529075834</v>
      </c>
      <c r="G1299" s="34" cm="1">
        <f t="array" ref="G1299">_xll.DCE_EC312_SpecificHeat_Ca(B1299)</f>
        <v>650</v>
      </c>
      <c r="H1299" s="33">
        <f t="shared" si="197"/>
        <v>0.11912175726905187</v>
      </c>
      <c r="I1299" s="33">
        <f t="shared" si="198"/>
        <v>1029.5193358382344</v>
      </c>
      <c r="J1299" s="37">
        <f t="shared" si="190"/>
        <v>107</v>
      </c>
      <c r="K1299" s="38">
        <f t="shared" si="191"/>
        <v>1029.5193358382344</v>
      </c>
    </row>
    <row r="1300" spans="1:11">
      <c r="A1300" s="31">
        <v>1285</v>
      </c>
      <c r="B1300" s="33">
        <f t="shared" si="192"/>
        <v>1029.5193358382344</v>
      </c>
      <c r="C1300" s="32">
        <f t="shared" si="193"/>
        <v>107.08333333333333</v>
      </c>
      <c r="D1300" s="36">
        <f t="shared" si="194"/>
        <v>1031.9948933642861</v>
      </c>
      <c r="E1300" s="33">
        <f t="shared" si="195"/>
        <v>1031.9948933642861</v>
      </c>
      <c r="F1300" s="34">
        <f t="shared" si="196"/>
        <v>932.86171038036753</v>
      </c>
      <c r="G1300" s="34" cm="1">
        <f t="array" ref="G1300">_xll.DCE_EC312_SpecificHeat_Ca(B1300)</f>
        <v>650</v>
      </c>
      <c r="H1300" s="33">
        <f t="shared" si="197"/>
        <v>0.11902632879873622</v>
      </c>
      <c r="I1300" s="33">
        <f t="shared" si="198"/>
        <v>1029.6383621670332</v>
      </c>
      <c r="J1300" s="37">
        <f t="shared" si="190"/>
        <v>107.08333333333333</v>
      </c>
      <c r="K1300" s="38">
        <f t="shared" si="191"/>
        <v>1029.6383621670332</v>
      </c>
    </row>
    <row r="1301" spans="1:11">
      <c r="A1301" s="31">
        <v>1286</v>
      </c>
      <c r="B1301" s="33">
        <f t="shared" si="192"/>
        <v>1029.6383621670332</v>
      </c>
      <c r="C1301" s="32">
        <f t="shared" si="193"/>
        <v>107.16666666666667</v>
      </c>
      <c r="D1301" s="36">
        <f t="shared" si="194"/>
        <v>1032.1113126368539</v>
      </c>
      <c r="E1301" s="33">
        <f t="shared" si="195"/>
        <v>1032.1113126368539</v>
      </c>
      <c r="F1301" s="34">
        <f t="shared" si="196"/>
        <v>932.1150007395803</v>
      </c>
      <c r="G1301" s="34" cm="1">
        <f t="array" ref="G1301">_xll.DCE_EC312_SpecificHeat_Ca(B1301)</f>
        <v>650</v>
      </c>
      <c r="H1301" s="33">
        <f t="shared" si="197"/>
        <v>0.1189310541120034</v>
      </c>
      <c r="I1301" s="33">
        <f t="shared" si="198"/>
        <v>1029.7572932211451</v>
      </c>
      <c r="J1301" s="37">
        <f t="shared" si="190"/>
        <v>107.16666666666667</v>
      </c>
      <c r="K1301" s="38">
        <f t="shared" si="191"/>
        <v>1029.7572932211451</v>
      </c>
    </row>
    <row r="1302" spans="1:11">
      <c r="A1302" s="31">
        <v>1287</v>
      </c>
      <c r="B1302" s="33">
        <f t="shared" si="192"/>
        <v>1029.7572932211451</v>
      </c>
      <c r="C1302" s="32">
        <f t="shared" si="193"/>
        <v>107.25</v>
      </c>
      <c r="D1302" s="36">
        <f t="shared" si="194"/>
        <v>1032.2276415217787</v>
      </c>
      <c r="E1302" s="33">
        <f t="shared" si="195"/>
        <v>1032.2276415217787</v>
      </c>
      <c r="F1302" s="34">
        <f t="shared" si="196"/>
        <v>931.36949344000186</v>
      </c>
      <c r="G1302" s="34" cm="1">
        <f t="array" ref="G1302">_xll.DCE_EC312_SpecificHeat_Ca(B1302)</f>
        <v>650</v>
      </c>
      <c r="H1302" s="33">
        <f t="shared" si="197"/>
        <v>0.11883593283521168</v>
      </c>
      <c r="I1302" s="33">
        <f t="shared" si="198"/>
        <v>1029.8761291539804</v>
      </c>
      <c r="J1302" s="37">
        <f t="shared" si="190"/>
        <v>107.25</v>
      </c>
      <c r="K1302" s="38">
        <f t="shared" si="191"/>
        <v>1029.8761291539804</v>
      </c>
    </row>
    <row r="1303" spans="1:11">
      <c r="A1303" s="31">
        <v>1288</v>
      </c>
      <c r="B1303" s="33">
        <f t="shared" si="192"/>
        <v>1029.8761291539804</v>
      </c>
      <c r="C1303" s="32">
        <f t="shared" si="193"/>
        <v>107.33333333333333</v>
      </c>
      <c r="D1303" s="36">
        <f t="shared" si="194"/>
        <v>1032.3438801593047</v>
      </c>
      <c r="E1303" s="33">
        <f t="shared" si="195"/>
        <v>1032.3438801593047</v>
      </c>
      <c r="F1303" s="34">
        <f t="shared" si="196"/>
        <v>930.62518556265559</v>
      </c>
      <c r="G1303" s="34" cm="1">
        <f t="array" ref="G1303">_xll.DCE_EC312_SpecificHeat_Ca(B1303)</f>
        <v>650</v>
      </c>
      <c r="H1303" s="33">
        <f t="shared" si="197"/>
        <v>0.11874096459592101</v>
      </c>
      <c r="I1303" s="33">
        <f t="shared" si="198"/>
        <v>1029.9948701185763</v>
      </c>
      <c r="J1303" s="37">
        <f t="shared" si="190"/>
        <v>107.33333333333333</v>
      </c>
      <c r="K1303" s="38">
        <f t="shared" si="191"/>
        <v>1029.9948701185763</v>
      </c>
    </row>
    <row r="1304" spans="1:11">
      <c r="A1304" s="31">
        <v>1289</v>
      </c>
      <c r="B1304" s="33">
        <f t="shared" si="192"/>
        <v>1029.9948701185763</v>
      </c>
      <c r="C1304" s="32">
        <f t="shared" si="193"/>
        <v>107.41666666666667</v>
      </c>
      <c r="D1304" s="36">
        <f t="shared" si="194"/>
        <v>1032.460028689351</v>
      </c>
      <c r="E1304" s="33">
        <f t="shared" si="195"/>
        <v>1032.460028689351</v>
      </c>
      <c r="F1304" s="34">
        <f t="shared" si="196"/>
        <v>929.88207419829939</v>
      </c>
      <c r="G1304" s="34" cm="1">
        <f t="array" ref="G1304">_xll.DCE_EC312_SpecificHeat_Ca(B1304)</f>
        <v>650</v>
      </c>
      <c r="H1304" s="33">
        <f t="shared" si="197"/>
        <v>0.11864614902293338</v>
      </c>
      <c r="I1304" s="33">
        <f t="shared" si="198"/>
        <v>1030.1135162675992</v>
      </c>
      <c r="J1304" s="37">
        <f t="shared" si="190"/>
        <v>107.41666666666667</v>
      </c>
      <c r="K1304" s="38">
        <f t="shared" si="191"/>
        <v>1030.1135162675992</v>
      </c>
    </row>
    <row r="1305" spans="1:11">
      <c r="A1305" s="31">
        <v>1290</v>
      </c>
      <c r="B1305" s="33">
        <f t="shared" si="192"/>
        <v>1030.1135162675992</v>
      </c>
      <c r="C1305" s="32">
        <f t="shared" si="193"/>
        <v>107.5</v>
      </c>
      <c r="D1305" s="36">
        <f t="shared" si="194"/>
        <v>1032.5760872515111</v>
      </c>
      <c r="E1305" s="33">
        <f t="shared" si="195"/>
        <v>1032.5760872515111</v>
      </c>
      <c r="F1305" s="34">
        <f t="shared" si="196"/>
        <v>929.14015644712231</v>
      </c>
      <c r="G1305" s="34" cm="1">
        <f t="array" ref="G1305">_xll.DCE_EC312_SpecificHeat_Ca(B1305)</f>
        <v>650</v>
      </c>
      <c r="H1305" s="33">
        <f t="shared" si="197"/>
        <v>0.11855148574625413</v>
      </c>
      <c r="I1305" s="33">
        <f t="shared" si="198"/>
        <v>1030.2320677533455</v>
      </c>
      <c r="J1305" s="37">
        <f t="shared" si="190"/>
        <v>107.5</v>
      </c>
      <c r="K1305" s="38">
        <f t="shared" si="191"/>
        <v>1030.2320677533455</v>
      </c>
    </row>
    <row r="1306" spans="1:11">
      <c r="A1306" s="31">
        <v>1291</v>
      </c>
      <c r="B1306" s="33">
        <f t="shared" si="192"/>
        <v>1030.2320677533455</v>
      </c>
      <c r="C1306" s="32">
        <f t="shared" si="193"/>
        <v>107.58333333333333</v>
      </c>
      <c r="D1306" s="36">
        <f t="shared" si="194"/>
        <v>1032.6920559850532</v>
      </c>
      <c r="E1306" s="33">
        <f t="shared" si="195"/>
        <v>1032.6920559850532</v>
      </c>
      <c r="F1306" s="34">
        <f t="shared" si="196"/>
        <v>928.39942941810216</v>
      </c>
      <c r="G1306" s="34" cm="1">
        <f t="array" ref="G1306">_xll.DCE_EC312_SpecificHeat_Ca(B1306)</f>
        <v>650</v>
      </c>
      <c r="H1306" s="33">
        <f t="shared" si="197"/>
        <v>0.11845697439700997</v>
      </c>
      <c r="I1306" s="33">
        <f t="shared" si="198"/>
        <v>1030.3505247277426</v>
      </c>
      <c r="J1306" s="37">
        <f t="shared" si="190"/>
        <v>107.58333333333333</v>
      </c>
      <c r="K1306" s="38">
        <f t="shared" si="191"/>
        <v>1030.3505247277426</v>
      </c>
    </row>
    <row r="1307" spans="1:11">
      <c r="A1307" s="31">
        <v>1292</v>
      </c>
      <c r="B1307" s="33">
        <f t="shared" si="192"/>
        <v>1030.3505247277426</v>
      </c>
      <c r="C1307" s="32">
        <f t="shared" si="193"/>
        <v>107.66666666666667</v>
      </c>
      <c r="D1307" s="36">
        <f t="shared" si="194"/>
        <v>1032.807935028924</v>
      </c>
      <c r="E1307" s="33">
        <f t="shared" si="195"/>
        <v>1032.807935028924</v>
      </c>
      <c r="F1307" s="34">
        <f t="shared" si="196"/>
        <v>927.65989023051918</v>
      </c>
      <c r="G1307" s="34" cm="1">
        <f t="array" ref="G1307">_xll.DCE_EC312_SpecificHeat_Ca(B1307)</f>
        <v>650</v>
      </c>
      <c r="H1307" s="33">
        <f t="shared" si="197"/>
        <v>0.11836261460764214</v>
      </c>
      <c r="I1307" s="33">
        <f t="shared" si="198"/>
        <v>1030.4688873423502</v>
      </c>
      <c r="J1307" s="37">
        <f t="shared" si="190"/>
        <v>107.66666666666667</v>
      </c>
      <c r="K1307" s="38">
        <f t="shared" si="191"/>
        <v>1030.4688873423502</v>
      </c>
    </row>
    <row r="1308" spans="1:11">
      <c r="A1308" s="31">
        <v>1293</v>
      </c>
      <c r="B1308" s="33">
        <f t="shared" si="192"/>
        <v>1030.4688873423502</v>
      </c>
      <c r="C1308" s="32">
        <f t="shared" si="193"/>
        <v>107.75</v>
      </c>
      <c r="D1308" s="36">
        <f t="shared" si="194"/>
        <v>1032.9237245217473</v>
      </c>
      <c r="E1308" s="33">
        <f t="shared" si="195"/>
        <v>1032.9237245217473</v>
      </c>
      <c r="F1308" s="34">
        <f t="shared" si="196"/>
        <v>926.92153601253881</v>
      </c>
      <c r="G1308" s="34" cm="1">
        <f t="array" ref="G1308">_xll.DCE_EC312_SpecificHeat_Ca(B1308)</f>
        <v>650</v>
      </c>
      <c r="H1308" s="33">
        <f t="shared" si="197"/>
        <v>0.11826840601172556</v>
      </c>
      <c r="I1308" s="33">
        <f t="shared" si="198"/>
        <v>1030.587155748362</v>
      </c>
      <c r="J1308" s="37">
        <f t="shared" si="190"/>
        <v>107.75</v>
      </c>
      <c r="K1308" s="38">
        <f t="shared" si="191"/>
        <v>1030.587155748362</v>
      </c>
    </row>
    <row r="1309" spans="1:11">
      <c r="A1309" s="31">
        <v>1294</v>
      </c>
      <c r="B1309" s="33">
        <f t="shared" si="192"/>
        <v>1030.587155748362</v>
      </c>
      <c r="C1309" s="32">
        <f t="shared" si="193"/>
        <v>107.83333333333333</v>
      </c>
      <c r="D1309" s="36">
        <f t="shared" si="194"/>
        <v>1033.0394246018259</v>
      </c>
      <c r="E1309" s="33">
        <f t="shared" si="195"/>
        <v>1033.0394246018259</v>
      </c>
      <c r="F1309" s="34">
        <f t="shared" si="196"/>
        <v>926.18436390145587</v>
      </c>
      <c r="G1309" s="34" cm="1">
        <f t="array" ref="G1309">_xll.DCE_EC312_SpecificHeat_Ca(B1309)</f>
        <v>650</v>
      </c>
      <c r="H1309" s="33">
        <f t="shared" si="197"/>
        <v>0.11817434824400001</v>
      </c>
      <c r="I1309" s="33">
        <f t="shared" si="198"/>
        <v>1030.7053300966061</v>
      </c>
      <c r="J1309" s="37">
        <f t="shared" si="190"/>
        <v>107.83333333333333</v>
      </c>
      <c r="K1309" s="38">
        <f t="shared" si="191"/>
        <v>1030.7053300966061</v>
      </c>
    </row>
    <row r="1310" spans="1:11">
      <c r="A1310" s="31">
        <v>1295</v>
      </c>
      <c r="B1310" s="33">
        <f t="shared" si="192"/>
        <v>1030.7053300966061</v>
      </c>
      <c r="C1310" s="32">
        <f t="shared" si="193"/>
        <v>107.91666666666667</v>
      </c>
      <c r="D1310" s="36">
        <f t="shared" si="194"/>
        <v>1033.1550354071428</v>
      </c>
      <c r="E1310" s="33">
        <f t="shared" si="195"/>
        <v>1033.1550354071428</v>
      </c>
      <c r="F1310" s="34">
        <f t="shared" si="196"/>
        <v>925.44837104435703</v>
      </c>
      <c r="G1310" s="34" cm="1">
        <f t="array" ref="G1310">_xll.DCE_EC312_SpecificHeat_Ca(B1310)</f>
        <v>650</v>
      </c>
      <c r="H1310" s="33">
        <f t="shared" si="197"/>
        <v>0.11808044094045463</v>
      </c>
      <c r="I1310" s="33">
        <f t="shared" si="198"/>
        <v>1030.8234105375466</v>
      </c>
      <c r="J1310" s="37">
        <f t="shared" si="190"/>
        <v>107.91666666666667</v>
      </c>
      <c r="K1310" s="38">
        <f t="shared" si="191"/>
        <v>1030.8234105375466</v>
      </c>
    </row>
    <row r="1311" spans="1:11">
      <c r="A1311" s="31">
        <v>1296</v>
      </c>
      <c r="B1311" s="33">
        <f t="shared" si="192"/>
        <v>1030.8234105375466</v>
      </c>
      <c r="C1311" s="32">
        <f t="shared" si="193"/>
        <v>108</v>
      </c>
      <c r="D1311" s="36">
        <f t="shared" si="194"/>
        <v>1033.270557075361</v>
      </c>
      <c r="E1311" s="33">
        <f t="shared" si="195"/>
        <v>1033.270557075361</v>
      </c>
      <c r="F1311" s="34">
        <f t="shared" si="196"/>
        <v>924.71355459696485</v>
      </c>
      <c r="G1311" s="34" cm="1">
        <f t="array" ref="G1311">_xll.DCE_EC312_SpecificHeat_Ca(B1311)</f>
        <v>650</v>
      </c>
      <c r="H1311" s="33">
        <f t="shared" si="197"/>
        <v>0.11798668373818039</v>
      </c>
      <c r="I1311" s="33">
        <f t="shared" si="198"/>
        <v>1030.9413972212847</v>
      </c>
      <c r="J1311" s="37">
        <f t="shared" si="190"/>
        <v>108</v>
      </c>
      <c r="K1311" s="38">
        <f t="shared" si="191"/>
        <v>1030.9413972212847</v>
      </c>
    </row>
    <row r="1312" spans="1:11">
      <c r="A1312" s="31">
        <v>1297</v>
      </c>
      <c r="B1312" s="33">
        <f t="shared" si="192"/>
        <v>1030.9413972212847</v>
      </c>
      <c r="C1312" s="32">
        <f t="shared" si="193"/>
        <v>108.08333333333333</v>
      </c>
      <c r="D1312" s="36">
        <f t="shared" si="194"/>
        <v>1033.385989743826</v>
      </c>
      <c r="E1312" s="33">
        <f t="shared" si="195"/>
        <v>1033.385989743826</v>
      </c>
      <c r="F1312" s="34">
        <f t="shared" si="196"/>
        <v>923.97991172462673</v>
      </c>
      <c r="G1312" s="34" cm="1">
        <f t="array" ref="G1312">_xll.DCE_EC312_SpecificHeat_Ca(B1312)</f>
        <v>650</v>
      </c>
      <c r="H1312" s="33">
        <f t="shared" si="197"/>
        <v>0.11789307627549638</v>
      </c>
      <c r="I1312" s="33">
        <f t="shared" si="198"/>
        <v>1031.0592902975602</v>
      </c>
      <c r="J1312" s="37">
        <f t="shared" si="190"/>
        <v>108.08333333333333</v>
      </c>
      <c r="K1312" s="38">
        <f t="shared" si="191"/>
        <v>1031.0592902975602</v>
      </c>
    </row>
    <row r="1313" spans="1:11">
      <c r="A1313" s="31">
        <v>1298</v>
      </c>
      <c r="B1313" s="33">
        <f t="shared" si="192"/>
        <v>1031.0592902975602</v>
      </c>
      <c r="C1313" s="32">
        <f t="shared" si="193"/>
        <v>108.16666666666667</v>
      </c>
      <c r="D1313" s="36">
        <f t="shared" si="194"/>
        <v>1033.5013335495657</v>
      </c>
      <c r="E1313" s="33">
        <f t="shared" si="195"/>
        <v>1033.5013335495657</v>
      </c>
      <c r="F1313" s="34">
        <f t="shared" si="196"/>
        <v>923.24743960145645</v>
      </c>
      <c r="G1313" s="34" cm="1">
        <f t="array" ref="G1313">_xll.DCE_EC312_SpecificHeat_Ca(B1313)</f>
        <v>650</v>
      </c>
      <c r="H1313" s="33">
        <f t="shared" si="197"/>
        <v>0.11779961819184019</v>
      </c>
      <c r="I1313" s="33">
        <f t="shared" si="198"/>
        <v>1031.177089915752</v>
      </c>
      <c r="J1313" s="37">
        <f t="shared" si="190"/>
        <v>108.16666666666667</v>
      </c>
      <c r="K1313" s="38">
        <f t="shared" si="191"/>
        <v>1031.177089915752</v>
      </c>
    </row>
    <row r="1314" spans="1:11">
      <c r="A1314" s="31">
        <v>1299</v>
      </c>
      <c r="B1314" s="33">
        <f t="shared" si="192"/>
        <v>1031.177089915752</v>
      </c>
      <c r="C1314" s="32">
        <f t="shared" si="193"/>
        <v>108.25</v>
      </c>
      <c r="D1314" s="36">
        <f t="shared" si="194"/>
        <v>1033.6165886292924</v>
      </c>
      <c r="E1314" s="33">
        <f t="shared" si="195"/>
        <v>1033.6165886292924</v>
      </c>
      <c r="F1314" s="34">
        <f t="shared" si="196"/>
        <v>922.51613541117331</v>
      </c>
      <c r="G1314" s="34" cm="1">
        <f t="array" ref="G1314">_xll.DCE_EC312_SpecificHeat_Ca(B1314)</f>
        <v>650</v>
      </c>
      <c r="H1314" s="33">
        <f t="shared" si="197"/>
        <v>0.11770630912787504</v>
      </c>
      <c r="I1314" s="33">
        <f t="shared" si="198"/>
        <v>1031.29479622488</v>
      </c>
      <c r="J1314" s="37">
        <f t="shared" si="190"/>
        <v>108.25</v>
      </c>
      <c r="K1314" s="38">
        <f t="shared" si="191"/>
        <v>1031.29479622488</v>
      </c>
    </row>
    <row r="1315" spans="1:11">
      <c r="A1315" s="31">
        <v>1300</v>
      </c>
      <c r="B1315" s="33">
        <f t="shared" si="192"/>
        <v>1031.29479622488</v>
      </c>
      <c r="C1315" s="32">
        <f t="shared" si="193"/>
        <v>108.33333333333333</v>
      </c>
      <c r="D1315" s="36">
        <f t="shared" si="194"/>
        <v>1033.7317551194028</v>
      </c>
      <c r="E1315" s="33">
        <f t="shared" si="195"/>
        <v>1033.7317551194028</v>
      </c>
      <c r="F1315" s="34">
        <f t="shared" si="196"/>
        <v>921.78599634623743</v>
      </c>
      <c r="G1315" s="34" cm="1">
        <f t="array" ref="G1315">_xll.DCE_EC312_SpecificHeat_Ca(B1315)</f>
        <v>650</v>
      </c>
      <c r="H1315" s="33">
        <f t="shared" si="197"/>
        <v>0.11761314872537934</v>
      </c>
      <c r="I1315" s="33">
        <f t="shared" si="198"/>
        <v>1031.4124093736054</v>
      </c>
      <c r="J1315" s="37">
        <f t="shared" si="190"/>
        <v>108.33333333333333</v>
      </c>
      <c r="K1315" s="38">
        <f t="shared" si="191"/>
        <v>1031.4124093736054</v>
      </c>
    </row>
    <row r="1316" spans="1:11">
      <c r="A1316" s="31">
        <v>1301</v>
      </c>
      <c r="B1316" s="33">
        <f t="shared" si="192"/>
        <v>1031.4124093736054</v>
      </c>
      <c r="C1316" s="32">
        <f t="shared" si="193"/>
        <v>108.41666666666667</v>
      </c>
      <c r="D1316" s="36">
        <f t="shared" si="194"/>
        <v>1033.8468331559789</v>
      </c>
      <c r="E1316" s="33">
        <f t="shared" si="195"/>
        <v>1033.8468331559789</v>
      </c>
      <c r="F1316" s="34">
        <f t="shared" si="196"/>
        <v>921.05701960804925</v>
      </c>
      <c r="G1316" s="34" cm="1">
        <f t="array" ref="G1316">_xll.DCE_EC312_SpecificHeat_Ca(B1316)</f>
        <v>650</v>
      </c>
      <c r="H1316" s="33">
        <f t="shared" si="197"/>
        <v>0.11752013662727227</v>
      </c>
      <c r="I1316" s="33">
        <f t="shared" si="198"/>
        <v>1031.5299295102327</v>
      </c>
      <c r="J1316" s="37">
        <f t="shared" si="190"/>
        <v>108.41666666666667</v>
      </c>
      <c r="K1316" s="38">
        <f t="shared" si="191"/>
        <v>1031.5299295102327</v>
      </c>
    </row>
    <row r="1317" spans="1:11">
      <c r="A1317" s="31">
        <v>1302</v>
      </c>
      <c r="B1317" s="33">
        <f t="shared" si="192"/>
        <v>1031.5299295102327</v>
      </c>
      <c r="C1317" s="32">
        <f t="shared" si="193"/>
        <v>108.5</v>
      </c>
      <c r="D1317" s="36">
        <f t="shared" si="194"/>
        <v>1033.96182287479</v>
      </c>
      <c r="E1317" s="33">
        <f t="shared" si="195"/>
        <v>1033.96182287479</v>
      </c>
      <c r="F1317" s="34">
        <f t="shared" si="196"/>
        <v>920.32920240737917</v>
      </c>
      <c r="G1317" s="34" cm="1">
        <f t="array" ref="G1317">_xll.DCE_EC312_SpecificHeat_Ca(B1317)</f>
        <v>650</v>
      </c>
      <c r="H1317" s="33">
        <f t="shared" si="197"/>
        <v>0.11742727247766857</v>
      </c>
      <c r="I1317" s="33">
        <f t="shared" si="198"/>
        <v>1031.6473567827104</v>
      </c>
      <c r="J1317" s="37">
        <f t="shared" si="190"/>
        <v>108.5</v>
      </c>
      <c r="K1317" s="38">
        <f t="shared" si="191"/>
        <v>1031.6473567827104</v>
      </c>
    </row>
    <row r="1318" spans="1:11">
      <c r="A1318" s="31">
        <v>1303</v>
      </c>
      <c r="B1318" s="33">
        <f t="shared" si="192"/>
        <v>1031.6473567827104</v>
      </c>
      <c r="C1318" s="32">
        <f t="shared" si="193"/>
        <v>108.58333333333333</v>
      </c>
      <c r="D1318" s="36">
        <f t="shared" si="194"/>
        <v>1034.0767244112926</v>
      </c>
      <c r="E1318" s="33">
        <f t="shared" si="195"/>
        <v>1034.0767244112926</v>
      </c>
      <c r="F1318" s="34">
        <f t="shared" si="196"/>
        <v>919.60254196366304</v>
      </c>
      <c r="G1318" s="34" cm="1">
        <f t="array" ref="G1318">_xll.DCE_EC312_SpecificHeat_Ca(B1318)</f>
        <v>650</v>
      </c>
      <c r="H1318" s="33">
        <f t="shared" si="197"/>
        <v>0.11733455592178858</v>
      </c>
      <c r="I1318" s="33">
        <f t="shared" si="198"/>
        <v>1031.7646913386322</v>
      </c>
      <c r="J1318" s="37">
        <f t="shared" si="190"/>
        <v>108.58333333333333</v>
      </c>
      <c r="K1318" s="38">
        <f t="shared" si="191"/>
        <v>1031.7646913386322</v>
      </c>
    </row>
    <row r="1319" spans="1:11">
      <c r="A1319" s="31">
        <v>1304</v>
      </c>
      <c r="B1319" s="33">
        <f t="shared" si="192"/>
        <v>1031.7646913386322</v>
      </c>
      <c r="C1319" s="32">
        <f t="shared" si="193"/>
        <v>108.66666666666667</v>
      </c>
      <c r="D1319" s="36">
        <f t="shared" si="194"/>
        <v>1034.1915379006323</v>
      </c>
      <c r="E1319" s="33">
        <f t="shared" si="195"/>
        <v>1034.1915379006323</v>
      </c>
      <c r="F1319" s="34">
        <f t="shared" si="196"/>
        <v>918.87703550537981</v>
      </c>
      <c r="G1319" s="34" cm="1">
        <f t="array" ref="G1319">_xll.DCE_EC312_SpecificHeat_Ca(B1319)</f>
        <v>650</v>
      </c>
      <c r="H1319" s="33">
        <f t="shared" si="197"/>
        <v>0.11724198660600649</v>
      </c>
      <c r="I1319" s="33">
        <f t="shared" si="198"/>
        <v>1031.8819333252382</v>
      </c>
      <c r="J1319" s="37">
        <f t="shared" ref="J1319:J1382" si="199">C1319</f>
        <v>108.66666666666667</v>
      </c>
      <c r="K1319" s="38">
        <f t="shared" ref="K1319:K1382" si="200">I1319</f>
        <v>1031.8819333252382</v>
      </c>
    </row>
    <row r="1320" spans="1:11">
      <c r="A1320" s="31">
        <v>1305</v>
      </c>
      <c r="B1320" s="33">
        <f t="shared" si="192"/>
        <v>1031.8819333252382</v>
      </c>
      <c r="C1320" s="32">
        <f t="shared" si="193"/>
        <v>108.75</v>
      </c>
      <c r="D1320" s="36">
        <f t="shared" si="194"/>
        <v>1034.3062634776438</v>
      </c>
      <c r="E1320" s="33">
        <f t="shared" si="195"/>
        <v>1034.3062634776438</v>
      </c>
      <c r="F1320" s="34">
        <f t="shared" si="196"/>
        <v>918.15268026997569</v>
      </c>
      <c r="G1320" s="34" cm="1">
        <f t="array" ref="G1320">_xll.DCE_EC312_SpecificHeat_Ca(B1320)</f>
        <v>650</v>
      </c>
      <c r="H1320" s="33">
        <f t="shared" si="197"/>
        <v>0.11714956417784063</v>
      </c>
      <c r="I1320" s="33">
        <f t="shared" si="198"/>
        <v>1031.9990828894161</v>
      </c>
      <c r="J1320" s="37">
        <f t="shared" si="199"/>
        <v>108.75</v>
      </c>
      <c r="K1320" s="38">
        <f t="shared" si="200"/>
        <v>1031.9990828894161</v>
      </c>
    </row>
    <row r="1321" spans="1:11">
      <c r="A1321" s="31">
        <v>1306</v>
      </c>
      <c r="B1321" s="33">
        <f t="shared" si="192"/>
        <v>1031.9990828894161</v>
      </c>
      <c r="C1321" s="32">
        <f t="shared" si="193"/>
        <v>108.83333333333333</v>
      </c>
      <c r="D1321" s="36">
        <f t="shared" si="194"/>
        <v>1034.4209012768526</v>
      </c>
      <c r="E1321" s="33">
        <f t="shared" si="195"/>
        <v>1034.4209012768526</v>
      </c>
      <c r="F1321" s="34">
        <f t="shared" si="196"/>
        <v>917.42947350359577</v>
      </c>
      <c r="G1321" s="34" cm="1">
        <f t="array" ref="G1321">_xll.DCE_EC312_SpecificHeat_Ca(B1321)</f>
        <v>650</v>
      </c>
      <c r="H1321" s="33">
        <f t="shared" si="197"/>
        <v>0.1170572882859193</v>
      </c>
      <c r="I1321" s="33">
        <f t="shared" si="198"/>
        <v>1032.1161401777019</v>
      </c>
      <c r="J1321" s="37">
        <f t="shared" si="199"/>
        <v>108.83333333333333</v>
      </c>
      <c r="K1321" s="38">
        <f t="shared" si="200"/>
        <v>1032.1161401777019</v>
      </c>
    </row>
    <row r="1322" spans="1:11">
      <c r="A1322" s="31">
        <v>1307</v>
      </c>
      <c r="B1322" s="33">
        <f t="shared" si="192"/>
        <v>1032.1161401777019</v>
      </c>
      <c r="C1322" s="32">
        <f t="shared" si="193"/>
        <v>108.91666666666667</v>
      </c>
      <c r="D1322" s="36">
        <f t="shared" si="194"/>
        <v>1034.5354514324754</v>
      </c>
      <c r="E1322" s="33">
        <f t="shared" si="195"/>
        <v>1034.5354514324754</v>
      </c>
      <c r="F1322" s="34">
        <f t="shared" si="196"/>
        <v>916.70741246127523</v>
      </c>
      <c r="G1322" s="34" cm="1">
        <f t="array" ref="G1322">_xll.DCE_EC312_SpecificHeat_Ca(B1322)</f>
        <v>650</v>
      </c>
      <c r="H1322" s="33">
        <f t="shared" si="197"/>
        <v>0.11696515858000506</v>
      </c>
      <c r="I1322" s="33">
        <f t="shared" si="198"/>
        <v>1032.2331053362821</v>
      </c>
      <c r="J1322" s="37">
        <f t="shared" si="199"/>
        <v>108.91666666666667</v>
      </c>
      <c r="K1322" s="38">
        <f t="shared" si="200"/>
        <v>1032.2331053362821</v>
      </c>
    </row>
    <row r="1323" spans="1:11">
      <c r="A1323" s="31">
        <v>1308</v>
      </c>
      <c r="B1323" s="33">
        <f t="shared" si="192"/>
        <v>1032.2331053362821</v>
      </c>
      <c r="C1323" s="32">
        <f t="shared" si="193"/>
        <v>109</v>
      </c>
      <c r="D1323" s="36">
        <f t="shared" si="194"/>
        <v>1034.6499140784215</v>
      </c>
      <c r="E1323" s="33">
        <f t="shared" si="195"/>
        <v>1034.6499140784215</v>
      </c>
      <c r="F1323" s="34">
        <f t="shared" si="196"/>
        <v>915.98649440686427</v>
      </c>
      <c r="G1323" s="34" cm="1">
        <f t="array" ref="G1323">_xll.DCE_EC312_SpecificHeat_Ca(B1323)</f>
        <v>650</v>
      </c>
      <c r="H1323" s="33">
        <f t="shared" si="197"/>
        <v>0.11687317471098521</v>
      </c>
      <c r="I1323" s="33">
        <f t="shared" si="198"/>
        <v>1032.349978510993</v>
      </c>
      <c r="J1323" s="37">
        <f t="shared" si="199"/>
        <v>109</v>
      </c>
      <c r="K1323" s="38">
        <f t="shared" si="200"/>
        <v>1032.349978510993</v>
      </c>
    </row>
    <row r="1324" spans="1:11">
      <c r="A1324" s="31">
        <v>1309</v>
      </c>
      <c r="B1324" s="33">
        <f t="shared" si="192"/>
        <v>1032.349978510993</v>
      </c>
      <c r="C1324" s="32">
        <f t="shared" si="193"/>
        <v>109.08333333333333</v>
      </c>
      <c r="D1324" s="36">
        <f t="shared" si="194"/>
        <v>1034.7642893482935</v>
      </c>
      <c r="E1324" s="33">
        <f t="shared" si="195"/>
        <v>1034.7642893482935</v>
      </c>
      <c r="F1324" s="34">
        <f t="shared" si="196"/>
        <v>915.26671661305284</v>
      </c>
      <c r="G1324" s="34" cm="1">
        <f t="array" ref="G1324">_xll.DCE_EC312_SpecificHeat_Ca(B1324)</f>
        <v>650</v>
      </c>
      <c r="H1324" s="33">
        <f t="shared" si="197"/>
        <v>0.11678133633087494</v>
      </c>
      <c r="I1324" s="33">
        <f t="shared" si="198"/>
        <v>1032.4667598473238</v>
      </c>
      <c r="J1324" s="37">
        <f t="shared" si="199"/>
        <v>109.08333333333333</v>
      </c>
      <c r="K1324" s="38">
        <f t="shared" si="200"/>
        <v>1032.4667598473238</v>
      </c>
    </row>
    <row r="1325" spans="1:11">
      <c r="A1325" s="31">
        <v>1310</v>
      </c>
      <c r="B1325" s="33">
        <f t="shared" si="192"/>
        <v>1032.4667598473238</v>
      </c>
      <c r="C1325" s="32">
        <f t="shared" si="193"/>
        <v>109.16666666666667</v>
      </c>
      <c r="D1325" s="36">
        <f t="shared" si="194"/>
        <v>1034.8785773753884</v>
      </c>
      <c r="E1325" s="33">
        <f t="shared" si="195"/>
        <v>1034.8785773753884</v>
      </c>
      <c r="F1325" s="34">
        <f t="shared" si="196"/>
        <v>914.5480763611215</v>
      </c>
      <c r="G1325" s="34" cm="1">
        <f t="array" ref="G1325">_xll.DCE_EC312_SpecificHeat_Ca(B1325)</f>
        <v>650</v>
      </c>
      <c r="H1325" s="33">
        <f t="shared" si="197"/>
        <v>0.11668964309278554</v>
      </c>
      <c r="I1325" s="33">
        <f t="shared" si="198"/>
        <v>1032.5834494904166</v>
      </c>
      <c r="J1325" s="37">
        <f t="shared" si="199"/>
        <v>109.16666666666667</v>
      </c>
      <c r="K1325" s="38">
        <f t="shared" si="200"/>
        <v>1032.5834494904166</v>
      </c>
    </row>
    <row r="1326" spans="1:11">
      <c r="A1326" s="31">
        <v>1311</v>
      </c>
      <c r="B1326" s="33">
        <f t="shared" si="192"/>
        <v>1032.5834494904166</v>
      </c>
      <c r="C1326" s="32">
        <f t="shared" si="193"/>
        <v>109.25</v>
      </c>
      <c r="D1326" s="36">
        <f t="shared" si="194"/>
        <v>1034.9927782926979</v>
      </c>
      <c r="E1326" s="33">
        <f t="shared" si="195"/>
        <v>1034.9927782926979</v>
      </c>
      <c r="F1326" s="34">
        <f t="shared" si="196"/>
        <v>913.83057094094909</v>
      </c>
      <c r="G1326" s="34" cm="1">
        <f t="array" ref="G1326">_xll.DCE_EC312_SpecificHeat_Ca(B1326)</f>
        <v>650</v>
      </c>
      <c r="H1326" s="33">
        <f t="shared" si="197"/>
        <v>0.1165980946509254</v>
      </c>
      <c r="I1326" s="33">
        <f t="shared" si="198"/>
        <v>1032.7000475850675</v>
      </c>
      <c r="J1326" s="37">
        <f t="shared" si="199"/>
        <v>109.25</v>
      </c>
      <c r="K1326" s="38">
        <f t="shared" si="200"/>
        <v>1032.7000475850675</v>
      </c>
    </row>
    <row r="1327" spans="1:11">
      <c r="A1327" s="31">
        <v>1312</v>
      </c>
      <c r="B1327" s="33">
        <f t="shared" si="192"/>
        <v>1032.7000475850675</v>
      </c>
      <c r="C1327" s="32">
        <f t="shared" si="193"/>
        <v>109.33333333333333</v>
      </c>
      <c r="D1327" s="36">
        <f t="shared" si="194"/>
        <v>1035.1068922329107</v>
      </c>
      <c r="E1327" s="33">
        <f t="shared" si="195"/>
        <v>1035.1068922329107</v>
      </c>
      <c r="F1327" s="34">
        <f t="shared" si="196"/>
        <v>913.11419765135122</v>
      </c>
      <c r="G1327" s="34" cm="1">
        <f t="array" ref="G1327">_xll.DCE_EC312_SpecificHeat_Ca(B1327)</f>
        <v>650</v>
      </c>
      <c r="H1327" s="33">
        <f t="shared" si="197"/>
        <v>0.11650669066064312</v>
      </c>
      <c r="I1327" s="33">
        <f t="shared" si="198"/>
        <v>1032.8165542757281</v>
      </c>
      <c r="J1327" s="37">
        <f t="shared" si="199"/>
        <v>109.33333333333333</v>
      </c>
      <c r="K1327" s="38">
        <f t="shared" si="200"/>
        <v>1032.8165542757281</v>
      </c>
    </row>
    <row r="1328" spans="1:11">
      <c r="A1328" s="31">
        <v>1313</v>
      </c>
      <c r="B1328" s="33">
        <f t="shared" si="192"/>
        <v>1032.8165542757281</v>
      </c>
      <c r="C1328" s="32">
        <f t="shared" si="193"/>
        <v>109.41666666666667</v>
      </c>
      <c r="D1328" s="36">
        <f t="shared" si="194"/>
        <v>1035.2209193284116</v>
      </c>
      <c r="E1328" s="33">
        <f t="shared" si="195"/>
        <v>1035.2209193284116</v>
      </c>
      <c r="F1328" s="34">
        <f t="shared" si="196"/>
        <v>912.39895379947882</v>
      </c>
      <c r="G1328" s="34" cm="1">
        <f t="array" ref="G1328">_xll.DCE_EC312_SpecificHeat_Ca(B1328)</f>
        <v>650</v>
      </c>
      <c r="H1328" s="33">
        <f t="shared" si="197"/>
        <v>0.1164154307783509</v>
      </c>
      <c r="I1328" s="33">
        <f t="shared" si="198"/>
        <v>1032.9329697065064</v>
      </c>
      <c r="J1328" s="37">
        <f t="shared" si="199"/>
        <v>109.41666666666667</v>
      </c>
      <c r="K1328" s="38">
        <f t="shared" si="200"/>
        <v>1032.9329697065064</v>
      </c>
    </row>
    <row r="1329" spans="1:11">
      <c r="A1329" s="31">
        <v>1314</v>
      </c>
      <c r="B1329" s="33">
        <f t="shared" si="192"/>
        <v>1032.9329697065064</v>
      </c>
      <c r="C1329" s="32">
        <f t="shared" si="193"/>
        <v>109.5</v>
      </c>
      <c r="D1329" s="36">
        <f t="shared" si="194"/>
        <v>1035.334859711284</v>
      </c>
      <c r="E1329" s="33">
        <f t="shared" si="195"/>
        <v>1035.334859711284</v>
      </c>
      <c r="F1329" s="34">
        <f t="shared" si="196"/>
        <v>911.68483670122237</v>
      </c>
      <c r="G1329" s="34" cm="1">
        <f t="array" ref="G1329">_xll.DCE_EC312_SpecificHeat_Ca(B1329)</f>
        <v>650</v>
      </c>
      <c r="H1329" s="33">
        <f t="shared" si="197"/>
        <v>0.11632431466157597</v>
      </c>
      <c r="I1329" s="33">
        <f t="shared" si="198"/>
        <v>1033.049294021168</v>
      </c>
      <c r="J1329" s="37">
        <f t="shared" si="199"/>
        <v>109.5</v>
      </c>
      <c r="K1329" s="38">
        <f t="shared" si="200"/>
        <v>1033.049294021168</v>
      </c>
    </row>
    <row r="1330" spans="1:11">
      <c r="A1330" s="31">
        <v>1315</v>
      </c>
      <c r="B1330" s="33">
        <f t="shared" si="192"/>
        <v>1033.049294021168</v>
      </c>
      <c r="C1330" s="32">
        <f t="shared" si="193"/>
        <v>109.58333333333333</v>
      </c>
      <c r="D1330" s="36">
        <f t="shared" si="194"/>
        <v>1035.4487135133099</v>
      </c>
      <c r="E1330" s="33">
        <f t="shared" si="195"/>
        <v>1035.4487135133099</v>
      </c>
      <c r="F1330" s="34">
        <f t="shared" si="196"/>
        <v>910.97184368082128</v>
      </c>
      <c r="G1330" s="34" cm="1">
        <f t="array" ref="G1330">_xll.DCE_EC312_SpecificHeat_Ca(B1330)</f>
        <v>650</v>
      </c>
      <c r="H1330" s="33">
        <f t="shared" si="197"/>
        <v>0.11623334196891087</v>
      </c>
      <c r="I1330" s="33">
        <f t="shared" si="198"/>
        <v>1033.1655273631368</v>
      </c>
      <c r="J1330" s="37">
        <f t="shared" si="199"/>
        <v>109.58333333333333</v>
      </c>
      <c r="K1330" s="38">
        <f t="shared" si="200"/>
        <v>1033.1655273631368</v>
      </c>
    </row>
    <row r="1331" spans="1:11">
      <c r="A1331" s="31">
        <v>1316</v>
      </c>
      <c r="B1331" s="33">
        <f t="shared" si="192"/>
        <v>1033.1655273631368</v>
      </c>
      <c r="C1331" s="32">
        <f t="shared" si="193"/>
        <v>109.66666666666667</v>
      </c>
      <c r="D1331" s="36">
        <f t="shared" si="194"/>
        <v>1035.5624808659713</v>
      </c>
      <c r="E1331" s="33">
        <f t="shared" si="195"/>
        <v>1035.5624808659713</v>
      </c>
      <c r="F1331" s="34">
        <f t="shared" si="196"/>
        <v>910.25997207131275</v>
      </c>
      <c r="G1331" s="34" cm="1">
        <f t="array" ref="G1331">_xll.DCE_EC312_SpecificHeat_Ca(B1331)</f>
        <v>650</v>
      </c>
      <c r="H1331" s="33">
        <f t="shared" si="197"/>
        <v>0.11614251236007068</v>
      </c>
      <c r="I1331" s="33">
        <f t="shared" si="198"/>
        <v>1033.2816698754968</v>
      </c>
      <c r="J1331" s="37">
        <f t="shared" si="199"/>
        <v>109.66666666666667</v>
      </c>
      <c r="K1331" s="38">
        <f t="shared" si="200"/>
        <v>1033.2816698754968</v>
      </c>
    </row>
    <row r="1332" spans="1:11">
      <c r="A1332" s="31">
        <v>1317</v>
      </c>
      <c r="B1332" s="33">
        <f t="shared" si="192"/>
        <v>1033.2816698754968</v>
      </c>
      <c r="C1332" s="32">
        <f t="shared" si="193"/>
        <v>109.75</v>
      </c>
      <c r="D1332" s="36">
        <f t="shared" si="194"/>
        <v>1035.6761619004512</v>
      </c>
      <c r="E1332" s="33">
        <f t="shared" si="195"/>
        <v>1035.6761619004512</v>
      </c>
      <c r="F1332" s="34">
        <f t="shared" si="196"/>
        <v>909.54921921404389</v>
      </c>
      <c r="G1332" s="34" cm="1">
        <f t="array" ref="G1332">_xll.DCE_EC312_SpecificHeat_Ca(B1332)</f>
        <v>650</v>
      </c>
      <c r="H1332" s="33">
        <f t="shared" si="197"/>
        <v>0.11605182549583072</v>
      </c>
      <c r="I1332" s="33">
        <f t="shared" si="198"/>
        <v>1033.3977217009926</v>
      </c>
      <c r="J1332" s="37">
        <f t="shared" si="199"/>
        <v>109.75</v>
      </c>
      <c r="K1332" s="38">
        <f t="shared" si="200"/>
        <v>1033.3977217009926</v>
      </c>
    </row>
    <row r="1333" spans="1:11">
      <c r="A1333" s="31">
        <v>1318</v>
      </c>
      <c r="B1333" s="33">
        <f t="shared" si="192"/>
        <v>1033.3977217009926</v>
      </c>
      <c r="C1333" s="32">
        <f t="shared" si="193"/>
        <v>109.83333333333333</v>
      </c>
      <c r="D1333" s="36">
        <f t="shared" si="194"/>
        <v>1035.7897567476336</v>
      </c>
      <c r="E1333" s="33">
        <f t="shared" si="195"/>
        <v>1035.7897567476336</v>
      </c>
      <c r="F1333" s="34">
        <f t="shared" si="196"/>
        <v>908.83958245885458</v>
      </c>
      <c r="G1333" s="34" cm="1">
        <f t="array" ref="G1333">_xll.DCE_EC312_SpecificHeat_Ca(B1333)</f>
        <v>650</v>
      </c>
      <c r="H1333" s="33">
        <f t="shared" si="197"/>
        <v>0.11596128103804995</v>
      </c>
      <c r="I1333" s="33">
        <f t="shared" si="198"/>
        <v>1033.5136829820308</v>
      </c>
      <c r="J1333" s="37">
        <f t="shared" si="199"/>
        <v>109.83333333333333</v>
      </c>
      <c r="K1333" s="38">
        <f t="shared" si="200"/>
        <v>1033.5136829820308</v>
      </c>
    </row>
    <row r="1334" spans="1:11">
      <c r="A1334" s="31">
        <v>1319</v>
      </c>
      <c r="B1334" s="33">
        <f t="shared" si="192"/>
        <v>1033.5136829820308</v>
      </c>
      <c r="C1334" s="32">
        <f t="shared" si="193"/>
        <v>109.91666666666667</v>
      </c>
      <c r="D1334" s="36">
        <f t="shared" si="194"/>
        <v>1035.9032655381052</v>
      </c>
      <c r="E1334" s="33">
        <f t="shared" si="195"/>
        <v>1035.9032655381052</v>
      </c>
      <c r="F1334" s="34">
        <f t="shared" si="196"/>
        <v>908.13105916376662</v>
      </c>
      <c r="G1334" s="34" cm="1">
        <f t="array" ref="G1334">_xll.DCE_EC312_SpecificHeat_Ca(B1334)</f>
        <v>650</v>
      </c>
      <c r="H1334" s="33">
        <f t="shared" si="197"/>
        <v>0.11587087864963128</v>
      </c>
      <c r="I1334" s="33">
        <f t="shared" si="198"/>
        <v>1033.6295538606805</v>
      </c>
      <c r="J1334" s="37">
        <f t="shared" si="199"/>
        <v>109.91666666666667</v>
      </c>
      <c r="K1334" s="38">
        <f t="shared" si="200"/>
        <v>1033.6295538606805</v>
      </c>
    </row>
    <row r="1335" spans="1:11">
      <c r="A1335" s="31">
        <v>1320</v>
      </c>
      <c r="B1335" s="33">
        <f t="shared" si="192"/>
        <v>1033.6295538606805</v>
      </c>
      <c r="C1335" s="32">
        <f t="shared" si="193"/>
        <v>110</v>
      </c>
      <c r="D1335" s="36">
        <f t="shared" si="194"/>
        <v>1036.0166884021564</v>
      </c>
      <c r="E1335" s="33">
        <f t="shared" si="195"/>
        <v>1036.0166884021564</v>
      </c>
      <c r="F1335" s="34">
        <f t="shared" si="196"/>
        <v>907.42364669558867</v>
      </c>
      <c r="G1335" s="34" cm="1">
        <f t="array" ref="G1335">_xll.DCE_EC312_SpecificHeat_Ca(B1335)</f>
        <v>650</v>
      </c>
      <c r="H1335" s="33">
        <f t="shared" si="197"/>
        <v>0.11578061799459879</v>
      </c>
      <c r="I1335" s="33">
        <f t="shared" si="198"/>
        <v>1033.7453344786752</v>
      </c>
      <c r="J1335" s="37">
        <f t="shared" si="199"/>
        <v>110</v>
      </c>
      <c r="K1335" s="38">
        <f t="shared" si="200"/>
        <v>1033.7453344786752</v>
      </c>
    </row>
    <row r="1336" spans="1:11">
      <c r="A1336" s="31">
        <v>1321</v>
      </c>
      <c r="B1336" s="33">
        <f t="shared" si="192"/>
        <v>1033.7453344786752</v>
      </c>
      <c r="C1336" s="32">
        <f t="shared" si="193"/>
        <v>110.08333333333333</v>
      </c>
      <c r="D1336" s="36">
        <f t="shared" si="194"/>
        <v>1036.1300254697821</v>
      </c>
      <c r="E1336" s="33">
        <f t="shared" si="195"/>
        <v>1036.1300254697821</v>
      </c>
      <c r="F1336" s="34">
        <f t="shared" si="196"/>
        <v>906.71734242931961</v>
      </c>
      <c r="G1336" s="34" cm="1">
        <f t="array" ref="G1336">_xll.DCE_EC312_SpecificHeat_Ca(B1336)</f>
        <v>650</v>
      </c>
      <c r="H1336" s="33">
        <f t="shared" si="197"/>
        <v>0.11569049873802151</v>
      </c>
      <c r="I1336" s="33">
        <f t="shared" si="198"/>
        <v>1033.8610249774133</v>
      </c>
      <c r="J1336" s="37">
        <f t="shared" si="199"/>
        <v>110.08333333333333</v>
      </c>
      <c r="K1336" s="38">
        <f t="shared" si="200"/>
        <v>1033.8610249774133</v>
      </c>
    </row>
    <row r="1337" spans="1:11">
      <c r="A1337" s="31">
        <v>1322</v>
      </c>
      <c r="B1337" s="33">
        <f t="shared" si="192"/>
        <v>1033.8610249774133</v>
      </c>
      <c r="C1337" s="32">
        <f t="shared" si="193"/>
        <v>110.16666666666667</v>
      </c>
      <c r="D1337" s="36">
        <f t="shared" si="194"/>
        <v>1036.2432768706817</v>
      </c>
      <c r="E1337" s="33">
        <f t="shared" si="195"/>
        <v>1036.2432768706817</v>
      </c>
      <c r="F1337" s="34">
        <f t="shared" si="196"/>
        <v>906.01214374798235</v>
      </c>
      <c r="G1337" s="34" cm="1">
        <f t="array" ref="G1337">_xll.DCE_EC312_SpecificHeat_Ca(B1337)</f>
        <v>650</v>
      </c>
      <c r="H1337" s="33">
        <f t="shared" si="197"/>
        <v>0.11560052054599231</v>
      </c>
      <c r="I1337" s="33">
        <f t="shared" si="198"/>
        <v>1033.9766254979593</v>
      </c>
      <c r="J1337" s="37">
        <f t="shared" si="199"/>
        <v>110.16666666666667</v>
      </c>
      <c r="K1337" s="38">
        <f t="shared" si="200"/>
        <v>1033.9766254979593</v>
      </c>
    </row>
    <row r="1338" spans="1:11">
      <c r="A1338" s="31">
        <v>1323</v>
      </c>
      <c r="B1338" s="33">
        <f t="shared" si="192"/>
        <v>1033.9766254979593</v>
      </c>
      <c r="C1338" s="32">
        <f t="shared" si="193"/>
        <v>110.25</v>
      </c>
      <c r="D1338" s="36">
        <f t="shared" si="194"/>
        <v>1036.3564427342612</v>
      </c>
      <c r="E1338" s="33">
        <f t="shared" si="195"/>
        <v>1036.3564427342612</v>
      </c>
      <c r="F1338" s="34">
        <f t="shared" si="196"/>
        <v>905.30804804325294</v>
      </c>
      <c r="G1338" s="34" cm="1">
        <f t="array" ref="G1338">_xll.DCE_EC312_SpecificHeat_Ca(B1338)</f>
        <v>650</v>
      </c>
      <c r="H1338" s="33">
        <f t="shared" si="197"/>
        <v>0.11551068308570817</v>
      </c>
      <c r="I1338" s="33">
        <f t="shared" si="198"/>
        <v>1034.0921361810449</v>
      </c>
      <c r="J1338" s="37">
        <f t="shared" si="199"/>
        <v>110.25</v>
      </c>
      <c r="K1338" s="38">
        <f t="shared" si="200"/>
        <v>1034.0921361810449</v>
      </c>
    </row>
    <row r="1339" spans="1:11">
      <c r="A1339" s="31">
        <v>1324</v>
      </c>
      <c r="B1339" s="33">
        <f t="shared" si="192"/>
        <v>1034.0921361810449</v>
      </c>
      <c r="C1339" s="32">
        <f t="shared" si="193"/>
        <v>110.33333333333333</v>
      </c>
      <c r="D1339" s="36">
        <f t="shared" si="194"/>
        <v>1036.4695231896337</v>
      </c>
      <c r="E1339" s="33">
        <f t="shared" si="195"/>
        <v>1036.4695231896337</v>
      </c>
      <c r="F1339" s="34">
        <f t="shared" si="196"/>
        <v>904.60505271490899</v>
      </c>
      <c r="G1339" s="34" cm="1">
        <f t="array" ref="G1339">_xll.DCE_EC312_SpecificHeat_Ca(B1339)</f>
        <v>650</v>
      </c>
      <c r="H1339" s="33">
        <f t="shared" si="197"/>
        <v>0.1154209860253997</v>
      </c>
      <c r="I1339" s="33">
        <f t="shared" si="198"/>
        <v>1034.2075571670703</v>
      </c>
      <c r="J1339" s="37">
        <f t="shared" si="199"/>
        <v>110.33333333333333</v>
      </c>
      <c r="K1339" s="38">
        <f t="shared" si="200"/>
        <v>1034.2075571670703</v>
      </c>
    </row>
    <row r="1340" spans="1:11">
      <c r="A1340" s="31">
        <v>1325</v>
      </c>
      <c r="B1340" s="33">
        <f t="shared" si="192"/>
        <v>1034.2075571670703</v>
      </c>
      <c r="C1340" s="32">
        <f t="shared" si="193"/>
        <v>110.41666666666667</v>
      </c>
      <c r="D1340" s="36">
        <f t="shared" si="194"/>
        <v>1036.5825183656202</v>
      </c>
      <c r="E1340" s="33">
        <f t="shared" si="195"/>
        <v>1036.5825183656202</v>
      </c>
      <c r="F1340" s="34">
        <f t="shared" si="196"/>
        <v>903.90315517091278</v>
      </c>
      <c r="G1340" s="34" cm="1">
        <f t="array" ref="G1340">_xll.DCE_EC312_SpecificHeat_Ca(B1340)</f>
        <v>650</v>
      </c>
      <c r="H1340" s="33">
        <f t="shared" si="197"/>
        <v>0.11533142903434188</v>
      </c>
      <c r="I1340" s="33">
        <f t="shared" si="198"/>
        <v>1034.3228885961046</v>
      </c>
      <c r="J1340" s="37">
        <f t="shared" si="199"/>
        <v>110.41666666666667</v>
      </c>
      <c r="K1340" s="38">
        <f t="shared" si="200"/>
        <v>1034.3228885961046</v>
      </c>
    </row>
    <row r="1341" spans="1:11">
      <c r="A1341" s="31">
        <v>1326</v>
      </c>
      <c r="B1341" s="33">
        <f t="shared" si="192"/>
        <v>1034.3228885961046</v>
      </c>
      <c r="C1341" s="32">
        <f t="shared" si="193"/>
        <v>110.5</v>
      </c>
      <c r="D1341" s="36">
        <f t="shared" si="194"/>
        <v>1036.6954283907498</v>
      </c>
      <c r="E1341" s="33">
        <f t="shared" si="195"/>
        <v>1036.6954283907498</v>
      </c>
      <c r="F1341" s="34">
        <f t="shared" si="196"/>
        <v>903.20235282727208</v>
      </c>
      <c r="G1341" s="34" cm="1">
        <f t="array" ref="G1341">_xll.DCE_EC312_SpecificHeat_Ca(B1341)</f>
        <v>650</v>
      </c>
      <c r="H1341" s="33">
        <f t="shared" si="197"/>
        <v>0.1152420117828362</v>
      </c>
      <c r="I1341" s="33">
        <f t="shared" si="198"/>
        <v>1034.4381306078874</v>
      </c>
      <c r="J1341" s="37">
        <f t="shared" si="199"/>
        <v>110.5</v>
      </c>
      <c r="K1341" s="38">
        <f t="shared" si="200"/>
        <v>1034.4381306078874</v>
      </c>
    </row>
    <row r="1342" spans="1:11">
      <c r="A1342" s="31">
        <v>1327</v>
      </c>
      <c r="B1342" s="33">
        <f t="shared" si="192"/>
        <v>1034.4381306078874</v>
      </c>
      <c r="C1342" s="32">
        <f t="shared" si="193"/>
        <v>110.58333333333333</v>
      </c>
      <c r="D1342" s="36">
        <f t="shared" si="194"/>
        <v>1036.8082533932622</v>
      </c>
      <c r="E1342" s="33">
        <f t="shared" si="195"/>
        <v>1036.8082533932622</v>
      </c>
      <c r="F1342" s="34">
        <f t="shared" si="196"/>
        <v>902.50264310844295</v>
      </c>
      <c r="G1342" s="34" cm="1">
        <f t="array" ref="G1342">_xll.DCE_EC312_SpecificHeat_Ca(B1342)</f>
        <v>650</v>
      </c>
      <c r="H1342" s="33">
        <f t="shared" si="197"/>
        <v>0.11515273394226208</v>
      </c>
      <c r="I1342" s="33">
        <f t="shared" si="198"/>
        <v>1034.5532833418297</v>
      </c>
      <c r="J1342" s="37">
        <f t="shared" si="199"/>
        <v>110.58333333333333</v>
      </c>
      <c r="K1342" s="38">
        <f t="shared" si="200"/>
        <v>1034.5532833418297</v>
      </c>
    </row>
    <row r="1343" spans="1:11">
      <c r="A1343" s="31">
        <v>1328</v>
      </c>
      <c r="B1343" s="33">
        <f t="shared" si="192"/>
        <v>1034.5532833418297</v>
      </c>
      <c r="C1343" s="32">
        <f t="shared" si="193"/>
        <v>110.66666666666667</v>
      </c>
      <c r="D1343" s="36">
        <f t="shared" si="194"/>
        <v>1036.9209935011072</v>
      </c>
      <c r="E1343" s="33">
        <f t="shared" si="195"/>
        <v>1036.9209935011072</v>
      </c>
      <c r="F1343" s="34">
        <f t="shared" si="196"/>
        <v>901.80402344678566</v>
      </c>
      <c r="G1343" s="34" cm="1">
        <f t="array" ref="G1343">_xll.DCE_EC312_SpecificHeat_Ca(B1343)</f>
        <v>650</v>
      </c>
      <c r="H1343" s="33">
        <f t="shared" si="197"/>
        <v>0.11506359518500751</v>
      </c>
      <c r="I1343" s="33">
        <f t="shared" si="198"/>
        <v>1034.6683469370148</v>
      </c>
      <c r="J1343" s="37">
        <f t="shared" si="199"/>
        <v>110.66666666666667</v>
      </c>
      <c r="K1343" s="38">
        <f t="shared" si="200"/>
        <v>1034.6683469370148</v>
      </c>
    </row>
    <row r="1344" spans="1:11">
      <c r="A1344" s="31">
        <v>1329</v>
      </c>
      <c r="B1344" s="33">
        <f t="shared" si="192"/>
        <v>1034.6683469370148</v>
      </c>
      <c r="C1344" s="32">
        <f t="shared" si="193"/>
        <v>110.75</v>
      </c>
      <c r="D1344" s="36">
        <f t="shared" si="194"/>
        <v>1037.0336488419457</v>
      </c>
      <c r="E1344" s="33">
        <f t="shared" si="195"/>
        <v>1037.0336488419457</v>
      </c>
      <c r="F1344" s="34">
        <f t="shared" si="196"/>
        <v>901.10649128280295</v>
      </c>
      <c r="G1344" s="34" cm="1">
        <f t="array" ref="G1344">_xll.DCE_EC312_SpecificHeat_Ca(B1344)</f>
        <v>650</v>
      </c>
      <c r="H1344" s="33">
        <f t="shared" si="197"/>
        <v>0.11497459518449936</v>
      </c>
      <c r="I1344" s="33">
        <f t="shared" si="198"/>
        <v>1034.7833215321994</v>
      </c>
      <c r="J1344" s="37">
        <f t="shared" si="199"/>
        <v>110.75</v>
      </c>
      <c r="K1344" s="38">
        <f t="shared" si="200"/>
        <v>1034.7833215321994</v>
      </c>
    </row>
    <row r="1345" spans="1:11">
      <c r="A1345" s="31">
        <v>1330</v>
      </c>
      <c r="B1345" s="33">
        <f t="shared" si="192"/>
        <v>1034.7833215321994</v>
      </c>
      <c r="C1345" s="32">
        <f t="shared" si="193"/>
        <v>110.83333333333333</v>
      </c>
      <c r="D1345" s="36">
        <f t="shared" si="194"/>
        <v>1037.1462195431513</v>
      </c>
      <c r="E1345" s="33">
        <f t="shared" si="195"/>
        <v>1037.1462195431513</v>
      </c>
      <c r="F1345" s="34">
        <f t="shared" si="196"/>
        <v>900.41004406511308</v>
      </c>
      <c r="G1345" s="34" cm="1">
        <f t="array" ref="G1345">_xll.DCE_EC312_SpecificHeat_Ca(B1345)</f>
        <v>650</v>
      </c>
      <c r="H1345" s="33">
        <f t="shared" si="197"/>
        <v>0.11488573361519995</v>
      </c>
      <c r="I1345" s="33">
        <f t="shared" si="198"/>
        <v>1034.8982072658146</v>
      </c>
      <c r="J1345" s="37">
        <f t="shared" si="199"/>
        <v>110.83333333333333</v>
      </c>
      <c r="K1345" s="38">
        <f t="shared" si="200"/>
        <v>1034.8982072658146</v>
      </c>
    </row>
    <row r="1346" spans="1:11">
      <c r="A1346" s="31">
        <v>1331</v>
      </c>
      <c r="B1346" s="33">
        <f t="shared" si="192"/>
        <v>1034.8982072658146</v>
      </c>
      <c r="C1346" s="32">
        <f t="shared" si="193"/>
        <v>110.91666666666667</v>
      </c>
      <c r="D1346" s="36">
        <f t="shared" si="194"/>
        <v>1037.2587057318103</v>
      </c>
      <c r="E1346" s="33">
        <f t="shared" si="195"/>
        <v>1037.2587057318103</v>
      </c>
      <c r="F1346" s="34">
        <f t="shared" si="196"/>
        <v>899.71467925012416</v>
      </c>
      <c r="G1346" s="34" cm="1">
        <f t="array" ref="G1346">_xll.DCE_EC312_SpecificHeat_Ca(B1346)</f>
        <v>650</v>
      </c>
      <c r="H1346" s="33">
        <f t="shared" si="197"/>
        <v>0.1147970101525656</v>
      </c>
      <c r="I1346" s="33">
        <f t="shared" si="198"/>
        <v>1035.0130042759672</v>
      </c>
      <c r="J1346" s="37">
        <f t="shared" si="199"/>
        <v>110.91666666666667</v>
      </c>
      <c r="K1346" s="38">
        <f t="shared" si="200"/>
        <v>1035.0130042759672</v>
      </c>
    </row>
    <row r="1347" spans="1:11">
      <c r="A1347" s="31">
        <v>1332</v>
      </c>
      <c r="B1347" s="33">
        <f t="shared" si="192"/>
        <v>1035.0130042759672</v>
      </c>
      <c r="C1347" s="32">
        <f t="shared" si="193"/>
        <v>111</v>
      </c>
      <c r="D1347" s="36">
        <f t="shared" si="194"/>
        <v>1037.3711075347237</v>
      </c>
      <c r="E1347" s="33">
        <f t="shared" si="195"/>
        <v>1037.3711075347237</v>
      </c>
      <c r="F1347" s="34">
        <f t="shared" si="196"/>
        <v>899.02039430253456</v>
      </c>
      <c r="G1347" s="34" cm="1">
        <f t="array" ref="G1347">_xll.DCE_EC312_SpecificHeat_Ca(B1347)</f>
        <v>650</v>
      </c>
      <c r="H1347" s="33">
        <f t="shared" si="197"/>
        <v>0.11470842447311037</v>
      </c>
      <c r="I1347" s="33">
        <f t="shared" si="198"/>
        <v>1035.1277127004403</v>
      </c>
      <c r="J1347" s="37">
        <f t="shared" si="199"/>
        <v>111</v>
      </c>
      <c r="K1347" s="38">
        <f t="shared" si="200"/>
        <v>1035.1277127004403</v>
      </c>
    </row>
    <row r="1348" spans="1:11">
      <c r="A1348" s="31">
        <v>1333</v>
      </c>
      <c r="B1348" s="33">
        <f t="shared" si="192"/>
        <v>1035.1277127004403</v>
      </c>
      <c r="C1348" s="32">
        <f t="shared" si="193"/>
        <v>111.08333333333333</v>
      </c>
      <c r="D1348" s="36">
        <f t="shared" si="194"/>
        <v>1037.4834250784065</v>
      </c>
      <c r="E1348" s="33">
        <f t="shared" si="195"/>
        <v>1037.4834250784065</v>
      </c>
      <c r="F1348" s="34">
        <f t="shared" si="196"/>
        <v>898.3271866948462</v>
      </c>
      <c r="G1348" s="34" cm="1">
        <f t="array" ref="G1348">_xll.DCE_EC312_SpecificHeat_Ca(B1348)</f>
        <v>650</v>
      </c>
      <c r="H1348" s="33">
        <f t="shared" si="197"/>
        <v>0.114619976254344</v>
      </c>
      <c r="I1348" s="33">
        <f t="shared" si="198"/>
        <v>1035.2423326766946</v>
      </c>
      <c r="J1348" s="37">
        <f t="shared" si="199"/>
        <v>111.08333333333333</v>
      </c>
      <c r="K1348" s="38">
        <f t="shared" si="200"/>
        <v>1035.2423326766946</v>
      </c>
    </row>
    <row r="1349" spans="1:11">
      <c r="A1349" s="31">
        <v>1334</v>
      </c>
      <c r="B1349" s="33">
        <f t="shared" si="192"/>
        <v>1035.2423326766946</v>
      </c>
      <c r="C1349" s="32">
        <f t="shared" si="193"/>
        <v>111.16666666666667</v>
      </c>
      <c r="D1349" s="36">
        <f t="shared" si="194"/>
        <v>1037.5956584890901</v>
      </c>
      <c r="E1349" s="33">
        <f t="shared" si="195"/>
        <v>1037.5956584890901</v>
      </c>
      <c r="F1349" s="34">
        <f t="shared" si="196"/>
        <v>897.63505390747923</v>
      </c>
      <c r="G1349" s="34" cm="1">
        <f t="array" ref="G1349">_xll.DCE_EC312_SpecificHeat_Ca(B1349)</f>
        <v>650</v>
      </c>
      <c r="H1349" s="33">
        <f t="shared" si="197"/>
        <v>0.11453166517478652</v>
      </c>
      <c r="I1349" s="33">
        <f t="shared" si="198"/>
        <v>1035.3568643418694</v>
      </c>
      <c r="J1349" s="37">
        <f t="shared" si="199"/>
        <v>111.16666666666667</v>
      </c>
      <c r="K1349" s="38">
        <f t="shared" si="200"/>
        <v>1035.3568643418694</v>
      </c>
    </row>
    <row r="1350" spans="1:11">
      <c r="A1350" s="31">
        <v>1335</v>
      </c>
      <c r="B1350" s="33">
        <f t="shared" si="192"/>
        <v>1035.3568643418694</v>
      </c>
      <c r="C1350" s="32">
        <f t="shared" si="193"/>
        <v>111.25</v>
      </c>
      <c r="D1350" s="36">
        <f t="shared" si="194"/>
        <v>1037.7078078927218</v>
      </c>
      <c r="E1350" s="33">
        <f t="shared" si="195"/>
        <v>1037.7078078927218</v>
      </c>
      <c r="F1350" s="34">
        <f t="shared" si="196"/>
        <v>896.94399342867723</v>
      </c>
      <c r="G1350" s="34" cm="1">
        <f t="array" ref="G1350">_xll.DCE_EC312_SpecificHeat_Ca(B1350)</f>
        <v>650</v>
      </c>
      <c r="H1350" s="33">
        <f t="shared" si="197"/>
        <v>0.1144434909139562</v>
      </c>
      <c r="I1350" s="33">
        <f t="shared" si="198"/>
        <v>1035.4713078327834</v>
      </c>
      <c r="J1350" s="37">
        <f t="shared" si="199"/>
        <v>111.25</v>
      </c>
      <c r="K1350" s="38">
        <f t="shared" si="200"/>
        <v>1035.4713078327834</v>
      </c>
    </row>
    <row r="1351" spans="1:11">
      <c r="A1351" s="31">
        <v>1336</v>
      </c>
      <c r="B1351" s="33">
        <f t="shared" si="192"/>
        <v>1035.4713078327834</v>
      </c>
      <c r="C1351" s="32">
        <f t="shared" si="193"/>
        <v>111.33333333333333</v>
      </c>
      <c r="D1351" s="36">
        <f t="shared" si="194"/>
        <v>1037.8198734149667</v>
      </c>
      <c r="E1351" s="33">
        <f t="shared" si="195"/>
        <v>1037.8198734149667</v>
      </c>
      <c r="F1351" s="34">
        <f t="shared" si="196"/>
        <v>896.25400275459049</v>
      </c>
      <c r="G1351" s="34" cm="1">
        <f t="array" ref="G1351">_xll.DCE_EC312_SpecificHeat_Ca(B1351)</f>
        <v>650</v>
      </c>
      <c r="H1351" s="33">
        <f t="shared" si="197"/>
        <v>0.11435545315238013</v>
      </c>
      <c r="I1351" s="33">
        <f t="shared" si="198"/>
        <v>1035.5856632859359</v>
      </c>
      <c r="J1351" s="37">
        <f t="shared" si="199"/>
        <v>111.33333333333333</v>
      </c>
      <c r="K1351" s="38">
        <f t="shared" si="200"/>
        <v>1035.5856632859359</v>
      </c>
    </row>
    <row r="1352" spans="1:11">
      <c r="A1352" s="31">
        <v>1337</v>
      </c>
      <c r="B1352" s="33">
        <f t="shared" si="192"/>
        <v>1035.5856632859359</v>
      </c>
      <c r="C1352" s="32">
        <f t="shared" si="193"/>
        <v>111.41666666666667</v>
      </c>
      <c r="D1352" s="36">
        <f t="shared" si="194"/>
        <v>1037.9318551812082</v>
      </c>
      <c r="E1352" s="33">
        <f t="shared" si="195"/>
        <v>1037.9318551812082</v>
      </c>
      <c r="F1352" s="34">
        <f t="shared" si="196"/>
        <v>895.56507938937864</v>
      </c>
      <c r="G1352" s="34" cm="1">
        <f t="array" ref="G1352">_xll.DCE_EC312_SpecificHeat_Ca(B1352)</f>
        <v>650</v>
      </c>
      <c r="H1352" s="33">
        <f t="shared" si="197"/>
        <v>0.11426755157160734</v>
      </c>
      <c r="I1352" s="33">
        <f t="shared" si="198"/>
        <v>1035.6999308375075</v>
      </c>
      <c r="J1352" s="37">
        <f t="shared" si="199"/>
        <v>111.41666666666667</v>
      </c>
      <c r="K1352" s="38">
        <f t="shared" si="200"/>
        <v>1035.6999308375075</v>
      </c>
    </row>
    <row r="1353" spans="1:11">
      <c r="A1353" s="31">
        <v>1338</v>
      </c>
      <c r="B1353" s="33">
        <f t="shared" si="192"/>
        <v>1035.6999308375075</v>
      </c>
      <c r="C1353" s="32">
        <f t="shared" si="193"/>
        <v>111.5</v>
      </c>
      <c r="D1353" s="36">
        <f t="shared" si="194"/>
        <v>1038.0437533165486</v>
      </c>
      <c r="E1353" s="33">
        <f t="shared" si="195"/>
        <v>1038.0437533165486</v>
      </c>
      <c r="F1353" s="34">
        <f t="shared" si="196"/>
        <v>894.87722084479424</v>
      </c>
      <c r="G1353" s="34" cm="1">
        <f t="array" ref="G1353">_xll.DCE_EC312_SpecificHeat_Ca(B1353)</f>
        <v>650</v>
      </c>
      <c r="H1353" s="33">
        <f t="shared" si="197"/>
        <v>0.11417978585415567</v>
      </c>
      <c r="I1353" s="33">
        <f t="shared" si="198"/>
        <v>1035.8141106233616</v>
      </c>
      <c r="J1353" s="37">
        <f t="shared" si="199"/>
        <v>111.5</v>
      </c>
      <c r="K1353" s="38">
        <f t="shared" si="200"/>
        <v>1035.8141106233616</v>
      </c>
    </row>
    <row r="1354" spans="1:11">
      <c r="A1354" s="31">
        <v>1339</v>
      </c>
      <c r="B1354" s="33">
        <f t="shared" si="192"/>
        <v>1035.8141106233616</v>
      </c>
      <c r="C1354" s="32">
        <f t="shared" si="193"/>
        <v>111.58333333333333</v>
      </c>
      <c r="D1354" s="36">
        <f t="shared" si="194"/>
        <v>1038.1555679458099</v>
      </c>
      <c r="E1354" s="33">
        <f t="shared" si="195"/>
        <v>1038.1555679458099</v>
      </c>
      <c r="F1354" s="34">
        <f t="shared" si="196"/>
        <v>894.1904246403634</v>
      </c>
      <c r="G1354" s="34" cm="1">
        <f t="array" ref="G1354">_xll.DCE_EC312_SpecificHeat_Ca(B1354)</f>
        <v>650</v>
      </c>
      <c r="H1354" s="33">
        <f t="shared" si="197"/>
        <v>0.11409215568353481</v>
      </c>
      <c r="I1354" s="33">
        <f t="shared" si="198"/>
        <v>1035.928202779045</v>
      </c>
      <c r="J1354" s="37">
        <f t="shared" si="199"/>
        <v>111.58333333333333</v>
      </c>
      <c r="K1354" s="38">
        <f t="shared" si="200"/>
        <v>1035.928202779045</v>
      </c>
    </row>
    <row r="1355" spans="1:11">
      <c r="A1355" s="31">
        <v>1340</v>
      </c>
      <c r="B1355" s="33">
        <f t="shared" si="192"/>
        <v>1035.928202779045</v>
      </c>
      <c r="C1355" s="32">
        <f t="shared" si="193"/>
        <v>111.66666666666667</v>
      </c>
      <c r="D1355" s="36">
        <f t="shared" si="194"/>
        <v>1038.2672991935353</v>
      </c>
      <c r="E1355" s="33">
        <f t="shared" si="195"/>
        <v>1038.2672991935353</v>
      </c>
      <c r="F1355" s="34">
        <f t="shared" si="196"/>
        <v>893.50468830343004</v>
      </c>
      <c r="G1355" s="34" cm="1">
        <f t="array" ref="G1355">_xll.DCE_EC312_SpecificHeat_Ca(B1355)</f>
        <v>650</v>
      </c>
      <c r="H1355" s="33">
        <f t="shared" si="197"/>
        <v>0.11400466074425192</v>
      </c>
      <c r="I1355" s="33">
        <f t="shared" si="198"/>
        <v>1036.0422074397893</v>
      </c>
      <c r="J1355" s="37">
        <f t="shared" si="199"/>
        <v>111.66666666666667</v>
      </c>
      <c r="K1355" s="38">
        <f t="shared" si="200"/>
        <v>1036.0422074397893</v>
      </c>
    </row>
    <row r="1356" spans="1:11">
      <c r="A1356" s="31">
        <v>1341</v>
      </c>
      <c r="B1356" s="33">
        <f t="shared" si="192"/>
        <v>1036.0422074397893</v>
      </c>
      <c r="C1356" s="32">
        <f t="shared" si="193"/>
        <v>111.75</v>
      </c>
      <c r="D1356" s="36">
        <f t="shared" si="194"/>
        <v>1038.3789471839896</v>
      </c>
      <c r="E1356" s="33">
        <f t="shared" si="195"/>
        <v>1038.3789471839896</v>
      </c>
      <c r="F1356" s="34">
        <f t="shared" si="196"/>
        <v>892.82000936900863</v>
      </c>
      <c r="G1356" s="34" cm="1">
        <f t="array" ref="G1356">_xll.DCE_EC312_SpecificHeat_Ca(B1356)</f>
        <v>650</v>
      </c>
      <c r="H1356" s="33">
        <f t="shared" si="197"/>
        <v>0.11391730072179286</v>
      </c>
      <c r="I1356" s="33">
        <f t="shared" si="198"/>
        <v>1036.1561247405111</v>
      </c>
      <c r="J1356" s="37">
        <f t="shared" si="199"/>
        <v>111.75</v>
      </c>
      <c r="K1356" s="38">
        <f t="shared" si="200"/>
        <v>1036.1561247405111</v>
      </c>
    </row>
    <row r="1357" spans="1:11">
      <c r="A1357" s="31">
        <v>1342</v>
      </c>
      <c r="B1357" s="33">
        <f t="shared" si="192"/>
        <v>1036.1561247405111</v>
      </c>
      <c r="C1357" s="32">
        <f t="shared" si="193"/>
        <v>111.83333333333333</v>
      </c>
      <c r="D1357" s="36">
        <f t="shared" si="194"/>
        <v>1038.4905120411595</v>
      </c>
      <c r="E1357" s="33">
        <f t="shared" si="195"/>
        <v>1038.4905120411595</v>
      </c>
      <c r="F1357" s="34">
        <f t="shared" si="196"/>
        <v>892.13638537981774</v>
      </c>
      <c r="G1357" s="34" cm="1">
        <f t="array" ref="G1357">_xll.DCE_EC312_SpecificHeat_Ca(B1357)</f>
        <v>650</v>
      </c>
      <c r="H1357" s="33">
        <f t="shared" si="197"/>
        <v>0.11383007530262654</v>
      </c>
      <c r="I1357" s="33">
        <f t="shared" si="198"/>
        <v>1036.2699548158137</v>
      </c>
      <c r="J1357" s="37">
        <f t="shared" si="199"/>
        <v>111.83333333333333</v>
      </c>
      <c r="K1357" s="38">
        <f t="shared" si="200"/>
        <v>1036.2699548158137</v>
      </c>
    </row>
    <row r="1358" spans="1:11">
      <c r="A1358" s="31">
        <v>1343</v>
      </c>
      <c r="B1358" s="33">
        <f t="shared" si="192"/>
        <v>1036.2699548158137</v>
      </c>
      <c r="C1358" s="32">
        <f t="shared" si="193"/>
        <v>111.91666666666667</v>
      </c>
      <c r="D1358" s="36">
        <f t="shared" si="194"/>
        <v>1038.6019938887555</v>
      </c>
      <c r="E1358" s="33">
        <f t="shared" si="195"/>
        <v>1038.6019938887555</v>
      </c>
      <c r="F1358" s="34">
        <f t="shared" si="196"/>
        <v>891.45381388626572</v>
      </c>
      <c r="G1358" s="34" cm="1">
        <f t="array" ref="G1358">_xll.DCE_EC312_SpecificHeat_Ca(B1358)</f>
        <v>650</v>
      </c>
      <c r="H1358" s="33">
        <f t="shared" si="197"/>
        <v>0.11374298417420298</v>
      </c>
      <c r="I1358" s="33">
        <f t="shared" si="198"/>
        <v>1036.3836977999879</v>
      </c>
      <c r="J1358" s="37">
        <f t="shared" si="199"/>
        <v>111.91666666666667</v>
      </c>
      <c r="K1358" s="38">
        <f t="shared" si="200"/>
        <v>1036.3836977999879</v>
      </c>
    </row>
    <row r="1359" spans="1:11">
      <c r="A1359" s="31">
        <v>1344</v>
      </c>
      <c r="B1359" s="33">
        <f t="shared" si="192"/>
        <v>1036.3836977999879</v>
      </c>
      <c r="C1359" s="32">
        <f t="shared" si="193"/>
        <v>112</v>
      </c>
      <c r="D1359" s="36">
        <f t="shared" si="194"/>
        <v>1038.7133928502117</v>
      </c>
      <c r="E1359" s="33">
        <f t="shared" si="195"/>
        <v>1038.7133928502117</v>
      </c>
      <c r="F1359" s="34">
        <f t="shared" si="196"/>
        <v>890.77229244622913</v>
      </c>
      <c r="G1359" s="34" cm="1">
        <f t="array" ref="G1359">_xll.DCE_EC312_SpecificHeat_Ca(B1359)</f>
        <v>650</v>
      </c>
      <c r="H1359" s="33">
        <f t="shared" si="197"/>
        <v>0.11365602702492508</v>
      </c>
      <c r="I1359" s="33">
        <f t="shared" si="198"/>
        <v>1036.4973538270128</v>
      </c>
      <c r="J1359" s="37">
        <f t="shared" si="199"/>
        <v>112</v>
      </c>
      <c r="K1359" s="38">
        <f t="shared" si="200"/>
        <v>1036.4973538270128</v>
      </c>
    </row>
    <row r="1360" spans="1:11">
      <c r="A1360" s="31">
        <v>1345</v>
      </c>
      <c r="B1360" s="33">
        <f t="shared" si="192"/>
        <v>1036.4973538270128</v>
      </c>
      <c r="C1360" s="32">
        <f t="shared" si="193"/>
        <v>112.08333333333333</v>
      </c>
      <c r="D1360" s="36">
        <f t="shared" si="194"/>
        <v>1038.8247090486875</v>
      </c>
      <c r="E1360" s="33">
        <f t="shared" si="195"/>
        <v>1038.8247090486875</v>
      </c>
      <c r="F1360" s="34">
        <f t="shared" si="196"/>
        <v>890.09181862531909</v>
      </c>
      <c r="G1360" s="34" cm="1">
        <f t="array" ref="G1360">_xll.DCE_EC312_SpecificHeat_Ca(B1360)</f>
        <v>650</v>
      </c>
      <c r="H1360" s="33">
        <f t="shared" si="197"/>
        <v>0.11356920354418264</v>
      </c>
      <c r="I1360" s="33">
        <f t="shared" si="198"/>
        <v>1036.6109230305569</v>
      </c>
      <c r="J1360" s="37">
        <f t="shared" si="199"/>
        <v>112.08333333333333</v>
      </c>
      <c r="K1360" s="38">
        <f t="shared" si="200"/>
        <v>1036.6109230305569</v>
      </c>
    </row>
    <row r="1361" spans="1:11">
      <c r="A1361" s="31">
        <v>1346</v>
      </c>
      <c r="B1361" s="33">
        <f t="shared" ref="B1361:B1424" si="201">IF(A1361=1,20,I1360)</f>
        <v>1036.6109230305569</v>
      </c>
      <c r="C1361" s="32">
        <f t="shared" ref="C1361:C1424" si="202">A1361*5/60</f>
        <v>112.16666666666667</v>
      </c>
      <c r="D1361" s="36">
        <f t="shared" ref="D1361:D1424" si="203">20 + 345 *LOG10(8 * C1361 + 1)</f>
        <v>1038.9359426070678</v>
      </c>
      <c r="E1361" s="33">
        <f t="shared" ref="E1361:E1424" si="204">D1361</f>
        <v>1038.9359426070678</v>
      </c>
      <c r="F1361" s="34">
        <f t="shared" ref="F1361:F1424" si="205">25 * (D1361 - B1361)+1 * 0.7 * 1 * 0.0000000567 * ((E1361 + 273) ^ 4 - (B1361 + 273) ^ 4)</f>
        <v>889.41238999667246</v>
      </c>
      <c r="G1361" s="34" cm="1">
        <f t="array" ref="G1361">_xll.DCE_EC312_SpecificHeat_Ca(B1361)</f>
        <v>650</v>
      </c>
      <c r="H1361" s="33">
        <f t="shared" ref="H1361:H1424" si="206">$G$10 * $G$9 / (G1361 * 7850) * F1361 * 5</f>
        <v>0.11348251342232567</v>
      </c>
      <c r="I1361" s="33">
        <f t="shared" ref="I1361:I1424" si="207">B1361+H1361</f>
        <v>1036.7244055439792</v>
      </c>
      <c r="J1361" s="37">
        <f t="shared" si="199"/>
        <v>112.16666666666667</v>
      </c>
      <c r="K1361" s="38">
        <f t="shared" si="200"/>
        <v>1036.7244055439792</v>
      </c>
    </row>
    <row r="1362" spans="1:11">
      <c r="A1362" s="31">
        <v>1347</v>
      </c>
      <c r="B1362" s="33">
        <f t="shared" si="201"/>
        <v>1036.7244055439792</v>
      </c>
      <c r="C1362" s="32">
        <f t="shared" si="202"/>
        <v>112.25</v>
      </c>
      <c r="D1362" s="36">
        <f t="shared" si="203"/>
        <v>1039.0470936479639</v>
      </c>
      <c r="E1362" s="33">
        <f t="shared" si="204"/>
        <v>1039.0470936479639</v>
      </c>
      <c r="F1362" s="34">
        <f t="shared" si="205"/>
        <v>888.7340041409193</v>
      </c>
      <c r="G1362" s="34" cm="1">
        <f t="array" ref="G1362">_xll.DCE_EC312_SpecificHeat_Ca(B1362)</f>
        <v>650</v>
      </c>
      <c r="H1362" s="33">
        <f t="shared" si="206"/>
        <v>0.11339595635066028</v>
      </c>
      <c r="I1362" s="33">
        <f t="shared" si="207"/>
        <v>1036.8378015003298</v>
      </c>
      <c r="J1362" s="37">
        <f t="shared" si="199"/>
        <v>112.25</v>
      </c>
      <c r="K1362" s="38">
        <f t="shared" si="200"/>
        <v>1036.8378015003298</v>
      </c>
    </row>
    <row r="1363" spans="1:11">
      <c r="A1363" s="31">
        <v>1348</v>
      </c>
      <c r="B1363" s="33">
        <f t="shared" si="201"/>
        <v>1036.8378015003298</v>
      </c>
      <c r="C1363" s="32">
        <f t="shared" si="202"/>
        <v>112.33333333333333</v>
      </c>
      <c r="D1363" s="36">
        <f t="shared" si="203"/>
        <v>1039.1581622937147</v>
      </c>
      <c r="E1363" s="33">
        <f t="shared" si="204"/>
        <v>1039.1581622937147</v>
      </c>
      <c r="F1363" s="34">
        <f t="shared" si="205"/>
        <v>888.05665864606078</v>
      </c>
      <c r="G1363" s="34" cm="1">
        <f t="array" ref="G1363">_xll.DCE_EC312_SpecificHeat_Ca(B1363)</f>
        <v>650</v>
      </c>
      <c r="H1363" s="33">
        <f t="shared" si="206"/>
        <v>0.11330953202143307</v>
      </c>
      <c r="I1363" s="33">
        <f t="shared" si="207"/>
        <v>1036.9511110323513</v>
      </c>
      <c r="J1363" s="37">
        <f t="shared" si="199"/>
        <v>112.33333333333333</v>
      </c>
      <c r="K1363" s="38">
        <f t="shared" si="200"/>
        <v>1036.9511110323513</v>
      </c>
    </row>
    <row r="1364" spans="1:11">
      <c r="A1364" s="31">
        <v>1349</v>
      </c>
      <c r="B1364" s="33">
        <f t="shared" si="201"/>
        <v>1036.9511110323513</v>
      </c>
      <c r="C1364" s="32">
        <f t="shared" si="202"/>
        <v>112.41666666666667</v>
      </c>
      <c r="D1364" s="36">
        <f t="shared" si="203"/>
        <v>1039.2691486663871</v>
      </c>
      <c r="E1364" s="33">
        <f t="shared" si="204"/>
        <v>1039.2691486663871</v>
      </c>
      <c r="F1364" s="34">
        <f t="shared" si="205"/>
        <v>887.38035110790088</v>
      </c>
      <c r="G1364" s="34" cm="1">
        <f t="array" ref="G1364">_xll.DCE_EC312_SpecificHeat_Ca(B1364)</f>
        <v>650</v>
      </c>
      <c r="H1364" s="33">
        <f t="shared" si="206"/>
        <v>0.1132232401278862</v>
      </c>
      <c r="I1364" s="33">
        <f t="shared" si="207"/>
        <v>1037.0643342724791</v>
      </c>
      <c r="J1364" s="37">
        <f t="shared" si="199"/>
        <v>112.41666666666667</v>
      </c>
      <c r="K1364" s="38">
        <f t="shared" si="200"/>
        <v>1037.0643342724791</v>
      </c>
    </row>
    <row r="1365" spans="1:11">
      <c r="A1365" s="31">
        <v>1350</v>
      </c>
      <c r="B1365" s="33">
        <f t="shared" si="201"/>
        <v>1037.0643342724791</v>
      </c>
      <c r="C1365" s="32">
        <f t="shared" si="202"/>
        <v>112.5</v>
      </c>
      <c r="D1365" s="36">
        <f t="shared" si="203"/>
        <v>1039.3800528877766</v>
      </c>
      <c r="E1365" s="33">
        <f t="shared" si="204"/>
        <v>1039.3800528877766</v>
      </c>
      <c r="F1365" s="34">
        <f t="shared" si="205"/>
        <v>886.70507912935147</v>
      </c>
      <c r="G1365" s="34" cm="1">
        <f t="array" ref="G1365">_xll.DCE_EC312_SpecificHeat_Ca(B1365)</f>
        <v>650</v>
      </c>
      <c r="H1365" s="33">
        <f t="shared" si="206"/>
        <v>0.11313708036416881</v>
      </c>
      <c r="I1365" s="33">
        <f t="shared" si="207"/>
        <v>1037.1774713528432</v>
      </c>
      <c r="J1365" s="37">
        <f t="shared" si="199"/>
        <v>112.5</v>
      </c>
      <c r="K1365" s="38">
        <f t="shared" si="200"/>
        <v>1037.1774713528432</v>
      </c>
    </row>
    <row r="1366" spans="1:11">
      <c r="A1366" s="31">
        <v>1351</v>
      </c>
      <c r="B1366" s="33">
        <f t="shared" si="201"/>
        <v>1037.1774713528432</v>
      </c>
      <c r="C1366" s="32">
        <f t="shared" si="202"/>
        <v>112.58333333333333</v>
      </c>
      <c r="D1366" s="36">
        <f t="shared" si="203"/>
        <v>1039.4908750794093</v>
      </c>
      <c r="E1366" s="33">
        <f t="shared" si="204"/>
        <v>1039.4908750794093</v>
      </c>
      <c r="F1366" s="34">
        <f t="shared" si="205"/>
        <v>886.03084032100537</v>
      </c>
      <c r="G1366" s="34" cm="1">
        <f t="array" ref="G1366">_xll.DCE_EC312_SpecificHeat_Ca(B1366)</f>
        <v>650</v>
      </c>
      <c r="H1366" s="33">
        <f t="shared" si="206"/>
        <v>0.11305105242540996</v>
      </c>
      <c r="I1366" s="33">
        <f t="shared" si="207"/>
        <v>1037.2905224052686</v>
      </c>
      <c r="J1366" s="37">
        <f t="shared" si="199"/>
        <v>112.58333333333333</v>
      </c>
      <c r="K1366" s="38">
        <f t="shared" si="200"/>
        <v>1037.2905224052686</v>
      </c>
    </row>
    <row r="1367" spans="1:11">
      <c r="A1367" s="31">
        <v>1352</v>
      </c>
      <c r="B1367" s="33">
        <f t="shared" si="201"/>
        <v>1037.2905224052686</v>
      </c>
      <c r="C1367" s="32">
        <f t="shared" si="202"/>
        <v>112.66666666666667</v>
      </c>
      <c r="D1367" s="36">
        <f t="shared" si="203"/>
        <v>1039.6016153625412</v>
      </c>
      <c r="E1367" s="33">
        <f t="shared" si="204"/>
        <v>1039.6016153625412</v>
      </c>
      <c r="F1367" s="34">
        <f t="shared" si="205"/>
        <v>885.35763230077066</v>
      </c>
      <c r="G1367" s="34" cm="1">
        <f t="array" ref="G1367">_xll.DCE_EC312_SpecificHeat_Ca(B1367)</f>
        <v>650</v>
      </c>
      <c r="H1367" s="33">
        <f t="shared" si="206"/>
        <v>0.11296515600767219</v>
      </c>
      <c r="I1367" s="33">
        <f t="shared" si="207"/>
        <v>1037.4034875612763</v>
      </c>
      <c r="J1367" s="37">
        <f t="shared" si="199"/>
        <v>112.66666666666667</v>
      </c>
      <c r="K1367" s="38">
        <f t="shared" si="200"/>
        <v>1037.4034875612763</v>
      </c>
    </row>
    <row r="1368" spans="1:11">
      <c r="A1368" s="31">
        <v>1353</v>
      </c>
      <c r="B1368" s="33">
        <f t="shared" si="201"/>
        <v>1037.4034875612763</v>
      </c>
      <c r="C1368" s="32">
        <f t="shared" si="202"/>
        <v>112.75</v>
      </c>
      <c r="D1368" s="36">
        <f t="shared" si="203"/>
        <v>1039.7122738581595</v>
      </c>
      <c r="E1368" s="33">
        <f t="shared" si="204"/>
        <v>1039.7122738581595</v>
      </c>
      <c r="F1368" s="34">
        <f t="shared" si="205"/>
        <v>884.6854526936072</v>
      </c>
      <c r="G1368" s="34" cm="1">
        <f t="array" ref="G1368">_xll.DCE_EC312_SpecificHeat_Ca(B1368)</f>
        <v>650</v>
      </c>
      <c r="H1368" s="33">
        <f t="shared" si="206"/>
        <v>0.11287939080791774</v>
      </c>
      <c r="I1368" s="33">
        <f t="shared" si="207"/>
        <v>1037.5163669520841</v>
      </c>
      <c r="J1368" s="37">
        <f t="shared" si="199"/>
        <v>112.75</v>
      </c>
      <c r="K1368" s="38">
        <f t="shared" si="200"/>
        <v>1037.5163669520841</v>
      </c>
    </row>
    <row r="1369" spans="1:11">
      <c r="A1369" s="31">
        <v>1354</v>
      </c>
      <c r="B1369" s="33">
        <f t="shared" si="201"/>
        <v>1037.5163669520841</v>
      </c>
      <c r="C1369" s="32">
        <f t="shared" si="202"/>
        <v>112.83333333333333</v>
      </c>
      <c r="D1369" s="36">
        <f t="shared" si="203"/>
        <v>1039.8228506869841</v>
      </c>
      <c r="E1369" s="33">
        <f t="shared" si="204"/>
        <v>1039.8228506869841</v>
      </c>
      <c r="F1369" s="34">
        <f t="shared" si="205"/>
        <v>884.01429913229754</v>
      </c>
      <c r="G1369" s="34" cm="1">
        <f t="array" ref="G1369">_xll.DCE_EC312_SpecificHeat_Ca(B1369)</f>
        <v>650</v>
      </c>
      <c r="H1369" s="33">
        <f t="shared" si="206"/>
        <v>0.112793756524107</v>
      </c>
      <c r="I1369" s="33">
        <f t="shared" si="207"/>
        <v>1037.6291607086082</v>
      </c>
      <c r="J1369" s="37">
        <f t="shared" si="199"/>
        <v>112.83333333333333</v>
      </c>
      <c r="K1369" s="38">
        <f t="shared" si="200"/>
        <v>1037.6291607086082</v>
      </c>
    </row>
    <row r="1370" spans="1:11">
      <c r="A1370" s="31">
        <v>1355</v>
      </c>
      <c r="B1370" s="33">
        <f t="shared" si="201"/>
        <v>1037.6291607086082</v>
      </c>
      <c r="C1370" s="32">
        <f t="shared" si="202"/>
        <v>112.91666666666667</v>
      </c>
      <c r="D1370" s="36">
        <f t="shared" si="203"/>
        <v>1039.9333459694672</v>
      </c>
      <c r="E1370" s="33">
        <f t="shared" si="204"/>
        <v>1039.9333459694672</v>
      </c>
      <c r="F1370" s="34">
        <f t="shared" si="205"/>
        <v>883.34416925645928</v>
      </c>
      <c r="G1370" s="34" cm="1">
        <f t="array" ref="G1370">_xll.DCE_EC312_SpecificHeat_Ca(B1370)</f>
        <v>650</v>
      </c>
      <c r="H1370" s="33">
        <f t="shared" si="206"/>
        <v>0.11270825285507242</v>
      </c>
      <c r="I1370" s="33">
        <f t="shared" si="207"/>
        <v>1037.7418689614633</v>
      </c>
      <c r="J1370" s="37">
        <f t="shared" si="199"/>
        <v>112.91666666666667</v>
      </c>
      <c r="K1370" s="38">
        <f t="shared" si="200"/>
        <v>1037.7418689614633</v>
      </c>
    </row>
    <row r="1371" spans="1:11">
      <c r="A1371" s="31">
        <v>1356</v>
      </c>
      <c r="B1371" s="33">
        <f t="shared" si="201"/>
        <v>1037.7418689614633</v>
      </c>
      <c r="C1371" s="32">
        <f t="shared" si="202"/>
        <v>113</v>
      </c>
      <c r="D1371" s="36">
        <f t="shared" si="203"/>
        <v>1040.0437598257952</v>
      </c>
      <c r="E1371" s="33">
        <f t="shared" si="204"/>
        <v>1040.0437598257952</v>
      </c>
      <c r="F1371" s="34">
        <f t="shared" si="205"/>
        <v>882.67506071338562</v>
      </c>
      <c r="G1371" s="34" cm="1">
        <f t="array" ref="G1371">_xll.DCE_EC312_SpecificHeat_Ca(B1371)</f>
        <v>650</v>
      </c>
      <c r="H1371" s="33">
        <f t="shared" si="206"/>
        <v>0.11262287950062587</v>
      </c>
      <c r="I1371" s="33">
        <f t="shared" si="207"/>
        <v>1037.8544918409639</v>
      </c>
      <c r="J1371" s="37">
        <f t="shared" si="199"/>
        <v>113</v>
      </c>
      <c r="K1371" s="38">
        <f t="shared" si="200"/>
        <v>1037.8544918409639</v>
      </c>
    </row>
    <row r="1372" spans="1:11">
      <c r="A1372" s="31">
        <v>1357</v>
      </c>
      <c r="B1372" s="33">
        <f t="shared" si="201"/>
        <v>1037.8544918409639</v>
      </c>
      <c r="C1372" s="32">
        <f t="shared" si="202"/>
        <v>113.08333333333333</v>
      </c>
      <c r="D1372" s="36">
        <f t="shared" si="203"/>
        <v>1040.1540923758887</v>
      </c>
      <c r="E1372" s="33">
        <f t="shared" si="204"/>
        <v>1040.1540923758887</v>
      </c>
      <c r="F1372" s="34">
        <f t="shared" si="205"/>
        <v>882.00697115725518</v>
      </c>
      <c r="G1372" s="34" cm="1">
        <f t="array" ref="G1372">_xll.DCE_EC312_SpecificHeat_Ca(B1372)</f>
        <v>650</v>
      </c>
      <c r="H1372" s="33">
        <f t="shared" si="206"/>
        <v>0.11253763616145766</v>
      </c>
      <c r="I1372" s="33">
        <f t="shared" si="207"/>
        <v>1037.9670294771254</v>
      </c>
      <c r="J1372" s="37">
        <f t="shared" si="199"/>
        <v>113.08333333333333</v>
      </c>
      <c r="K1372" s="38">
        <f t="shared" si="200"/>
        <v>1037.9670294771254</v>
      </c>
    </row>
    <row r="1373" spans="1:11">
      <c r="A1373" s="31">
        <v>1358</v>
      </c>
      <c r="B1373" s="33">
        <f t="shared" si="201"/>
        <v>1037.9670294771254</v>
      </c>
      <c r="C1373" s="32">
        <f t="shared" si="202"/>
        <v>113.16666666666667</v>
      </c>
      <c r="D1373" s="36">
        <f t="shared" si="203"/>
        <v>1040.264343739404</v>
      </c>
      <c r="E1373" s="33">
        <f t="shared" si="204"/>
        <v>1040.264343739404</v>
      </c>
      <c r="F1373" s="34">
        <f t="shared" si="205"/>
        <v>881.33989824978289</v>
      </c>
      <c r="G1373" s="34" cm="1">
        <f t="array" ref="G1373">_xll.DCE_EC312_SpecificHeat_Ca(B1373)</f>
        <v>650</v>
      </c>
      <c r="H1373" s="33">
        <f t="shared" si="206"/>
        <v>0.11245252253921977</v>
      </c>
      <c r="I1373" s="33">
        <f t="shared" si="207"/>
        <v>1038.0794819996645</v>
      </c>
      <c r="J1373" s="37">
        <f t="shared" si="199"/>
        <v>113.16666666666667</v>
      </c>
      <c r="K1373" s="38">
        <f t="shared" si="200"/>
        <v>1038.0794819996645</v>
      </c>
    </row>
    <row r="1374" spans="1:11">
      <c r="A1374" s="31">
        <v>1359</v>
      </c>
      <c r="B1374" s="33">
        <f t="shared" si="201"/>
        <v>1038.0794819996645</v>
      </c>
      <c r="C1374" s="32">
        <f t="shared" si="202"/>
        <v>113.25</v>
      </c>
      <c r="D1374" s="36">
        <f t="shared" si="203"/>
        <v>1040.3745140357328</v>
      </c>
      <c r="E1374" s="33">
        <f t="shared" si="204"/>
        <v>1040.3745140357328</v>
      </c>
      <c r="F1374" s="34">
        <f t="shared" si="205"/>
        <v>880.67383965966053</v>
      </c>
      <c r="G1374" s="34" cm="1">
        <f t="array" ref="G1374">_xll.DCE_EC312_SpecificHeat_Ca(B1374)</f>
        <v>650</v>
      </c>
      <c r="H1374" s="33">
        <f t="shared" si="206"/>
        <v>0.11236753833645427</v>
      </c>
      <c r="I1374" s="33">
        <f t="shared" si="207"/>
        <v>1038.191849538001</v>
      </c>
      <c r="J1374" s="37">
        <f t="shared" si="199"/>
        <v>113.25</v>
      </c>
      <c r="K1374" s="38">
        <f t="shared" si="200"/>
        <v>1038.191849538001</v>
      </c>
    </row>
    <row r="1375" spans="1:11">
      <c r="A1375" s="31">
        <v>1360</v>
      </c>
      <c r="B1375" s="33">
        <f t="shared" si="201"/>
        <v>1038.191849538001</v>
      </c>
      <c r="C1375" s="32">
        <f t="shared" si="202"/>
        <v>113.33333333333333</v>
      </c>
      <c r="D1375" s="36">
        <f t="shared" si="203"/>
        <v>1040.4846033840042</v>
      </c>
      <c r="E1375" s="33">
        <f t="shared" si="204"/>
        <v>1040.4846033840042</v>
      </c>
      <c r="F1375" s="34">
        <f t="shared" si="205"/>
        <v>880.00879306281979</v>
      </c>
      <c r="G1375" s="34" cm="1">
        <f t="array" ref="G1375">_xll.DCE_EC312_SpecificHeat_Ca(B1375)</f>
        <v>650</v>
      </c>
      <c r="H1375" s="33">
        <f t="shared" si="206"/>
        <v>0.1122826832566271</v>
      </c>
      <c r="I1375" s="33">
        <f t="shared" si="207"/>
        <v>1038.3041322212575</v>
      </c>
      <c r="J1375" s="37">
        <f t="shared" si="199"/>
        <v>113.33333333333333</v>
      </c>
      <c r="K1375" s="38">
        <f t="shared" si="200"/>
        <v>1038.3041322212575</v>
      </c>
    </row>
    <row r="1376" spans="1:11">
      <c r="A1376" s="31">
        <v>1361</v>
      </c>
      <c r="B1376" s="33">
        <f t="shared" si="201"/>
        <v>1038.3041322212575</v>
      </c>
      <c r="C1376" s="32">
        <f t="shared" si="202"/>
        <v>113.41666666666667</v>
      </c>
      <c r="D1376" s="36">
        <f t="shared" si="203"/>
        <v>1040.5946119030846</v>
      </c>
      <c r="E1376" s="33">
        <f t="shared" si="204"/>
        <v>1040.5946119030846</v>
      </c>
      <c r="F1376" s="34">
        <f t="shared" si="205"/>
        <v>879.34475614218263</v>
      </c>
      <c r="G1376" s="34" cm="1">
        <f t="array" ref="G1376">_xll.DCE_EC312_SpecificHeat_Ca(B1376)</f>
        <v>650</v>
      </c>
      <c r="H1376" s="33">
        <f t="shared" si="206"/>
        <v>0.11219795700409602</v>
      </c>
      <c r="I1376" s="33">
        <f t="shared" si="207"/>
        <v>1038.4163301782617</v>
      </c>
      <c r="J1376" s="37">
        <f t="shared" si="199"/>
        <v>113.41666666666667</v>
      </c>
      <c r="K1376" s="38">
        <f t="shared" si="200"/>
        <v>1038.4163301782617</v>
      </c>
    </row>
    <row r="1377" spans="1:11">
      <c r="A1377" s="31">
        <v>1362</v>
      </c>
      <c r="B1377" s="33">
        <f t="shared" si="201"/>
        <v>1038.4163301782617</v>
      </c>
      <c r="C1377" s="32">
        <f t="shared" si="202"/>
        <v>113.5</v>
      </c>
      <c r="D1377" s="36">
        <f t="shared" si="203"/>
        <v>1040.7045397115787</v>
      </c>
      <c r="E1377" s="33">
        <f t="shared" si="204"/>
        <v>1040.7045397115787</v>
      </c>
      <c r="F1377" s="34">
        <f t="shared" si="205"/>
        <v>878.68172658793856</v>
      </c>
      <c r="G1377" s="34" cm="1">
        <f t="array" ref="G1377">_xll.DCE_EC312_SpecificHeat_Ca(B1377)</f>
        <v>650</v>
      </c>
      <c r="H1377" s="33">
        <f t="shared" si="206"/>
        <v>0.11211335928414612</v>
      </c>
      <c r="I1377" s="33">
        <f t="shared" si="207"/>
        <v>1038.5284435375459</v>
      </c>
      <c r="J1377" s="37">
        <f t="shared" si="199"/>
        <v>113.5</v>
      </c>
      <c r="K1377" s="38">
        <f t="shared" si="200"/>
        <v>1038.5284435375459</v>
      </c>
    </row>
    <row r="1378" spans="1:11">
      <c r="A1378" s="31">
        <v>1363</v>
      </c>
      <c r="B1378" s="33">
        <f t="shared" si="201"/>
        <v>1038.5284435375459</v>
      </c>
      <c r="C1378" s="32">
        <f t="shared" si="202"/>
        <v>113.58333333333333</v>
      </c>
      <c r="D1378" s="36">
        <f t="shared" si="203"/>
        <v>1040.8143869278308</v>
      </c>
      <c r="E1378" s="33">
        <f t="shared" si="204"/>
        <v>1040.8143869278308</v>
      </c>
      <c r="F1378" s="34">
        <f t="shared" si="205"/>
        <v>878.01970209738954</v>
      </c>
      <c r="G1378" s="34" cm="1">
        <f t="array" ref="G1378">_xll.DCE_EC312_SpecificHeat_Ca(B1378)</f>
        <v>650</v>
      </c>
      <c r="H1378" s="33">
        <f t="shared" si="206"/>
        <v>0.11202888980296999</v>
      </c>
      <c r="I1378" s="33">
        <f t="shared" si="207"/>
        <v>1038.6404724273489</v>
      </c>
      <c r="J1378" s="37">
        <f t="shared" si="199"/>
        <v>113.58333333333333</v>
      </c>
      <c r="K1378" s="38">
        <f t="shared" si="200"/>
        <v>1038.6404724273489</v>
      </c>
    </row>
    <row r="1379" spans="1:11">
      <c r="A1379" s="31">
        <v>1364</v>
      </c>
      <c r="B1379" s="33">
        <f t="shared" si="201"/>
        <v>1038.6404724273489</v>
      </c>
      <c r="C1379" s="32">
        <f t="shared" si="202"/>
        <v>113.66666666666667</v>
      </c>
      <c r="D1379" s="36">
        <f t="shared" si="203"/>
        <v>1040.9241536699246</v>
      </c>
      <c r="E1379" s="33">
        <f t="shared" si="204"/>
        <v>1040.9241536699246</v>
      </c>
      <c r="F1379" s="34">
        <f t="shared" si="205"/>
        <v>877.35868037470004</v>
      </c>
      <c r="G1379" s="34" cm="1">
        <f t="array" ref="G1379">_xll.DCE_EC312_SpecificHeat_Ca(B1379)</f>
        <v>650</v>
      </c>
      <c r="H1379" s="33">
        <f t="shared" si="206"/>
        <v>0.11194454826763582</v>
      </c>
      <c r="I1379" s="33">
        <f t="shared" si="207"/>
        <v>1038.7524169756166</v>
      </c>
      <c r="J1379" s="37">
        <f t="shared" si="199"/>
        <v>113.66666666666667</v>
      </c>
      <c r="K1379" s="38">
        <f t="shared" si="200"/>
        <v>1038.7524169756166</v>
      </c>
    </row>
    <row r="1380" spans="1:11">
      <c r="A1380" s="31">
        <v>1365</v>
      </c>
      <c r="B1380" s="33">
        <f t="shared" si="201"/>
        <v>1038.7524169756166</v>
      </c>
      <c r="C1380" s="32">
        <f t="shared" si="202"/>
        <v>113.75</v>
      </c>
      <c r="D1380" s="36">
        <f t="shared" si="203"/>
        <v>1041.0338400556843</v>
      </c>
      <c r="E1380" s="33">
        <f t="shared" si="204"/>
        <v>1041.0338400556843</v>
      </c>
      <c r="F1380" s="34">
        <f t="shared" si="205"/>
        <v>876.69865913106617</v>
      </c>
      <c r="G1380" s="34" cm="1">
        <f t="array" ref="G1380">_xll.DCE_EC312_SpecificHeat_Ca(B1380)</f>
        <v>650</v>
      </c>
      <c r="H1380" s="33">
        <f t="shared" si="206"/>
        <v>0.11186033438610896</v>
      </c>
      <c r="I1380" s="33">
        <f t="shared" si="207"/>
        <v>1038.8642773100028</v>
      </c>
      <c r="J1380" s="37">
        <f t="shared" si="199"/>
        <v>113.75</v>
      </c>
      <c r="K1380" s="38">
        <f t="shared" si="200"/>
        <v>1038.8642773100028</v>
      </c>
    </row>
    <row r="1381" spans="1:11">
      <c r="A1381" s="31">
        <v>1366</v>
      </c>
      <c r="B1381" s="33">
        <f t="shared" si="201"/>
        <v>1038.8642773100028</v>
      </c>
      <c r="C1381" s="32">
        <f t="shared" si="202"/>
        <v>113.83333333333333</v>
      </c>
      <c r="D1381" s="36">
        <f t="shared" si="203"/>
        <v>1041.1434462026764</v>
      </c>
      <c r="E1381" s="33">
        <f t="shared" si="204"/>
        <v>1041.1434462026764</v>
      </c>
      <c r="F1381" s="34">
        <f t="shared" si="205"/>
        <v>876.03963608492381</v>
      </c>
      <c r="G1381" s="34" cm="1">
        <f t="array" ref="G1381">_xll.DCE_EC312_SpecificHeat_Ca(B1381)</f>
        <v>650</v>
      </c>
      <c r="H1381" s="33">
        <f t="shared" si="206"/>
        <v>0.11177624786727854</v>
      </c>
      <c r="I1381" s="33">
        <f t="shared" si="207"/>
        <v>1038.97605355787</v>
      </c>
      <c r="J1381" s="37">
        <f t="shared" si="199"/>
        <v>113.83333333333333</v>
      </c>
      <c r="K1381" s="38">
        <f t="shared" si="200"/>
        <v>1038.97605355787</v>
      </c>
    </row>
    <row r="1382" spans="1:11">
      <c r="A1382" s="31">
        <v>1367</v>
      </c>
      <c r="B1382" s="33">
        <f t="shared" si="201"/>
        <v>1038.97605355787</v>
      </c>
      <c r="C1382" s="32">
        <f t="shared" si="202"/>
        <v>113.91666666666667</v>
      </c>
      <c r="D1382" s="36">
        <f t="shared" si="203"/>
        <v>1041.252972228209</v>
      </c>
      <c r="E1382" s="33">
        <f t="shared" si="204"/>
        <v>1041.252972228209</v>
      </c>
      <c r="F1382" s="34">
        <f t="shared" si="205"/>
        <v>875.3816089616131</v>
      </c>
      <c r="G1382" s="34" cm="1">
        <f t="array" ref="G1382">_xll.DCE_EC312_SpecificHeat_Ca(B1382)</f>
        <v>650</v>
      </c>
      <c r="H1382" s="33">
        <f t="shared" si="206"/>
        <v>0.11169228842091457</v>
      </c>
      <c r="I1382" s="33">
        <f t="shared" si="207"/>
        <v>1039.087745846291</v>
      </c>
      <c r="J1382" s="37">
        <f t="shared" si="199"/>
        <v>113.91666666666667</v>
      </c>
      <c r="K1382" s="38">
        <f t="shared" si="200"/>
        <v>1039.087745846291</v>
      </c>
    </row>
    <row r="1383" spans="1:11">
      <c r="A1383" s="31">
        <v>1368</v>
      </c>
      <c r="B1383" s="33">
        <f t="shared" si="201"/>
        <v>1039.087745846291</v>
      </c>
      <c r="C1383" s="32">
        <f t="shared" si="202"/>
        <v>114</v>
      </c>
      <c r="D1383" s="36">
        <f t="shared" si="203"/>
        <v>1041.3624182493331</v>
      </c>
      <c r="E1383" s="33">
        <f t="shared" si="204"/>
        <v>1041.3624182493331</v>
      </c>
      <c r="F1383" s="34">
        <f t="shared" si="205"/>
        <v>874.72457549316437</v>
      </c>
      <c r="G1383" s="34" cm="1">
        <f t="array" ref="G1383">_xll.DCE_EC312_SpecificHeat_Ca(B1383)</f>
        <v>650</v>
      </c>
      <c r="H1383" s="33">
        <f t="shared" si="206"/>
        <v>0.11160845575764076</v>
      </c>
      <c r="I1383" s="33">
        <f t="shared" si="207"/>
        <v>1039.1993543020487</v>
      </c>
      <c r="J1383" s="37">
        <f t="shared" ref="J1383:J1446" si="208">C1383</f>
        <v>114</v>
      </c>
      <c r="K1383" s="38">
        <f t="shared" ref="K1383:K1446" si="209">I1383</f>
        <v>1039.1993543020487</v>
      </c>
    </row>
    <row r="1384" spans="1:11">
      <c r="A1384" s="31">
        <v>1369</v>
      </c>
      <c r="B1384" s="33">
        <f t="shared" si="201"/>
        <v>1039.1993543020487</v>
      </c>
      <c r="C1384" s="32">
        <f t="shared" si="202"/>
        <v>114.08333333333333</v>
      </c>
      <c r="D1384" s="36">
        <f t="shared" si="203"/>
        <v>1041.4717843828435</v>
      </c>
      <c r="E1384" s="33">
        <f t="shared" si="204"/>
        <v>1041.4717843828435</v>
      </c>
      <c r="F1384" s="34">
        <f t="shared" si="205"/>
        <v>874.0685334186453</v>
      </c>
      <c r="G1384" s="34" cm="1">
        <f t="array" ref="G1384">_xll.DCE_EC312_SpecificHeat_Ca(B1384)</f>
        <v>650</v>
      </c>
      <c r="H1384" s="33">
        <f t="shared" si="206"/>
        <v>0.11152474958897866</v>
      </c>
      <c r="I1384" s="33">
        <f t="shared" si="207"/>
        <v>1039.3108790516378</v>
      </c>
      <c r="J1384" s="37">
        <f t="shared" si="208"/>
        <v>114.08333333333333</v>
      </c>
      <c r="K1384" s="38">
        <f t="shared" si="209"/>
        <v>1039.3108790516378</v>
      </c>
    </row>
    <row r="1385" spans="1:11">
      <c r="A1385" s="31">
        <v>1370</v>
      </c>
      <c r="B1385" s="33">
        <f t="shared" si="201"/>
        <v>1039.3108790516378</v>
      </c>
      <c r="C1385" s="32">
        <f t="shared" si="202"/>
        <v>114.16666666666667</v>
      </c>
      <c r="D1385" s="36">
        <f t="shared" si="203"/>
        <v>1041.5810707452792</v>
      </c>
      <c r="E1385" s="33">
        <f t="shared" si="204"/>
        <v>1041.5810707452792</v>
      </c>
      <c r="F1385" s="34">
        <f t="shared" si="205"/>
        <v>873.41348048414943</v>
      </c>
      <c r="G1385" s="34" cm="1">
        <f t="array" ref="G1385">_xll.DCE_EC312_SpecificHeat_Ca(B1385)</f>
        <v>650</v>
      </c>
      <c r="H1385" s="33">
        <f t="shared" si="206"/>
        <v>0.11144116962734631</v>
      </c>
      <c r="I1385" s="33">
        <f t="shared" si="207"/>
        <v>1039.4223202212652</v>
      </c>
      <c r="J1385" s="37">
        <f t="shared" si="208"/>
        <v>114.16666666666667</v>
      </c>
      <c r="K1385" s="38">
        <f t="shared" si="209"/>
        <v>1039.4223202212652</v>
      </c>
    </row>
    <row r="1386" spans="1:11">
      <c r="A1386" s="31">
        <v>1371</v>
      </c>
      <c r="B1386" s="33">
        <f t="shared" si="201"/>
        <v>1039.4223202212652</v>
      </c>
      <c r="C1386" s="32">
        <f t="shared" si="202"/>
        <v>114.25</v>
      </c>
      <c r="D1386" s="36">
        <f t="shared" si="203"/>
        <v>1041.6902774529249</v>
      </c>
      <c r="E1386" s="33">
        <f t="shared" si="204"/>
        <v>1041.6902774529249</v>
      </c>
      <c r="F1386" s="34">
        <f t="shared" si="205"/>
        <v>872.75941444251907</v>
      </c>
      <c r="G1386" s="34" cm="1">
        <f t="array" ref="G1386">_xll.DCE_EC312_SpecificHeat_Ca(B1386)</f>
        <v>650</v>
      </c>
      <c r="H1386" s="33">
        <f t="shared" si="206"/>
        <v>0.11135771558602281</v>
      </c>
      <c r="I1386" s="33">
        <f t="shared" si="207"/>
        <v>1039.5336779368513</v>
      </c>
      <c r="J1386" s="37">
        <f t="shared" si="208"/>
        <v>114.25</v>
      </c>
      <c r="K1386" s="38">
        <f t="shared" si="209"/>
        <v>1039.5336779368513</v>
      </c>
    </row>
    <row r="1387" spans="1:11">
      <c r="A1387" s="31">
        <v>1372</v>
      </c>
      <c r="B1387" s="33">
        <f t="shared" si="201"/>
        <v>1039.5336779368513</v>
      </c>
      <c r="C1387" s="32">
        <f t="shared" si="202"/>
        <v>114.33333333333333</v>
      </c>
      <c r="D1387" s="36">
        <f t="shared" si="203"/>
        <v>1041.7994046218103</v>
      </c>
      <c r="E1387" s="33">
        <f t="shared" si="204"/>
        <v>1041.7994046218103</v>
      </c>
      <c r="F1387" s="34">
        <f t="shared" si="205"/>
        <v>872.10633305323131</v>
      </c>
      <c r="G1387" s="34" cm="1">
        <f t="array" ref="G1387">_xll.DCE_EC312_SpecificHeat_Ca(B1387)</f>
        <v>650</v>
      </c>
      <c r="H1387" s="33">
        <f t="shared" si="206"/>
        <v>0.11127438717913386</v>
      </c>
      <c r="I1387" s="33">
        <f t="shared" si="207"/>
        <v>1039.6449523240303</v>
      </c>
      <c r="J1387" s="37">
        <f t="shared" si="208"/>
        <v>114.33333333333333</v>
      </c>
      <c r="K1387" s="38">
        <f t="shared" si="209"/>
        <v>1039.6449523240303</v>
      </c>
    </row>
    <row r="1388" spans="1:11">
      <c r="A1388" s="31">
        <v>1373</v>
      </c>
      <c r="B1388" s="33">
        <f t="shared" si="201"/>
        <v>1039.6449523240303</v>
      </c>
      <c r="C1388" s="32">
        <f t="shared" si="202"/>
        <v>114.41666666666667</v>
      </c>
      <c r="D1388" s="36">
        <f t="shared" si="203"/>
        <v>1041.9084523677129</v>
      </c>
      <c r="E1388" s="33">
        <f t="shared" si="204"/>
        <v>1041.9084523677129</v>
      </c>
      <c r="F1388" s="34">
        <f t="shared" si="205"/>
        <v>871.45423408314116</v>
      </c>
      <c r="G1388" s="34" cm="1">
        <f t="array" ref="G1388">_xll.DCE_EC312_SpecificHeat_Ca(B1388)</f>
        <v>650</v>
      </c>
      <c r="H1388" s="33">
        <f t="shared" si="206"/>
        <v>0.1111911841217465</v>
      </c>
      <c r="I1388" s="33">
        <f t="shared" si="207"/>
        <v>1039.756143508152</v>
      </c>
      <c r="J1388" s="37">
        <f t="shared" si="208"/>
        <v>114.41666666666667</v>
      </c>
      <c r="K1388" s="38">
        <f t="shared" si="209"/>
        <v>1039.756143508152</v>
      </c>
    </row>
    <row r="1389" spans="1:11">
      <c r="A1389" s="31">
        <v>1374</v>
      </c>
      <c r="B1389" s="33">
        <f t="shared" si="201"/>
        <v>1039.756143508152</v>
      </c>
      <c r="C1389" s="32">
        <f t="shared" si="202"/>
        <v>114.5</v>
      </c>
      <c r="D1389" s="36">
        <f t="shared" si="203"/>
        <v>1042.0174208061571</v>
      </c>
      <c r="E1389" s="33">
        <f t="shared" si="204"/>
        <v>1042.0174208061571</v>
      </c>
      <c r="F1389" s="34">
        <f t="shared" si="205"/>
        <v>870.80311530534766</v>
      </c>
      <c r="G1389" s="34" cm="1">
        <f t="array" ref="G1389">_xll.DCE_EC312_SpecificHeat_Ca(B1389)</f>
        <v>650</v>
      </c>
      <c r="H1389" s="33">
        <f t="shared" si="206"/>
        <v>0.11110810612972441</v>
      </c>
      <c r="I1389" s="33">
        <f t="shared" si="207"/>
        <v>1039.8672516142817</v>
      </c>
      <c r="J1389" s="37">
        <f t="shared" si="208"/>
        <v>114.5</v>
      </c>
      <c r="K1389" s="38">
        <f t="shared" si="209"/>
        <v>1039.8672516142817</v>
      </c>
    </row>
    <row r="1390" spans="1:11">
      <c r="A1390" s="31">
        <v>1375</v>
      </c>
      <c r="B1390" s="33">
        <f t="shared" si="201"/>
        <v>1039.8672516142817</v>
      </c>
      <c r="C1390" s="32">
        <f t="shared" si="202"/>
        <v>114.58333333333333</v>
      </c>
      <c r="D1390" s="36">
        <f t="shared" si="203"/>
        <v>1042.1263100524152</v>
      </c>
      <c r="E1390" s="33">
        <f t="shared" si="204"/>
        <v>1042.1263100524152</v>
      </c>
      <c r="F1390" s="34">
        <f t="shared" si="205"/>
        <v>870.15297449990601</v>
      </c>
      <c r="G1390" s="34" cm="1">
        <f t="array" ref="G1390">_xll.DCE_EC312_SpecificHeat_Ca(B1390)</f>
        <v>650</v>
      </c>
      <c r="H1390" s="33">
        <f t="shared" si="206"/>
        <v>0.11102515291981892</v>
      </c>
      <c r="I1390" s="33">
        <f t="shared" si="207"/>
        <v>1039.9782767672016</v>
      </c>
      <c r="J1390" s="37">
        <f t="shared" si="208"/>
        <v>114.58333333333333</v>
      </c>
      <c r="K1390" s="38">
        <f t="shared" si="209"/>
        <v>1039.9782767672016</v>
      </c>
    </row>
    <row r="1391" spans="1:11">
      <c r="A1391" s="31">
        <v>1376</v>
      </c>
      <c r="B1391" s="33">
        <f t="shared" si="201"/>
        <v>1039.9782767672016</v>
      </c>
      <c r="C1391" s="32">
        <f t="shared" si="202"/>
        <v>114.66666666666667</v>
      </c>
      <c r="D1391" s="36">
        <f t="shared" si="203"/>
        <v>1042.2351202215089</v>
      </c>
      <c r="E1391" s="33">
        <f t="shared" si="204"/>
        <v>1042.2351202215089</v>
      </c>
      <c r="F1391" s="34">
        <f t="shared" si="205"/>
        <v>869.50380945363406</v>
      </c>
      <c r="G1391" s="34" cm="1">
        <f t="array" ref="G1391">_xll.DCE_EC312_SpecificHeat_Ca(B1391)</f>
        <v>650</v>
      </c>
      <c r="H1391" s="33">
        <f t="shared" si="206"/>
        <v>0.11094232420964419</v>
      </c>
      <c r="I1391" s="33">
        <f t="shared" si="207"/>
        <v>1040.0892190914112</v>
      </c>
      <c r="J1391" s="37">
        <f t="shared" si="208"/>
        <v>114.66666666666667</v>
      </c>
      <c r="K1391" s="38">
        <f t="shared" si="209"/>
        <v>1040.0892190914112</v>
      </c>
    </row>
    <row r="1392" spans="1:11">
      <c r="A1392" s="31">
        <v>1377</v>
      </c>
      <c r="B1392" s="33">
        <f t="shared" si="201"/>
        <v>1040.0892190914112</v>
      </c>
      <c r="C1392" s="32">
        <f t="shared" si="202"/>
        <v>114.75</v>
      </c>
      <c r="D1392" s="36">
        <f t="shared" si="203"/>
        <v>1042.3438514282084</v>
      </c>
      <c r="E1392" s="33">
        <f t="shared" si="204"/>
        <v>1042.3438514282084</v>
      </c>
      <c r="F1392" s="34">
        <f t="shared" si="205"/>
        <v>868.85561795986462</v>
      </c>
      <c r="G1392" s="34" cm="1">
        <f t="array" ref="G1392">_xll.DCE_EC312_SpecificHeat_Ca(B1392)</f>
        <v>650</v>
      </c>
      <c r="H1392" s="33">
        <f t="shared" si="206"/>
        <v>0.1108596197176456</v>
      </c>
      <c r="I1392" s="33">
        <f t="shared" si="207"/>
        <v>1040.200078711129</v>
      </c>
      <c r="J1392" s="37">
        <f t="shared" si="208"/>
        <v>114.75</v>
      </c>
      <c r="K1392" s="38">
        <f t="shared" si="209"/>
        <v>1040.200078711129</v>
      </c>
    </row>
    <row r="1393" spans="1:11">
      <c r="A1393" s="31">
        <v>1378</v>
      </c>
      <c r="B1393" s="33">
        <f t="shared" si="201"/>
        <v>1040.200078711129</v>
      </c>
      <c r="C1393" s="32">
        <f t="shared" si="202"/>
        <v>114.83333333333333</v>
      </c>
      <c r="D1393" s="36">
        <f t="shared" si="203"/>
        <v>1042.4525037870353</v>
      </c>
      <c r="E1393" s="33">
        <f t="shared" si="204"/>
        <v>1042.4525037870353</v>
      </c>
      <c r="F1393" s="34">
        <f t="shared" si="205"/>
        <v>868.20839781877078</v>
      </c>
      <c r="G1393" s="34" cm="1">
        <f t="array" ref="G1393">_xll.DCE_EC312_SpecificHeat_Ca(B1393)</f>
        <v>650</v>
      </c>
      <c r="H1393" s="33">
        <f t="shared" si="206"/>
        <v>0.11077703916314133</v>
      </c>
      <c r="I1393" s="33">
        <f t="shared" si="207"/>
        <v>1040.3108557502921</v>
      </c>
      <c r="J1393" s="37">
        <f t="shared" si="208"/>
        <v>114.83333333333333</v>
      </c>
      <c r="K1393" s="38">
        <f t="shared" si="209"/>
        <v>1040.3108557502921</v>
      </c>
    </row>
    <row r="1394" spans="1:11">
      <c r="A1394" s="31">
        <v>1379</v>
      </c>
      <c r="B1394" s="33">
        <f t="shared" si="201"/>
        <v>1040.3108557502921</v>
      </c>
      <c r="C1394" s="32">
        <f t="shared" si="202"/>
        <v>114.91666666666667</v>
      </c>
      <c r="D1394" s="36">
        <f t="shared" si="203"/>
        <v>1042.5610774122624</v>
      </c>
      <c r="E1394" s="33">
        <f t="shared" si="204"/>
        <v>1042.5610774122624</v>
      </c>
      <c r="F1394" s="34">
        <f t="shared" si="205"/>
        <v>867.56214683745668</v>
      </c>
      <c r="G1394" s="34" cm="1">
        <f t="array" ref="G1394">_xll.DCE_EC312_SpecificHeat_Ca(B1394)</f>
        <v>650</v>
      </c>
      <c r="H1394" s="33">
        <f t="shared" si="206"/>
        <v>0.11069458226633395</v>
      </c>
      <c r="I1394" s="33">
        <f t="shared" si="207"/>
        <v>1040.4215503325586</v>
      </c>
      <c r="J1394" s="37">
        <f t="shared" si="208"/>
        <v>114.91666666666667</v>
      </c>
      <c r="K1394" s="38">
        <f t="shared" si="209"/>
        <v>1040.4215503325586</v>
      </c>
    </row>
    <row r="1395" spans="1:11">
      <c r="A1395" s="31">
        <v>1380</v>
      </c>
      <c r="B1395" s="33">
        <f t="shared" si="201"/>
        <v>1040.4215503325586</v>
      </c>
      <c r="C1395" s="32">
        <f t="shared" si="202"/>
        <v>115</v>
      </c>
      <c r="D1395" s="36">
        <f t="shared" si="203"/>
        <v>1042.6695724179131</v>
      </c>
      <c r="E1395" s="33">
        <f t="shared" si="204"/>
        <v>1042.6695724179131</v>
      </c>
      <c r="F1395" s="34">
        <f t="shared" si="205"/>
        <v>866.91686282900923</v>
      </c>
      <c r="G1395" s="34" cm="1">
        <f t="array" ref="G1395">_xll.DCE_EC312_SpecificHeat_Ca(B1395)</f>
        <v>650</v>
      </c>
      <c r="H1395" s="33">
        <f t="shared" si="206"/>
        <v>0.11061224874818933</v>
      </c>
      <c r="I1395" s="33">
        <f t="shared" si="207"/>
        <v>1040.5321625813067</v>
      </c>
      <c r="J1395" s="37">
        <f t="shared" si="208"/>
        <v>115</v>
      </c>
      <c r="K1395" s="38">
        <f t="shared" si="209"/>
        <v>1040.5321625813067</v>
      </c>
    </row>
    <row r="1396" spans="1:11">
      <c r="A1396" s="31">
        <v>1381</v>
      </c>
      <c r="B1396" s="33">
        <f t="shared" si="201"/>
        <v>1040.5321625813067</v>
      </c>
      <c r="C1396" s="32">
        <f t="shared" si="202"/>
        <v>115.08333333333333</v>
      </c>
      <c r="D1396" s="36">
        <f t="shared" si="203"/>
        <v>1042.7779889177637</v>
      </c>
      <c r="E1396" s="33">
        <f t="shared" si="204"/>
        <v>1042.7779889177637</v>
      </c>
      <c r="F1396" s="34">
        <f t="shared" si="205"/>
        <v>866.27254361351072</v>
      </c>
      <c r="G1396" s="34" cm="1">
        <f t="array" ref="G1396">_xll.DCE_EC312_SpecificHeat_Ca(B1396)</f>
        <v>650</v>
      </c>
      <c r="H1396" s="33">
        <f t="shared" si="206"/>
        <v>0.11053003833056589</v>
      </c>
      <c r="I1396" s="33">
        <f t="shared" si="207"/>
        <v>1040.6426926196373</v>
      </c>
      <c r="J1396" s="37">
        <f t="shared" si="208"/>
        <v>115.08333333333333</v>
      </c>
      <c r="K1396" s="38">
        <f t="shared" si="209"/>
        <v>1040.6426926196373</v>
      </c>
    </row>
    <row r="1397" spans="1:11">
      <c r="A1397" s="31">
        <v>1382</v>
      </c>
      <c r="B1397" s="33">
        <f t="shared" si="201"/>
        <v>1040.6426926196373</v>
      </c>
      <c r="C1397" s="32">
        <f t="shared" si="202"/>
        <v>115.16666666666667</v>
      </c>
      <c r="D1397" s="36">
        <f t="shared" si="203"/>
        <v>1042.8863270253448</v>
      </c>
      <c r="E1397" s="33">
        <f t="shared" si="204"/>
        <v>1042.8863270253448</v>
      </c>
      <c r="F1397" s="34">
        <f t="shared" si="205"/>
        <v>865.62918701784679</v>
      </c>
      <c r="G1397" s="34" cm="1">
        <f t="array" ref="G1397">_xll.DCE_EC312_SpecificHeat_Ca(B1397)</f>
        <v>650</v>
      </c>
      <c r="H1397" s="33">
        <f t="shared" si="206"/>
        <v>0.11044795073619018</v>
      </c>
      <c r="I1397" s="33">
        <f t="shared" si="207"/>
        <v>1040.7531405703735</v>
      </c>
      <c r="J1397" s="37">
        <f t="shared" si="208"/>
        <v>115.16666666666667</v>
      </c>
      <c r="K1397" s="38">
        <f t="shared" si="209"/>
        <v>1040.7531405703735</v>
      </c>
    </row>
    <row r="1398" spans="1:11">
      <c r="A1398" s="31">
        <v>1383</v>
      </c>
      <c r="B1398" s="33">
        <f t="shared" si="201"/>
        <v>1040.7531405703735</v>
      </c>
      <c r="C1398" s="32">
        <f t="shared" si="202"/>
        <v>115.25</v>
      </c>
      <c r="D1398" s="36">
        <f t="shared" si="203"/>
        <v>1042.9945868539396</v>
      </c>
      <c r="E1398" s="33">
        <f t="shared" si="204"/>
        <v>1042.9945868539396</v>
      </c>
      <c r="F1398" s="34">
        <f t="shared" si="205"/>
        <v>864.98679087506036</v>
      </c>
      <c r="G1398" s="34" cm="1">
        <f t="array" ref="G1398">_xll.DCE_EC312_SpecificHeat_Ca(B1398)</f>
        <v>650</v>
      </c>
      <c r="H1398" s="33">
        <f t="shared" si="206"/>
        <v>0.11036598568857434</v>
      </c>
      <c r="I1398" s="33">
        <f t="shared" si="207"/>
        <v>1040.863506556062</v>
      </c>
      <c r="J1398" s="37">
        <f t="shared" si="208"/>
        <v>115.25</v>
      </c>
      <c r="K1398" s="38">
        <f t="shared" si="209"/>
        <v>1040.863506556062</v>
      </c>
    </row>
    <row r="1399" spans="1:11">
      <c r="A1399" s="31">
        <v>1384</v>
      </c>
      <c r="B1399" s="33">
        <f t="shared" si="201"/>
        <v>1040.863506556062</v>
      </c>
      <c r="C1399" s="32">
        <f t="shared" si="202"/>
        <v>115.33333333333333</v>
      </c>
      <c r="D1399" s="36">
        <f t="shared" si="203"/>
        <v>1043.1027685165864</v>
      </c>
      <c r="E1399" s="33">
        <f t="shared" si="204"/>
        <v>1043.1027685165864</v>
      </c>
      <c r="F1399" s="34">
        <f t="shared" si="205"/>
        <v>864.34535302486245</v>
      </c>
      <c r="G1399" s="34" cm="1">
        <f t="array" ref="G1399">_xll.DCE_EC312_SpecificHeat_Ca(B1399)</f>
        <v>650</v>
      </c>
      <c r="H1399" s="33">
        <f t="shared" si="206"/>
        <v>0.11028414291208126</v>
      </c>
      <c r="I1399" s="33">
        <f t="shared" si="207"/>
        <v>1040.9737906989742</v>
      </c>
      <c r="J1399" s="37">
        <f t="shared" si="208"/>
        <v>115.33333333333333</v>
      </c>
      <c r="K1399" s="38">
        <f t="shared" si="209"/>
        <v>1040.9737906989742</v>
      </c>
    </row>
    <row r="1400" spans="1:11">
      <c r="A1400" s="31">
        <v>1385</v>
      </c>
      <c r="B1400" s="33">
        <f t="shared" si="201"/>
        <v>1040.9737906989742</v>
      </c>
      <c r="C1400" s="32">
        <f t="shared" si="202"/>
        <v>115.41666666666667</v>
      </c>
      <c r="D1400" s="36">
        <f t="shared" si="203"/>
        <v>1043.2108721260788</v>
      </c>
      <c r="E1400" s="33">
        <f t="shared" si="204"/>
        <v>1043.2108721260788</v>
      </c>
      <c r="F1400" s="34">
        <f t="shared" si="205"/>
        <v>863.70487131344839</v>
      </c>
      <c r="G1400" s="34" cm="1">
        <f t="array" ref="G1400">_xll.DCE_EC312_SpecificHeat_Ca(B1400)</f>
        <v>650</v>
      </c>
      <c r="H1400" s="33">
        <f t="shared" si="206"/>
        <v>0.11020242213190123</v>
      </c>
      <c r="I1400" s="33">
        <f t="shared" si="207"/>
        <v>1041.083993121106</v>
      </c>
      <c r="J1400" s="37">
        <f t="shared" si="208"/>
        <v>115.41666666666667</v>
      </c>
      <c r="K1400" s="38">
        <f t="shared" si="209"/>
        <v>1041.083993121106</v>
      </c>
    </row>
    <row r="1401" spans="1:11">
      <c r="A1401" s="31">
        <v>1386</v>
      </c>
      <c r="B1401" s="33">
        <f t="shared" si="201"/>
        <v>1041.083993121106</v>
      </c>
      <c r="C1401" s="32">
        <f t="shared" si="202"/>
        <v>115.5</v>
      </c>
      <c r="D1401" s="36">
        <f t="shared" si="203"/>
        <v>1043.3188977949662</v>
      </c>
      <c r="E1401" s="33">
        <f t="shared" si="204"/>
        <v>1043.3188977949662</v>
      </c>
      <c r="F1401" s="34">
        <f t="shared" si="205"/>
        <v>863.06534359354248</v>
      </c>
      <c r="G1401" s="34" cm="1">
        <f t="array" ref="G1401">_xll.DCE_EC312_SpecificHeat_Ca(B1401)</f>
        <v>650</v>
      </c>
      <c r="H1401" s="33">
        <f t="shared" si="206"/>
        <v>0.11012082307405761</v>
      </c>
      <c r="I1401" s="33">
        <f t="shared" si="207"/>
        <v>1041.1941139441801</v>
      </c>
      <c r="J1401" s="37">
        <f t="shared" si="208"/>
        <v>115.5</v>
      </c>
      <c r="K1401" s="38">
        <f t="shared" si="209"/>
        <v>1041.1941139441801</v>
      </c>
    </row>
    <row r="1402" spans="1:11">
      <c r="A1402" s="31">
        <v>1387</v>
      </c>
      <c r="B1402" s="33">
        <f t="shared" si="201"/>
        <v>1041.1941139441801</v>
      </c>
      <c r="C1402" s="32">
        <f t="shared" si="202"/>
        <v>115.58333333333333</v>
      </c>
      <c r="D1402" s="36">
        <f t="shared" si="203"/>
        <v>1043.4268456355553</v>
      </c>
      <c r="E1402" s="33">
        <f t="shared" si="204"/>
        <v>1043.4268456355553</v>
      </c>
      <c r="F1402" s="34">
        <f t="shared" si="205"/>
        <v>862.42676772429525</v>
      </c>
      <c r="G1402" s="34" cm="1">
        <f t="array" ref="G1402">_xll.DCE_EC312_SpecificHeat_Ca(B1402)</f>
        <v>650</v>
      </c>
      <c r="H1402" s="33">
        <f t="shared" si="206"/>
        <v>0.11003934546539365</v>
      </c>
      <c r="I1402" s="33">
        <f t="shared" si="207"/>
        <v>1041.3041532896455</v>
      </c>
      <c r="J1402" s="37">
        <f t="shared" si="208"/>
        <v>115.58333333333333</v>
      </c>
      <c r="K1402" s="38">
        <f t="shared" si="209"/>
        <v>1041.3041532896455</v>
      </c>
    </row>
    <row r="1403" spans="1:11">
      <c r="A1403" s="31">
        <v>1388</v>
      </c>
      <c r="B1403" s="33">
        <f t="shared" si="201"/>
        <v>1041.3041532896455</v>
      </c>
      <c r="C1403" s="32">
        <f t="shared" si="202"/>
        <v>115.66666666666667</v>
      </c>
      <c r="D1403" s="36">
        <f t="shared" si="203"/>
        <v>1043.5347157599099</v>
      </c>
      <c r="E1403" s="33">
        <f t="shared" si="204"/>
        <v>1043.5347157599099</v>
      </c>
      <c r="F1403" s="34">
        <f t="shared" si="205"/>
        <v>861.78914157134739</v>
      </c>
      <c r="G1403" s="34" cm="1">
        <f t="array" ref="G1403">_xll.DCE_EC312_SpecificHeat_Ca(B1403)</f>
        <v>650</v>
      </c>
      <c r="H1403" s="33">
        <f t="shared" si="206"/>
        <v>0.10995798903358073</v>
      </c>
      <c r="I1403" s="33">
        <f t="shared" si="207"/>
        <v>1041.414111278679</v>
      </c>
      <c r="J1403" s="37">
        <f t="shared" si="208"/>
        <v>115.66666666666667</v>
      </c>
      <c r="K1403" s="38">
        <f t="shared" si="209"/>
        <v>1041.414111278679</v>
      </c>
    </row>
    <row r="1404" spans="1:11">
      <c r="A1404" s="31">
        <v>1389</v>
      </c>
      <c r="B1404" s="33">
        <f t="shared" si="201"/>
        <v>1041.414111278679</v>
      </c>
      <c r="C1404" s="32">
        <f t="shared" si="202"/>
        <v>115.75</v>
      </c>
      <c r="D1404" s="36">
        <f t="shared" si="203"/>
        <v>1043.6425082798514</v>
      </c>
      <c r="E1404" s="33">
        <f t="shared" si="204"/>
        <v>1043.6425082798514</v>
      </c>
      <c r="F1404" s="34">
        <f t="shared" si="205"/>
        <v>861.15246300654383</v>
      </c>
      <c r="G1404" s="34" cm="1">
        <f t="array" ref="G1404">_xll.DCE_EC312_SpecificHeat_Ca(B1404)</f>
        <v>650</v>
      </c>
      <c r="H1404" s="33">
        <f t="shared" si="206"/>
        <v>0.10987675350708184</v>
      </c>
      <c r="I1404" s="33">
        <f t="shared" si="207"/>
        <v>1041.523988032186</v>
      </c>
      <c r="J1404" s="37">
        <f t="shared" si="208"/>
        <v>115.75</v>
      </c>
      <c r="K1404" s="38">
        <f t="shared" si="209"/>
        <v>1041.523988032186</v>
      </c>
    </row>
    <row r="1405" spans="1:11">
      <c r="A1405" s="31">
        <v>1390</v>
      </c>
      <c r="B1405" s="33">
        <f t="shared" si="201"/>
        <v>1041.523988032186</v>
      </c>
      <c r="C1405" s="32">
        <f t="shared" si="202"/>
        <v>115.83333333333333</v>
      </c>
      <c r="D1405" s="36">
        <f t="shared" si="203"/>
        <v>1043.7502233069613</v>
      </c>
      <c r="E1405" s="33">
        <f t="shared" si="204"/>
        <v>1043.7502233069613</v>
      </c>
      <c r="F1405" s="34">
        <f t="shared" si="205"/>
        <v>860.51672990848829</v>
      </c>
      <c r="G1405" s="34" cm="1">
        <f t="array" ref="G1405">_xll.DCE_EC312_SpecificHeat_Ca(B1405)</f>
        <v>650</v>
      </c>
      <c r="H1405" s="33">
        <f t="shared" si="206"/>
        <v>0.10979563861522232</v>
      </c>
      <c r="I1405" s="33">
        <f t="shared" si="207"/>
        <v>1041.6337836708012</v>
      </c>
      <c r="J1405" s="37">
        <f t="shared" si="208"/>
        <v>115.83333333333333</v>
      </c>
      <c r="K1405" s="38">
        <f t="shared" si="209"/>
        <v>1041.6337836708012</v>
      </c>
    </row>
    <row r="1406" spans="1:11">
      <c r="A1406" s="31">
        <v>1391</v>
      </c>
      <c r="B1406" s="33">
        <f t="shared" si="201"/>
        <v>1041.6337836708012</v>
      </c>
      <c r="C1406" s="32">
        <f t="shared" si="202"/>
        <v>115.91666666666667</v>
      </c>
      <c r="D1406" s="36">
        <f t="shared" si="203"/>
        <v>1043.8578609525794</v>
      </c>
      <c r="E1406" s="33">
        <f t="shared" si="204"/>
        <v>1043.8578609525794</v>
      </c>
      <c r="F1406" s="34">
        <f t="shared" si="205"/>
        <v>859.88194016174509</v>
      </c>
      <c r="G1406" s="34" cm="1">
        <f t="array" ref="G1406">_xll.DCE_EC312_SpecificHeat_Ca(B1406)</f>
        <v>650</v>
      </c>
      <c r="H1406" s="33">
        <f t="shared" si="206"/>
        <v>0.10971464408808805</v>
      </c>
      <c r="I1406" s="33">
        <f t="shared" si="207"/>
        <v>1041.7434983148894</v>
      </c>
      <c r="J1406" s="37">
        <f t="shared" si="208"/>
        <v>115.91666666666667</v>
      </c>
      <c r="K1406" s="38">
        <f t="shared" si="209"/>
        <v>1041.7434983148894</v>
      </c>
    </row>
    <row r="1407" spans="1:11">
      <c r="A1407" s="31">
        <v>1392</v>
      </c>
      <c r="B1407" s="33">
        <f t="shared" si="201"/>
        <v>1041.7434983148894</v>
      </c>
      <c r="C1407" s="32">
        <f t="shared" si="202"/>
        <v>116</v>
      </c>
      <c r="D1407" s="36">
        <f t="shared" si="203"/>
        <v>1043.9654213278063</v>
      </c>
      <c r="E1407" s="33">
        <f t="shared" si="204"/>
        <v>1043.9654213278063</v>
      </c>
      <c r="F1407" s="34">
        <f t="shared" si="205"/>
        <v>859.24809165740135</v>
      </c>
      <c r="G1407" s="34" cm="1">
        <f t="array" ref="G1407">_xll.DCE_EC312_SpecificHeat_Ca(B1407)</f>
        <v>650</v>
      </c>
      <c r="H1407" s="33">
        <f t="shared" si="206"/>
        <v>0.10963376965659717</v>
      </c>
      <c r="I1407" s="33">
        <f t="shared" si="207"/>
        <v>1041.8531320845459</v>
      </c>
      <c r="J1407" s="37">
        <f t="shared" si="208"/>
        <v>116</v>
      </c>
      <c r="K1407" s="38">
        <f t="shared" si="209"/>
        <v>1041.8531320845459</v>
      </c>
    </row>
    <row r="1408" spans="1:11">
      <c r="A1408" s="31">
        <v>1393</v>
      </c>
      <c r="B1408" s="33">
        <f t="shared" si="201"/>
        <v>1041.8531320845459</v>
      </c>
      <c r="C1408" s="32">
        <f t="shared" si="202"/>
        <v>116.08333333333333</v>
      </c>
      <c r="D1408" s="36">
        <f t="shared" si="203"/>
        <v>1044.0729045435037</v>
      </c>
      <c r="E1408" s="33">
        <f t="shared" si="204"/>
        <v>1044.0729045435037</v>
      </c>
      <c r="F1408" s="34">
        <f t="shared" si="205"/>
        <v>858.61518229297872</v>
      </c>
      <c r="G1408" s="34" cm="1">
        <f t="array" ref="G1408">_xll.DCE_EC312_SpecificHeat_Ca(B1408)</f>
        <v>650</v>
      </c>
      <c r="H1408" s="33">
        <f t="shared" si="206"/>
        <v>0.10955301505248886</v>
      </c>
      <c r="I1408" s="33">
        <f t="shared" si="207"/>
        <v>1041.9626850995985</v>
      </c>
      <c r="J1408" s="37">
        <f t="shared" si="208"/>
        <v>116.08333333333333</v>
      </c>
      <c r="K1408" s="38">
        <f t="shared" si="209"/>
        <v>1041.9626850995985</v>
      </c>
    </row>
    <row r="1409" spans="1:11">
      <c r="A1409" s="31">
        <v>1394</v>
      </c>
      <c r="B1409" s="33">
        <f t="shared" si="201"/>
        <v>1041.9626850995985</v>
      </c>
      <c r="C1409" s="32">
        <f t="shared" si="202"/>
        <v>116.16666666666667</v>
      </c>
      <c r="D1409" s="36">
        <f t="shared" si="203"/>
        <v>1044.1803107102942</v>
      </c>
      <c r="E1409" s="33">
        <f t="shared" si="204"/>
        <v>1044.1803107102942</v>
      </c>
      <c r="F1409" s="34">
        <f t="shared" si="205"/>
        <v>857.98320997199221</v>
      </c>
      <c r="G1409" s="34" cm="1">
        <f t="array" ref="G1409">_xll.DCE_EC312_SpecificHeat_Ca(B1409)</f>
        <v>650</v>
      </c>
      <c r="H1409" s="33">
        <f t="shared" si="206"/>
        <v>0.10947238000826696</v>
      </c>
      <c r="I1409" s="33">
        <f t="shared" si="207"/>
        <v>1042.0721574796069</v>
      </c>
      <c r="J1409" s="37">
        <f t="shared" si="208"/>
        <v>116.16666666666667</v>
      </c>
      <c r="K1409" s="38">
        <f t="shared" si="209"/>
        <v>1042.0721574796069</v>
      </c>
    </row>
    <row r="1410" spans="1:11">
      <c r="A1410" s="31">
        <v>1395</v>
      </c>
      <c r="B1410" s="33">
        <f t="shared" si="201"/>
        <v>1042.0721574796069</v>
      </c>
      <c r="C1410" s="32">
        <f t="shared" si="202"/>
        <v>116.25</v>
      </c>
      <c r="D1410" s="36">
        <f t="shared" si="203"/>
        <v>1044.2876399385632</v>
      </c>
      <c r="E1410" s="33">
        <f t="shared" si="204"/>
        <v>1044.2876399385632</v>
      </c>
      <c r="F1410" s="34">
        <f t="shared" si="205"/>
        <v>857.35217260442164</v>
      </c>
      <c r="G1410" s="34" cm="1">
        <f t="array" ref="G1410">_xll.DCE_EC312_SpecificHeat_Ca(B1410)</f>
        <v>650</v>
      </c>
      <c r="H1410" s="33">
        <f t="shared" si="206"/>
        <v>0.10939186425726019</v>
      </c>
      <c r="I1410" s="33">
        <f t="shared" si="207"/>
        <v>1042.1815493438642</v>
      </c>
      <c r="J1410" s="37">
        <f t="shared" si="208"/>
        <v>116.25</v>
      </c>
      <c r="K1410" s="38">
        <f t="shared" si="209"/>
        <v>1042.1815493438642</v>
      </c>
    </row>
    <row r="1411" spans="1:11">
      <c r="A1411" s="31">
        <v>1396</v>
      </c>
      <c r="B1411" s="33">
        <f t="shared" si="201"/>
        <v>1042.1815493438642</v>
      </c>
      <c r="C1411" s="32">
        <f t="shared" si="202"/>
        <v>116.33333333333333</v>
      </c>
      <c r="D1411" s="36">
        <f t="shared" si="203"/>
        <v>1044.3948923384589</v>
      </c>
      <c r="E1411" s="33">
        <f t="shared" si="204"/>
        <v>1044.3948923384589</v>
      </c>
      <c r="F1411" s="34">
        <f t="shared" si="205"/>
        <v>856.72206810650357</v>
      </c>
      <c r="G1411" s="34" cm="1">
        <f t="array" ref="G1411">_xll.DCE_EC312_SpecificHeat_Ca(B1411)</f>
        <v>650</v>
      </c>
      <c r="H1411" s="33">
        <f t="shared" si="206"/>
        <v>0.10931146753359557</v>
      </c>
      <c r="I1411" s="33">
        <f t="shared" si="207"/>
        <v>1042.2908608113978</v>
      </c>
      <c r="J1411" s="37">
        <f t="shared" si="208"/>
        <v>116.33333333333333</v>
      </c>
      <c r="K1411" s="38">
        <f t="shared" si="209"/>
        <v>1042.2908608113978</v>
      </c>
    </row>
    <row r="1412" spans="1:11">
      <c r="A1412" s="31">
        <v>1397</v>
      </c>
      <c r="B1412" s="33">
        <f t="shared" si="201"/>
        <v>1042.2908608113978</v>
      </c>
      <c r="C1412" s="32">
        <f t="shared" si="202"/>
        <v>116.41666666666667</v>
      </c>
      <c r="D1412" s="36">
        <f t="shared" si="203"/>
        <v>1044.5020680198934</v>
      </c>
      <c r="E1412" s="33">
        <f t="shared" si="204"/>
        <v>1044.5020680198934</v>
      </c>
      <c r="F1412" s="34">
        <f t="shared" si="205"/>
        <v>856.0928944006979</v>
      </c>
      <c r="G1412" s="34" cm="1">
        <f t="array" ref="G1412">_xll.DCE_EC312_SpecificHeat_Ca(B1412)</f>
        <v>650</v>
      </c>
      <c r="H1412" s="33">
        <f t="shared" si="206"/>
        <v>0.10923118957219417</v>
      </c>
      <c r="I1412" s="33">
        <f t="shared" si="207"/>
        <v>1042.4000920009701</v>
      </c>
      <c r="J1412" s="37">
        <f t="shared" si="208"/>
        <v>116.41666666666667</v>
      </c>
      <c r="K1412" s="38">
        <f t="shared" si="209"/>
        <v>1042.4000920009701</v>
      </c>
    </row>
    <row r="1413" spans="1:11">
      <c r="A1413" s="31">
        <v>1398</v>
      </c>
      <c r="B1413" s="33">
        <f t="shared" si="201"/>
        <v>1042.4000920009701</v>
      </c>
      <c r="C1413" s="32">
        <f t="shared" si="202"/>
        <v>116.5</v>
      </c>
      <c r="D1413" s="36">
        <f t="shared" si="203"/>
        <v>1044.6091670925425</v>
      </c>
      <c r="E1413" s="33">
        <f t="shared" si="204"/>
        <v>1044.6091670925425</v>
      </c>
      <c r="F1413" s="34">
        <f t="shared" si="205"/>
        <v>855.46464941548288</v>
      </c>
      <c r="G1413" s="34" cm="1">
        <f t="array" ref="G1413">_xll.DCE_EC312_SpecificHeat_Ca(B1413)</f>
        <v>650</v>
      </c>
      <c r="H1413" s="33">
        <f t="shared" si="206"/>
        <v>0.10915103010874502</v>
      </c>
      <c r="I1413" s="33">
        <f t="shared" si="207"/>
        <v>1042.5092430310788</v>
      </c>
      <c r="J1413" s="37">
        <f t="shared" si="208"/>
        <v>116.5</v>
      </c>
      <c r="K1413" s="38">
        <f t="shared" si="209"/>
        <v>1042.5092430310788</v>
      </c>
    </row>
    <row r="1414" spans="1:11">
      <c r="A1414" s="31">
        <v>1399</v>
      </c>
      <c r="B1414" s="33">
        <f t="shared" si="201"/>
        <v>1042.5092430310788</v>
      </c>
      <c r="C1414" s="32">
        <f t="shared" si="202"/>
        <v>116.58333333333333</v>
      </c>
      <c r="D1414" s="36">
        <f t="shared" si="203"/>
        <v>1044.7161896658474</v>
      </c>
      <c r="E1414" s="33">
        <f t="shared" si="204"/>
        <v>1044.7161896658474</v>
      </c>
      <c r="F1414" s="34">
        <f t="shared" si="205"/>
        <v>854.83733108561853</v>
      </c>
      <c r="G1414" s="34" cm="1">
        <f t="array" ref="G1414">_xll.DCE_EC312_SpecificHeat_Ca(B1414)</f>
        <v>650</v>
      </c>
      <c r="H1414" s="33">
        <f t="shared" si="206"/>
        <v>0.10907098887973857</v>
      </c>
      <c r="I1414" s="33">
        <f t="shared" si="207"/>
        <v>1042.6183140199585</v>
      </c>
      <c r="J1414" s="37">
        <f t="shared" si="208"/>
        <v>116.58333333333333</v>
      </c>
      <c r="K1414" s="38">
        <f t="shared" si="209"/>
        <v>1042.6183140199585</v>
      </c>
    </row>
    <row r="1415" spans="1:11">
      <c r="A1415" s="31">
        <v>1400</v>
      </c>
      <c r="B1415" s="33">
        <f t="shared" si="201"/>
        <v>1042.6183140199585</v>
      </c>
      <c r="C1415" s="32">
        <f t="shared" si="202"/>
        <v>116.66666666666667</v>
      </c>
      <c r="D1415" s="36">
        <f t="shared" si="203"/>
        <v>1044.8231358490152</v>
      </c>
      <c r="E1415" s="33">
        <f t="shared" si="204"/>
        <v>1044.8231358490152</v>
      </c>
      <c r="F1415" s="34">
        <f t="shared" si="205"/>
        <v>854.21093735215982</v>
      </c>
      <c r="G1415" s="34" cm="1">
        <f t="array" ref="G1415">_xll.DCE_EC312_SpecificHeat_Ca(B1415)</f>
        <v>650</v>
      </c>
      <c r="H1415" s="33">
        <f t="shared" si="206"/>
        <v>0.10899106562246849</v>
      </c>
      <c r="I1415" s="33">
        <f t="shared" si="207"/>
        <v>1042.7273050855808</v>
      </c>
      <c r="J1415" s="37">
        <f t="shared" si="208"/>
        <v>116.66666666666667</v>
      </c>
      <c r="K1415" s="38">
        <f t="shared" si="209"/>
        <v>1042.7273050855808</v>
      </c>
    </row>
    <row r="1416" spans="1:11">
      <c r="A1416" s="31">
        <v>1401</v>
      </c>
      <c r="B1416" s="33">
        <f t="shared" si="201"/>
        <v>1042.7273050855808</v>
      </c>
      <c r="C1416" s="32">
        <f t="shared" si="202"/>
        <v>116.75</v>
      </c>
      <c r="D1416" s="36">
        <f t="shared" si="203"/>
        <v>1044.9300057510186</v>
      </c>
      <c r="E1416" s="33">
        <f t="shared" si="204"/>
        <v>1044.9300057510186</v>
      </c>
      <c r="F1416" s="34">
        <f t="shared" si="205"/>
        <v>853.58546616198885</v>
      </c>
      <c r="G1416" s="34" cm="1">
        <f t="array" ref="G1416">_xll.DCE_EC312_SpecificHeat_Ca(B1416)</f>
        <v>650</v>
      </c>
      <c r="H1416" s="33">
        <f t="shared" si="206"/>
        <v>0.108911260074972</v>
      </c>
      <c r="I1416" s="33">
        <f t="shared" si="207"/>
        <v>1042.8362163456559</v>
      </c>
      <c r="J1416" s="37">
        <f t="shared" si="208"/>
        <v>116.75</v>
      </c>
      <c r="K1416" s="38">
        <f t="shared" si="209"/>
        <v>1042.8362163456559</v>
      </c>
    </row>
    <row r="1417" spans="1:11">
      <c r="A1417" s="31">
        <v>1402</v>
      </c>
      <c r="B1417" s="33">
        <f t="shared" si="201"/>
        <v>1042.8362163456559</v>
      </c>
      <c r="C1417" s="32">
        <f t="shared" si="202"/>
        <v>116.83333333333333</v>
      </c>
      <c r="D1417" s="36">
        <f t="shared" si="203"/>
        <v>1045.0367994805979</v>
      </c>
      <c r="E1417" s="33">
        <f t="shared" si="204"/>
        <v>1045.0367994805979</v>
      </c>
      <c r="F1417" s="34">
        <f t="shared" si="205"/>
        <v>852.96091546828302</v>
      </c>
      <c r="G1417" s="34" cm="1">
        <f t="array" ref="G1417">_xll.DCE_EC312_SpecificHeat_Ca(B1417)</f>
        <v>650</v>
      </c>
      <c r="H1417" s="33">
        <f t="shared" si="206"/>
        <v>0.10883157197608948</v>
      </c>
      <c r="I1417" s="33">
        <f t="shared" si="207"/>
        <v>1042.9450479176319</v>
      </c>
      <c r="J1417" s="37">
        <f t="shared" si="208"/>
        <v>116.83333333333333</v>
      </c>
      <c r="K1417" s="38">
        <f t="shared" si="209"/>
        <v>1042.9450479176319</v>
      </c>
    </row>
    <row r="1418" spans="1:11">
      <c r="A1418" s="31">
        <v>1403</v>
      </c>
      <c r="B1418" s="33">
        <f t="shared" si="201"/>
        <v>1042.9450479176319</v>
      </c>
      <c r="C1418" s="32">
        <f t="shared" si="202"/>
        <v>116.91666666666667</v>
      </c>
      <c r="D1418" s="36">
        <f t="shared" si="203"/>
        <v>1045.1435171462608</v>
      </c>
      <c r="E1418" s="33">
        <f t="shared" si="204"/>
        <v>1045.1435171462608</v>
      </c>
      <c r="F1418" s="34">
        <f t="shared" si="205"/>
        <v>852.33728323033472</v>
      </c>
      <c r="G1418" s="34" cm="1">
        <f t="array" ref="G1418">_xll.DCE_EC312_SpecificHeat_Ca(B1418)</f>
        <v>650</v>
      </c>
      <c r="H1418" s="33">
        <f t="shared" si="206"/>
        <v>0.10875200106544157</v>
      </c>
      <c r="I1418" s="33">
        <f t="shared" si="207"/>
        <v>1043.0537999186972</v>
      </c>
      <c r="J1418" s="37">
        <f t="shared" si="208"/>
        <v>116.91666666666667</v>
      </c>
      <c r="K1418" s="38">
        <f t="shared" si="209"/>
        <v>1043.0537999186972</v>
      </c>
    </row>
    <row r="1419" spans="1:11">
      <c r="A1419" s="31">
        <v>1404</v>
      </c>
      <c r="B1419" s="33">
        <f t="shared" si="201"/>
        <v>1043.0537999186972</v>
      </c>
      <c r="C1419" s="32">
        <f t="shared" si="202"/>
        <v>117</v>
      </c>
      <c r="D1419" s="36">
        <f t="shared" si="203"/>
        <v>1045.2501588562834</v>
      </c>
      <c r="E1419" s="33">
        <f t="shared" si="204"/>
        <v>1045.2501588562834</v>
      </c>
      <c r="F1419" s="34">
        <f t="shared" si="205"/>
        <v>851.71456741335453</v>
      </c>
      <c r="G1419" s="34" cm="1">
        <f t="array" ref="G1419">_xll.DCE_EC312_SpecificHeat_Ca(B1419)</f>
        <v>650</v>
      </c>
      <c r="H1419" s="33">
        <f t="shared" si="206"/>
        <v>0.10867254708340404</v>
      </c>
      <c r="I1419" s="33">
        <f t="shared" si="207"/>
        <v>1043.1624724657806</v>
      </c>
      <c r="J1419" s="37">
        <f t="shared" si="208"/>
        <v>117</v>
      </c>
      <c r="K1419" s="38">
        <f t="shared" si="209"/>
        <v>1043.1624724657806</v>
      </c>
    </row>
    <row r="1420" spans="1:11">
      <c r="A1420" s="31">
        <v>1405</v>
      </c>
      <c r="B1420" s="33">
        <f t="shared" si="201"/>
        <v>1043.1624724657806</v>
      </c>
      <c r="C1420" s="32">
        <f t="shared" si="202"/>
        <v>117.08333333333333</v>
      </c>
      <c r="D1420" s="36">
        <f t="shared" si="203"/>
        <v>1045.3567247187109</v>
      </c>
      <c r="E1420" s="33">
        <f t="shared" si="204"/>
        <v>1045.3567247187109</v>
      </c>
      <c r="F1420" s="34">
        <f t="shared" si="205"/>
        <v>851.09276598872077</v>
      </c>
      <c r="G1420" s="34" cm="1">
        <f t="array" ref="G1420">_xll.DCE_EC312_SpecificHeat_Ca(B1420)</f>
        <v>650</v>
      </c>
      <c r="H1420" s="33">
        <f t="shared" si="206"/>
        <v>0.10859320977113962</v>
      </c>
      <c r="I1420" s="33">
        <f t="shared" si="207"/>
        <v>1043.2710656755519</v>
      </c>
      <c r="J1420" s="37">
        <f t="shared" si="208"/>
        <v>117.08333333333333</v>
      </c>
      <c r="K1420" s="38">
        <f t="shared" si="209"/>
        <v>1043.2710656755519</v>
      </c>
    </row>
    <row r="1421" spans="1:11">
      <c r="A1421" s="31">
        <v>1406</v>
      </c>
      <c r="B1421" s="33">
        <f t="shared" si="201"/>
        <v>1043.2710656755519</v>
      </c>
      <c r="C1421" s="32">
        <f t="shared" si="202"/>
        <v>117.16666666666667</v>
      </c>
      <c r="D1421" s="36">
        <f t="shared" si="203"/>
        <v>1045.4632148413575</v>
      </c>
      <c r="E1421" s="33">
        <f t="shared" si="204"/>
        <v>1045.4632148413575</v>
      </c>
      <c r="F1421" s="34">
        <f t="shared" si="205"/>
        <v>850.47187693358831</v>
      </c>
      <c r="G1421" s="34" cm="1">
        <f t="array" ref="G1421">_xll.DCE_EC312_SpecificHeat_Ca(B1421)</f>
        <v>650</v>
      </c>
      <c r="H1421" s="33">
        <f t="shared" si="206"/>
        <v>0.10851398887054803</v>
      </c>
      <c r="I1421" s="33">
        <f t="shared" si="207"/>
        <v>1043.3795796644224</v>
      </c>
      <c r="J1421" s="37">
        <f t="shared" si="208"/>
        <v>117.16666666666667</v>
      </c>
      <c r="K1421" s="38">
        <f t="shared" si="209"/>
        <v>1043.3795796644224</v>
      </c>
    </row>
    <row r="1422" spans="1:11">
      <c r="A1422" s="31">
        <v>1407</v>
      </c>
      <c r="B1422" s="33">
        <f t="shared" si="201"/>
        <v>1043.3795796644224</v>
      </c>
      <c r="C1422" s="32">
        <f t="shared" si="202"/>
        <v>117.25</v>
      </c>
      <c r="D1422" s="36">
        <f t="shared" si="203"/>
        <v>1045.5696293318083</v>
      </c>
      <c r="E1422" s="33">
        <f t="shared" si="204"/>
        <v>1045.5696293318083</v>
      </c>
      <c r="F1422" s="34">
        <f t="shared" si="205"/>
        <v>849.85189823144049</v>
      </c>
      <c r="G1422" s="34" cm="1">
        <f t="array" ref="G1422">_xll.DCE_EC312_SpecificHeat_Ca(B1422)</f>
        <v>650</v>
      </c>
      <c r="H1422" s="33">
        <f t="shared" si="206"/>
        <v>0.10843488412433654</v>
      </c>
      <c r="I1422" s="33">
        <f t="shared" si="207"/>
        <v>1043.4880145485467</v>
      </c>
      <c r="J1422" s="37">
        <f t="shared" si="208"/>
        <v>117.25</v>
      </c>
      <c r="K1422" s="38">
        <f t="shared" si="209"/>
        <v>1043.4880145485467</v>
      </c>
    </row>
    <row r="1423" spans="1:11">
      <c r="A1423" s="31">
        <v>1408</v>
      </c>
      <c r="B1423" s="33">
        <f t="shared" si="201"/>
        <v>1043.4880145485467</v>
      </c>
      <c r="C1423" s="32">
        <f t="shared" si="202"/>
        <v>117.33333333333333</v>
      </c>
      <c r="D1423" s="36">
        <f t="shared" si="203"/>
        <v>1045.6759682974193</v>
      </c>
      <c r="E1423" s="33">
        <f t="shared" si="204"/>
        <v>1045.6759682974193</v>
      </c>
      <c r="F1423" s="34">
        <f t="shared" si="205"/>
        <v>849.23282787149856</v>
      </c>
      <c r="G1423" s="34" cm="1">
        <f t="array" ref="G1423">_xll.DCE_EC312_SpecificHeat_Ca(B1423)</f>
        <v>650</v>
      </c>
      <c r="H1423" s="33">
        <f t="shared" si="206"/>
        <v>0.10835589527594447</v>
      </c>
      <c r="I1423" s="33">
        <f t="shared" si="207"/>
        <v>1043.5963704438227</v>
      </c>
      <c r="J1423" s="37">
        <f t="shared" si="208"/>
        <v>117.33333333333333</v>
      </c>
      <c r="K1423" s="38">
        <f t="shared" si="209"/>
        <v>1043.5963704438227</v>
      </c>
    </row>
    <row r="1424" spans="1:11">
      <c r="A1424" s="31">
        <v>1409</v>
      </c>
      <c r="B1424" s="33">
        <f t="shared" si="201"/>
        <v>1043.5963704438227</v>
      </c>
      <c r="C1424" s="32">
        <f t="shared" si="202"/>
        <v>117.41666666666667</v>
      </c>
      <c r="D1424" s="36">
        <f t="shared" si="203"/>
        <v>1045.7822318453179</v>
      </c>
      <c r="E1424" s="33">
        <f t="shared" si="204"/>
        <v>1045.7822318453179</v>
      </c>
      <c r="F1424" s="34">
        <f t="shared" si="205"/>
        <v>848.61466384901235</v>
      </c>
      <c r="G1424" s="34" cm="1">
        <f t="array" ref="G1424">_xll.DCE_EC312_SpecificHeat_Ca(B1424)</f>
        <v>650</v>
      </c>
      <c r="H1424" s="33">
        <f t="shared" si="206"/>
        <v>0.10827702206958037</v>
      </c>
      <c r="I1424" s="33">
        <f t="shared" si="207"/>
        <v>1043.7046474658923</v>
      </c>
      <c r="J1424" s="37">
        <f t="shared" si="208"/>
        <v>117.41666666666667</v>
      </c>
      <c r="K1424" s="38">
        <f t="shared" si="209"/>
        <v>1043.7046474658923</v>
      </c>
    </row>
    <row r="1425" spans="1:11">
      <c r="A1425" s="31">
        <v>1410</v>
      </c>
      <c r="B1425" s="33">
        <f t="shared" ref="B1425:B1488" si="210">IF(A1425=1,20,I1424)</f>
        <v>1043.7046474658923</v>
      </c>
      <c r="C1425" s="32">
        <f t="shared" ref="C1425:C1488" si="211">A1425*5/60</f>
        <v>117.5</v>
      </c>
      <c r="D1425" s="36">
        <f t="shared" ref="D1425:D1488" si="212">20 + 345 *LOG10(8 * C1425 + 1)</f>
        <v>1045.8884200824036</v>
      </c>
      <c r="E1425" s="33">
        <f t="shared" ref="E1425:E1488" si="213">D1425</f>
        <v>1045.8884200824036</v>
      </c>
      <c r="F1425" s="34">
        <f t="shared" ref="F1425:F1488" si="214">25 * (D1425 - B1425)+1 * 0.7 * 1 * 0.0000000567 * ((E1425 + 273) ^ 4 - (B1425 + 273) ^ 4)</f>
        <v>847.99740416500856</v>
      </c>
      <c r="G1425" s="34" cm="1">
        <f t="array" ref="G1425">_xll.DCE_EC312_SpecificHeat_Ca(B1425)</f>
        <v>650</v>
      </c>
      <c r="H1425" s="33">
        <f t="shared" ref="H1425:H1488" si="215">$G$10 * $G$9 / (G1425 * 7850) * F1425 * 5</f>
        <v>0.10819826425018989</v>
      </c>
      <c r="I1425" s="33">
        <f t="shared" ref="I1425:I1488" si="216">B1425+H1425</f>
        <v>1043.8128457301425</v>
      </c>
      <c r="J1425" s="37">
        <f t="shared" si="208"/>
        <v>117.5</v>
      </c>
      <c r="K1425" s="38">
        <f t="shared" si="209"/>
        <v>1043.8128457301425</v>
      </c>
    </row>
    <row r="1426" spans="1:11">
      <c r="A1426" s="31">
        <v>1411</v>
      </c>
      <c r="B1426" s="33">
        <f t="shared" si="210"/>
        <v>1043.8128457301425</v>
      </c>
      <c r="C1426" s="32">
        <f t="shared" si="211"/>
        <v>117.58333333333333</v>
      </c>
      <c r="D1426" s="36">
        <f t="shared" si="212"/>
        <v>1045.9945331153492</v>
      </c>
      <c r="E1426" s="33">
        <f t="shared" si="213"/>
        <v>1045.9945331153492</v>
      </c>
      <c r="F1426" s="34">
        <f t="shared" si="214"/>
        <v>847.38104682674759</v>
      </c>
      <c r="G1426" s="34" cm="1">
        <f t="array" ref="G1426">_xll.DCE_EC312_SpecificHeat_Ca(B1426)</f>
        <v>650</v>
      </c>
      <c r="H1426" s="33">
        <f t="shared" si="215"/>
        <v>0.108119621563514</v>
      </c>
      <c r="I1426" s="33">
        <f t="shared" si="216"/>
        <v>1043.9209653517059</v>
      </c>
      <c r="J1426" s="37">
        <f t="shared" si="208"/>
        <v>117.58333333333333</v>
      </c>
      <c r="K1426" s="38">
        <f t="shared" si="209"/>
        <v>1043.9209653517059</v>
      </c>
    </row>
    <row r="1427" spans="1:11">
      <c r="A1427" s="31">
        <v>1412</v>
      </c>
      <c r="B1427" s="33">
        <f t="shared" si="210"/>
        <v>1043.9209653517059</v>
      </c>
      <c r="C1427" s="32">
        <f t="shared" si="211"/>
        <v>117.66666666666667</v>
      </c>
      <c r="D1427" s="36">
        <f t="shared" si="212"/>
        <v>1046.1005710506008</v>
      </c>
      <c r="E1427" s="33">
        <f t="shared" si="213"/>
        <v>1046.1005710506008</v>
      </c>
      <c r="F1427" s="34">
        <f t="shared" si="214"/>
        <v>846.76558984711949</v>
      </c>
      <c r="G1427" s="34" cm="1">
        <f t="array" ref="G1427">_xll.DCE_EC312_SpecificHeat_Ca(B1427)</f>
        <v>650</v>
      </c>
      <c r="H1427" s="33">
        <f t="shared" si="215"/>
        <v>0.10804109375601206</v>
      </c>
      <c r="I1427" s="33">
        <f t="shared" si="216"/>
        <v>1044.0290064454618</v>
      </c>
      <c r="J1427" s="37">
        <f t="shared" si="208"/>
        <v>117.66666666666667</v>
      </c>
      <c r="K1427" s="38">
        <f t="shared" si="209"/>
        <v>1044.0290064454618</v>
      </c>
    </row>
    <row r="1428" spans="1:11">
      <c r="A1428" s="31">
        <v>1413</v>
      </c>
      <c r="B1428" s="33">
        <f t="shared" si="210"/>
        <v>1044.0290064454618</v>
      </c>
      <c r="C1428" s="32">
        <f t="shared" si="211"/>
        <v>117.75</v>
      </c>
      <c r="D1428" s="36">
        <f t="shared" si="212"/>
        <v>1046.2065339943783</v>
      </c>
      <c r="E1428" s="33">
        <f t="shared" si="213"/>
        <v>1046.2065339943783</v>
      </c>
      <c r="F1428" s="34">
        <f t="shared" si="214"/>
        <v>846.15103124479322</v>
      </c>
      <c r="G1428" s="34" cm="1">
        <f t="array" ref="G1428">_xll.DCE_EC312_SpecificHeat_Ca(B1428)</f>
        <v>650</v>
      </c>
      <c r="H1428" s="33">
        <f t="shared" si="215"/>
        <v>0.10796268057488068</v>
      </c>
      <c r="I1428" s="33">
        <f t="shared" si="216"/>
        <v>1044.1369691260368</v>
      </c>
      <c r="J1428" s="37">
        <f t="shared" si="208"/>
        <v>117.75</v>
      </c>
      <c r="K1428" s="38">
        <f t="shared" si="209"/>
        <v>1044.1369691260368</v>
      </c>
    </row>
    <row r="1429" spans="1:11">
      <c r="A1429" s="31">
        <v>1414</v>
      </c>
      <c r="B1429" s="33">
        <f t="shared" si="210"/>
        <v>1044.1369691260368</v>
      </c>
      <c r="C1429" s="32">
        <f t="shared" si="211"/>
        <v>117.83333333333333</v>
      </c>
      <c r="D1429" s="36">
        <f t="shared" si="212"/>
        <v>1046.312422052677</v>
      </c>
      <c r="E1429" s="33">
        <f t="shared" si="213"/>
        <v>1046.312422052677</v>
      </c>
      <c r="F1429" s="34">
        <f t="shared" si="214"/>
        <v>845.53736904438938</v>
      </c>
      <c r="G1429" s="34" cm="1">
        <f t="array" ref="G1429">_xll.DCE_EC312_SpecificHeat_Ca(B1429)</f>
        <v>650</v>
      </c>
      <c r="H1429" s="33">
        <f t="shared" si="215"/>
        <v>0.10788438176807594</v>
      </c>
      <c r="I1429" s="33">
        <f t="shared" si="216"/>
        <v>1044.2448535078049</v>
      </c>
      <c r="J1429" s="37">
        <f t="shared" si="208"/>
        <v>117.83333333333333</v>
      </c>
      <c r="K1429" s="38">
        <f t="shared" si="209"/>
        <v>1044.2448535078049</v>
      </c>
    </row>
    <row r="1430" spans="1:11">
      <c r="A1430" s="31">
        <v>1415</v>
      </c>
      <c r="B1430" s="33">
        <f t="shared" si="210"/>
        <v>1044.2448535078049</v>
      </c>
      <c r="C1430" s="32">
        <f t="shared" si="211"/>
        <v>117.91666666666667</v>
      </c>
      <c r="D1430" s="36">
        <f t="shared" si="212"/>
        <v>1046.4182353312674</v>
      </c>
      <c r="E1430" s="33">
        <f t="shared" si="213"/>
        <v>1046.4182353312674</v>
      </c>
      <c r="F1430" s="34">
        <f t="shared" si="214"/>
        <v>844.92460127643449</v>
      </c>
      <c r="G1430" s="34" cm="1">
        <f t="array" ref="G1430">_xll.DCE_EC312_SpecificHeat_Ca(B1430)</f>
        <v>650</v>
      </c>
      <c r="H1430" s="33">
        <f t="shared" si="215"/>
        <v>0.10780619708430739</v>
      </c>
      <c r="I1430" s="33">
        <f t="shared" si="216"/>
        <v>1044.3526597048892</v>
      </c>
      <c r="J1430" s="37">
        <f t="shared" si="208"/>
        <v>117.91666666666667</v>
      </c>
      <c r="K1430" s="38">
        <f t="shared" si="209"/>
        <v>1044.3526597048892</v>
      </c>
    </row>
    <row r="1431" spans="1:11">
      <c r="A1431" s="31">
        <v>1416</v>
      </c>
      <c r="B1431" s="33">
        <f t="shared" si="210"/>
        <v>1044.3526597048892</v>
      </c>
      <c r="C1431" s="32">
        <f t="shared" si="211"/>
        <v>118</v>
      </c>
      <c r="D1431" s="36">
        <f t="shared" si="212"/>
        <v>1046.5239739356957</v>
      </c>
      <c r="E1431" s="33">
        <f t="shared" si="213"/>
        <v>1046.5239739356957</v>
      </c>
      <c r="F1431" s="34">
        <f t="shared" si="214"/>
        <v>844.31272597706845</v>
      </c>
      <c r="G1431" s="34" cm="1">
        <f t="array" ref="G1431">_xll.DCE_EC312_SpecificHeat_Ca(B1431)</f>
        <v>650</v>
      </c>
      <c r="H1431" s="33">
        <f t="shared" si="215"/>
        <v>0.10772812627300088</v>
      </c>
      <c r="I1431" s="33">
        <f t="shared" si="216"/>
        <v>1044.4603878311623</v>
      </c>
      <c r="J1431" s="37">
        <f t="shared" si="208"/>
        <v>118</v>
      </c>
      <c r="K1431" s="38">
        <f t="shared" si="209"/>
        <v>1044.4603878311623</v>
      </c>
    </row>
    <row r="1432" spans="1:11">
      <c r="A1432" s="31">
        <v>1417</v>
      </c>
      <c r="B1432" s="33">
        <f t="shared" si="210"/>
        <v>1044.4603878311623</v>
      </c>
      <c r="C1432" s="32">
        <f t="shared" si="211"/>
        <v>118.08333333333333</v>
      </c>
      <c r="D1432" s="36">
        <f t="shared" si="212"/>
        <v>1046.6296379712855</v>
      </c>
      <c r="E1432" s="33">
        <f t="shared" si="213"/>
        <v>1046.6296379712855</v>
      </c>
      <c r="F1432" s="34">
        <f t="shared" si="214"/>
        <v>843.70174118841464</v>
      </c>
      <c r="G1432" s="34" cm="1">
        <f t="array" ref="G1432">_xll.DCE_EC312_SpecificHeat_Ca(B1432)</f>
        <v>650</v>
      </c>
      <c r="H1432" s="33">
        <f t="shared" si="215"/>
        <v>0.10765016908434569</v>
      </c>
      <c r="I1432" s="33">
        <f t="shared" si="216"/>
        <v>1044.5680380002466</v>
      </c>
      <c r="J1432" s="37">
        <f t="shared" si="208"/>
        <v>118.08333333333333</v>
      </c>
      <c r="K1432" s="38">
        <f t="shared" si="209"/>
        <v>1044.5680380002466</v>
      </c>
    </row>
    <row r="1433" spans="1:11">
      <c r="A1433" s="31">
        <v>1418</v>
      </c>
      <c r="B1433" s="33">
        <f t="shared" si="210"/>
        <v>1044.5680380002466</v>
      </c>
      <c r="C1433" s="32">
        <f t="shared" si="211"/>
        <v>118.16666666666667</v>
      </c>
      <c r="D1433" s="36">
        <f t="shared" si="212"/>
        <v>1046.7352275431372</v>
      </c>
      <c r="E1433" s="33">
        <f t="shared" si="213"/>
        <v>1046.7352275431372</v>
      </c>
      <c r="F1433" s="34">
        <f t="shared" si="214"/>
        <v>843.09164495809341</v>
      </c>
      <c r="G1433" s="34" cm="1">
        <f t="array" ref="G1433">_xll.DCE_EC312_SpecificHeat_Ca(B1433)</f>
        <v>650</v>
      </c>
      <c r="H1433" s="33">
        <f t="shared" si="215"/>
        <v>0.10757232526923244</v>
      </c>
      <c r="I1433" s="33">
        <f t="shared" si="216"/>
        <v>1044.6756103255159</v>
      </c>
      <c r="J1433" s="37">
        <f t="shared" si="208"/>
        <v>118.16666666666667</v>
      </c>
      <c r="K1433" s="38">
        <f t="shared" si="209"/>
        <v>1044.6756103255159</v>
      </c>
    </row>
    <row r="1434" spans="1:11">
      <c r="A1434" s="31">
        <v>1419</v>
      </c>
      <c r="B1434" s="33">
        <f t="shared" si="210"/>
        <v>1044.6756103255159</v>
      </c>
      <c r="C1434" s="32">
        <f t="shared" si="211"/>
        <v>118.25</v>
      </c>
      <c r="D1434" s="36">
        <f t="shared" si="212"/>
        <v>1046.8407427561294</v>
      </c>
      <c r="E1434" s="33">
        <f t="shared" si="213"/>
        <v>1046.8407427561294</v>
      </c>
      <c r="F1434" s="34">
        <f t="shared" si="214"/>
        <v>842.48243533973641</v>
      </c>
      <c r="G1434" s="34" cm="1">
        <f t="array" ref="G1434">_xll.DCE_EC312_SpecificHeat_Ca(B1434)</f>
        <v>650</v>
      </c>
      <c r="H1434" s="33">
        <f t="shared" si="215"/>
        <v>0.10749459457931876</v>
      </c>
      <c r="I1434" s="33">
        <f t="shared" si="216"/>
        <v>1044.7831049200952</v>
      </c>
      <c r="J1434" s="37">
        <f t="shared" si="208"/>
        <v>118.25</v>
      </c>
      <c r="K1434" s="38">
        <f t="shared" si="209"/>
        <v>1044.7831049200952</v>
      </c>
    </row>
    <row r="1435" spans="1:11">
      <c r="A1435" s="31">
        <v>1420</v>
      </c>
      <c r="B1435" s="33">
        <f t="shared" si="210"/>
        <v>1044.7831049200952</v>
      </c>
      <c r="C1435" s="32">
        <f t="shared" si="211"/>
        <v>118.33333333333333</v>
      </c>
      <c r="D1435" s="36">
        <f t="shared" si="212"/>
        <v>1046.946183714919</v>
      </c>
      <c r="E1435" s="33">
        <f t="shared" si="213"/>
        <v>1046.946183714919</v>
      </c>
      <c r="F1435" s="34">
        <f t="shared" si="214"/>
        <v>841.87411039240772</v>
      </c>
      <c r="G1435" s="34" cm="1">
        <f t="array" ref="G1435">_xll.DCE_EC312_SpecificHeat_Ca(B1435)</f>
        <v>650</v>
      </c>
      <c r="H1435" s="33">
        <f t="shared" si="215"/>
        <v>0.10741697676695544</v>
      </c>
      <c r="I1435" s="33">
        <f t="shared" si="216"/>
        <v>1044.8905218968621</v>
      </c>
      <c r="J1435" s="37">
        <f t="shared" si="208"/>
        <v>118.33333333333333</v>
      </c>
      <c r="K1435" s="38">
        <f t="shared" si="209"/>
        <v>1044.8905218968621</v>
      </c>
    </row>
    <row r="1436" spans="1:11">
      <c r="A1436" s="31">
        <v>1421</v>
      </c>
      <c r="B1436" s="33">
        <f t="shared" si="210"/>
        <v>1044.8905218968621</v>
      </c>
      <c r="C1436" s="32">
        <f t="shared" si="211"/>
        <v>118.41666666666667</v>
      </c>
      <c r="D1436" s="36">
        <f t="shared" si="212"/>
        <v>1047.0515505239425</v>
      </c>
      <c r="E1436" s="33">
        <f t="shared" si="213"/>
        <v>1047.0515505239425</v>
      </c>
      <c r="F1436" s="34">
        <f t="shared" si="214"/>
        <v>841.26666818098931</v>
      </c>
      <c r="G1436" s="34" cm="1">
        <f t="array" ref="G1436">_xll.DCE_EC312_SpecificHeat_Ca(B1436)</f>
        <v>650</v>
      </c>
      <c r="H1436" s="33">
        <f t="shared" si="215"/>
        <v>0.10733947158523562</v>
      </c>
      <c r="I1436" s="33">
        <f t="shared" si="216"/>
        <v>1044.9978613684473</v>
      </c>
      <c r="J1436" s="37">
        <f t="shared" si="208"/>
        <v>118.41666666666667</v>
      </c>
      <c r="K1436" s="38">
        <f t="shared" si="209"/>
        <v>1044.9978613684473</v>
      </c>
    </row>
    <row r="1437" spans="1:11">
      <c r="A1437" s="31">
        <v>1422</v>
      </c>
      <c r="B1437" s="33">
        <f t="shared" si="210"/>
        <v>1044.9978613684473</v>
      </c>
      <c r="C1437" s="32">
        <f t="shared" si="211"/>
        <v>118.5</v>
      </c>
      <c r="D1437" s="36">
        <f t="shared" si="212"/>
        <v>1047.156843287416</v>
      </c>
      <c r="E1437" s="33">
        <f t="shared" si="213"/>
        <v>1047.156843287416</v>
      </c>
      <c r="F1437" s="34">
        <f t="shared" si="214"/>
        <v>840.66010677613883</v>
      </c>
      <c r="G1437" s="34" cm="1">
        <f t="array" ref="G1437">_xll.DCE_EC312_SpecificHeat_Ca(B1437)</f>
        <v>650</v>
      </c>
      <c r="H1437" s="33">
        <f t="shared" si="215"/>
        <v>0.10726207878798925</v>
      </c>
      <c r="I1437" s="33">
        <f t="shared" si="216"/>
        <v>1045.1051234472352</v>
      </c>
      <c r="J1437" s="37">
        <f t="shared" si="208"/>
        <v>118.5</v>
      </c>
      <c r="K1437" s="38">
        <f t="shared" si="209"/>
        <v>1045.1051234472352</v>
      </c>
    </row>
    <row r="1438" spans="1:11">
      <c r="A1438" s="31">
        <v>1423</v>
      </c>
      <c r="B1438" s="33">
        <f t="shared" si="210"/>
        <v>1045.1051234472352</v>
      </c>
      <c r="C1438" s="32">
        <f t="shared" si="211"/>
        <v>118.58333333333333</v>
      </c>
      <c r="D1438" s="36">
        <f t="shared" si="212"/>
        <v>1047.2620621093358</v>
      </c>
      <c r="E1438" s="33">
        <f t="shared" si="213"/>
        <v>1047.2620621093358</v>
      </c>
      <c r="F1438" s="34">
        <f t="shared" si="214"/>
        <v>840.05442425384967</v>
      </c>
      <c r="G1438" s="34" cm="1">
        <f t="array" ref="G1438">_xll.DCE_EC312_SpecificHeat_Ca(B1438)</f>
        <v>650</v>
      </c>
      <c r="H1438" s="33">
        <f t="shared" si="215"/>
        <v>0.10718479812972721</v>
      </c>
      <c r="I1438" s="33">
        <f t="shared" si="216"/>
        <v>1045.212308245365</v>
      </c>
      <c r="J1438" s="37">
        <f t="shared" si="208"/>
        <v>118.58333333333333</v>
      </c>
      <c r="K1438" s="38">
        <f t="shared" si="209"/>
        <v>1045.212308245365</v>
      </c>
    </row>
    <row r="1439" spans="1:11">
      <c r="A1439" s="31">
        <v>1424</v>
      </c>
      <c r="B1439" s="33">
        <f t="shared" si="210"/>
        <v>1045.212308245365</v>
      </c>
      <c r="C1439" s="32">
        <f t="shared" si="211"/>
        <v>118.66666666666667</v>
      </c>
      <c r="D1439" s="36">
        <f t="shared" si="212"/>
        <v>1047.3672070934801</v>
      </c>
      <c r="E1439" s="33">
        <f t="shared" si="213"/>
        <v>1047.3672070934801</v>
      </c>
      <c r="F1439" s="34">
        <f t="shared" si="214"/>
        <v>839.44961869615975</v>
      </c>
      <c r="G1439" s="34" cm="1">
        <f t="array" ref="G1439">_xll.DCE_EC312_SpecificHeat_Ca(B1439)</f>
        <v>650</v>
      </c>
      <c r="H1439" s="33">
        <f t="shared" si="215"/>
        <v>0.10710762936573159</v>
      </c>
      <c r="I1439" s="33">
        <f t="shared" si="216"/>
        <v>1045.3194158747308</v>
      </c>
      <c r="J1439" s="37">
        <f t="shared" si="208"/>
        <v>118.66666666666667</v>
      </c>
      <c r="K1439" s="38">
        <f t="shared" si="209"/>
        <v>1045.3194158747308</v>
      </c>
    </row>
    <row r="1440" spans="1:11">
      <c r="A1440" s="31">
        <v>1425</v>
      </c>
      <c r="B1440" s="33">
        <f t="shared" si="210"/>
        <v>1045.3194158747308</v>
      </c>
      <c r="C1440" s="32">
        <f t="shared" si="211"/>
        <v>118.75</v>
      </c>
      <c r="D1440" s="36">
        <f t="shared" si="212"/>
        <v>1047.4722783434077</v>
      </c>
      <c r="E1440" s="33">
        <f t="shared" si="213"/>
        <v>1047.4722783434077</v>
      </c>
      <c r="F1440" s="34">
        <f t="shared" si="214"/>
        <v>838.84568819018148</v>
      </c>
      <c r="G1440" s="34" cm="1">
        <f t="array" ref="G1440">_xll.DCE_EC312_SpecificHeat_Ca(B1440)</f>
        <v>650</v>
      </c>
      <c r="H1440" s="33">
        <f t="shared" si="215"/>
        <v>0.10703057225193188</v>
      </c>
      <c r="I1440" s="33">
        <f t="shared" si="216"/>
        <v>1045.4264464469827</v>
      </c>
      <c r="J1440" s="37">
        <f t="shared" si="208"/>
        <v>118.75</v>
      </c>
      <c r="K1440" s="38">
        <f t="shared" si="209"/>
        <v>1045.4264464469827</v>
      </c>
    </row>
    <row r="1441" spans="1:11">
      <c r="A1441" s="31">
        <v>1426</v>
      </c>
      <c r="B1441" s="33">
        <f t="shared" si="210"/>
        <v>1045.4264464469827</v>
      </c>
      <c r="C1441" s="32">
        <f t="shared" si="211"/>
        <v>118.83333333333333</v>
      </c>
      <c r="D1441" s="36">
        <f t="shared" si="212"/>
        <v>1047.5772759624606</v>
      </c>
      <c r="E1441" s="33">
        <f t="shared" si="213"/>
        <v>1047.5772759624606</v>
      </c>
      <c r="F1441" s="34">
        <f t="shared" si="214"/>
        <v>838.24263082928303</v>
      </c>
      <c r="G1441" s="34" cm="1">
        <f t="array" ref="G1441">_xll.DCE_EC312_SpecificHeat_Ca(B1441)</f>
        <v>650</v>
      </c>
      <c r="H1441" s="33">
        <f t="shared" si="215"/>
        <v>0.10695362654505587</v>
      </c>
      <c r="I1441" s="33">
        <f t="shared" si="216"/>
        <v>1045.5334000735277</v>
      </c>
      <c r="J1441" s="37">
        <f t="shared" si="208"/>
        <v>118.83333333333333</v>
      </c>
      <c r="K1441" s="38">
        <f t="shared" si="209"/>
        <v>1045.5334000735277</v>
      </c>
    </row>
    <row r="1442" spans="1:11">
      <c r="A1442" s="31">
        <v>1427</v>
      </c>
      <c r="B1442" s="33">
        <f t="shared" si="210"/>
        <v>1045.5334000735277</v>
      </c>
      <c r="C1442" s="32">
        <f t="shared" si="211"/>
        <v>118.91666666666667</v>
      </c>
      <c r="D1442" s="36">
        <f t="shared" si="212"/>
        <v>1047.6822000537629</v>
      </c>
      <c r="E1442" s="33">
        <f t="shared" si="213"/>
        <v>1047.6822000537629</v>
      </c>
      <c r="F1442" s="34">
        <f t="shared" si="214"/>
        <v>837.64044471175453</v>
      </c>
      <c r="G1442" s="34" cm="1">
        <f t="array" ref="G1442">_xll.DCE_EC312_SpecificHeat_Ca(B1442)</f>
        <v>650</v>
      </c>
      <c r="H1442" s="33">
        <f t="shared" si="215"/>
        <v>0.10687679200245924</v>
      </c>
      <c r="I1442" s="33">
        <f t="shared" si="216"/>
        <v>1045.64027686553</v>
      </c>
      <c r="J1442" s="37">
        <f t="shared" si="208"/>
        <v>118.91666666666667</v>
      </c>
      <c r="K1442" s="38">
        <f t="shared" si="209"/>
        <v>1045.64027686553</v>
      </c>
    </row>
    <row r="1443" spans="1:11">
      <c r="A1443" s="31">
        <v>1428</v>
      </c>
      <c r="B1443" s="33">
        <f t="shared" si="210"/>
        <v>1045.64027686553</v>
      </c>
      <c r="C1443" s="32">
        <f t="shared" si="211"/>
        <v>119</v>
      </c>
      <c r="D1443" s="36">
        <f t="shared" si="212"/>
        <v>1047.7870507202226</v>
      </c>
      <c r="E1443" s="33">
        <f t="shared" si="213"/>
        <v>1047.7870507202226</v>
      </c>
      <c r="F1443" s="34">
        <f t="shared" si="214"/>
        <v>837.03912794178348</v>
      </c>
      <c r="G1443" s="34" cm="1">
        <f t="array" ref="G1443">_xll.DCE_EC312_SpecificHeat_Ca(B1443)</f>
        <v>650</v>
      </c>
      <c r="H1443" s="33">
        <f t="shared" si="215"/>
        <v>0.10680006838225022</v>
      </c>
      <c r="I1443" s="33">
        <f t="shared" si="216"/>
        <v>1045.7470769339122</v>
      </c>
      <c r="J1443" s="37">
        <f t="shared" si="208"/>
        <v>119</v>
      </c>
      <c r="K1443" s="38">
        <f t="shared" si="209"/>
        <v>1045.7470769339122</v>
      </c>
    </row>
    <row r="1444" spans="1:11">
      <c r="A1444" s="31">
        <v>1429</v>
      </c>
      <c r="B1444" s="33">
        <f t="shared" si="210"/>
        <v>1045.7470769339122</v>
      </c>
      <c r="C1444" s="32">
        <f t="shared" si="211"/>
        <v>119.08333333333333</v>
      </c>
      <c r="D1444" s="36">
        <f t="shared" si="212"/>
        <v>1047.8918280645321</v>
      </c>
      <c r="E1444" s="33">
        <f t="shared" si="213"/>
        <v>1047.8918280645321</v>
      </c>
      <c r="F1444" s="34">
        <f t="shared" si="214"/>
        <v>836.43867862902323</v>
      </c>
      <c r="G1444" s="34" cm="1">
        <f t="array" ref="G1444">_xll.DCE_EC312_SpecificHeat_Ca(B1444)</f>
        <v>650</v>
      </c>
      <c r="H1444" s="33">
        <f t="shared" si="215"/>
        <v>0.10672345544323439</v>
      </c>
      <c r="I1444" s="33">
        <f t="shared" si="216"/>
        <v>1045.8538003893555</v>
      </c>
      <c r="J1444" s="37">
        <f t="shared" si="208"/>
        <v>119.08333333333333</v>
      </c>
      <c r="K1444" s="38">
        <f t="shared" si="209"/>
        <v>1045.8538003893555</v>
      </c>
    </row>
    <row r="1445" spans="1:11">
      <c r="A1445" s="31">
        <v>1430</v>
      </c>
      <c r="B1445" s="33">
        <f t="shared" si="210"/>
        <v>1045.8538003893555</v>
      </c>
      <c r="C1445" s="32">
        <f t="shared" si="211"/>
        <v>119.16666666666667</v>
      </c>
      <c r="D1445" s="36">
        <f t="shared" si="212"/>
        <v>1047.996532189168</v>
      </c>
      <c r="E1445" s="33">
        <f t="shared" si="213"/>
        <v>1047.996532189168</v>
      </c>
      <c r="F1445" s="34">
        <f t="shared" si="214"/>
        <v>835.83909488849224</v>
      </c>
      <c r="G1445" s="34" cm="1">
        <f t="array" ref="G1445">_xll.DCE_EC312_SpecificHeat_Ca(B1445)</f>
        <v>650</v>
      </c>
      <c r="H1445" s="33">
        <f t="shared" si="215"/>
        <v>0.1066469529449019</v>
      </c>
      <c r="I1445" s="33">
        <f t="shared" si="216"/>
        <v>1045.9604473423003</v>
      </c>
      <c r="J1445" s="37">
        <f t="shared" si="208"/>
        <v>119.16666666666667</v>
      </c>
      <c r="K1445" s="38">
        <f t="shared" si="209"/>
        <v>1045.9604473423003</v>
      </c>
    </row>
    <row r="1446" spans="1:11">
      <c r="A1446" s="31">
        <v>1431</v>
      </c>
      <c r="B1446" s="33">
        <f t="shared" si="210"/>
        <v>1045.9604473423003</v>
      </c>
      <c r="C1446" s="32">
        <f t="shared" si="211"/>
        <v>119.25</v>
      </c>
      <c r="D1446" s="36">
        <f t="shared" si="212"/>
        <v>1048.1011631963925</v>
      </c>
      <c r="E1446" s="33">
        <f t="shared" si="213"/>
        <v>1048.1011631963925</v>
      </c>
      <c r="F1446" s="34">
        <f t="shared" si="214"/>
        <v>835.24037484095982</v>
      </c>
      <c r="G1446" s="34" cm="1">
        <f t="array" ref="G1446">_xll.DCE_EC312_SpecificHeat_Ca(B1446)</f>
        <v>650</v>
      </c>
      <c r="H1446" s="33">
        <f t="shared" si="215"/>
        <v>0.10657056064747665</v>
      </c>
      <c r="I1446" s="33">
        <f t="shared" si="216"/>
        <v>1046.0670179029478</v>
      </c>
      <c r="J1446" s="37">
        <f t="shared" si="208"/>
        <v>119.25</v>
      </c>
      <c r="K1446" s="38">
        <f t="shared" si="209"/>
        <v>1046.0670179029478</v>
      </c>
    </row>
    <row r="1447" spans="1:11">
      <c r="A1447" s="31">
        <v>1432</v>
      </c>
      <c r="B1447" s="33">
        <f t="shared" si="210"/>
        <v>1046.0670179029478</v>
      </c>
      <c r="C1447" s="32">
        <f t="shared" si="211"/>
        <v>119.33333333333333</v>
      </c>
      <c r="D1447" s="36">
        <f t="shared" si="212"/>
        <v>1048.2057211882536</v>
      </c>
      <c r="E1447" s="33">
        <f t="shared" si="213"/>
        <v>1048.2057211882536</v>
      </c>
      <c r="F1447" s="34">
        <f t="shared" si="214"/>
        <v>834.64251661234732</v>
      </c>
      <c r="G1447" s="34" cm="1">
        <f t="array" ref="G1447">_xll.DCE_EC312_SpecificHeat_Ca(B1447)</f>
        <v>650</v>
      </c>
      <c r="H1447" s="33">
        <f t="shared" si="215"/>
        <v>0.10649427831183997</v>
      </c>
      <c r="I1447" s="33">
        <f t="shared" si="216"/>
        <v>1046.1735121812596</v>
      </c>
      <c r="J1447" s="37">
        <f t="shared" ref="J1447:J1510" si="217">C1447</f>
        <v>119.33333333333333</v>
      </c>
      <c r="K1447" s="38">
        <f t="shared" ref="K1447:K1510" si="218">I1447</f>
        <v>1046.1735121812596</v>
      </c>
    </row>
    <row r="1448" spans="1:11">
      <c r="A1448" s="31">
        <v>1433</v>
      </c>
      <c r="B1448" s="33">
        <f t="shared" si="210"/>
        <v>1046.1735121812596</v>
      </c>
      <c r="C1448" s="32">
        <f t="shared" si="211"/>
        <v>119.41666666666667</v>
      </c>
      <c r="D1448" s="36">
        <f t="shared" si="212"/>
        <v>1048.310206266586</v>
      </c>
      <c r="E1448" s="33">
        <f t="shared" si="213"/>
        <v>1048.310206266586</v>
      </c>
      <c r="F1448" s="34">
        <f t="shared" si="214"/>
        <v>834.04551833423784</v>
      </c>
      <c r="G1448" s="34" cm="1">
        <f t="array" ref="G1448">_xll.DCE_EC312_SpecificHeat_Ca(B1448)</f>
        <v>650</v>
      </c>
      <c r="H1448" s="33">
        <f t="shared" si="215"/>
        <v>0.10641810569959546</v>
      </c>
      <c r="I1448" s="33">
        <f t="shared" si="216"/>
        <v>1046.2799302869591</v>
      </c>
      <c r="J1448" s="37">
        <f t="shared" si="217"/>
        <v>119.41666666666667</v>
      </c>
      <c r="K1448" s="38">
        <f t="shared" si="218"/>
        <v>1046.2799302869591</v>
      </c>
    </row>
    <row r="1449" spans="1:11">
      <c r="A1449" s="31">
        <v>1434</v>
      </c>
      <c r="B1449" s="33">
        <f t="shared" si="210"/>
        <v>1046.2799302869591</v>
      </c>
      <c r="C1449" s="32">
        <f t="shared" si="211"/>
        <v>119.5</v>
      </c>
      <c r="D1449" s="36">
        <f t="shared" si="212"/>
        <v>1048.414618533011</v>
      </c>
      <c r="E1449" s="33">
        <f t="shared" si="213"/>
        <v>1048.414618533011</v>
      </c>
      <c r="F1449" s="34">
        <f t="shared" si="214"/>
        <v>833.44937814350214</v>
      </c>
      <c r="G1449" s="34" cm="1">
        <f t="array" ref="G1449">_xll.DCE_EC312_SpecificHeat_Ca(B1449)</f>
        <v>650</v>
      </c>
      <c r="H1449" s="33">
        <f t="shared" si="215"/>
        <v>0.10634204257302153</v>
      </c>
      <c r="I1449" s="33">
        <f t="shared" si="216"/>
        <v>1046.3862723295322</v>
      </c>
      <c r="J1449" s="37">
        <f t="shared" si="217"/>
        <v>119.5</v>
      </c>
      <c r="K1449" s="38">
        <f t="shared" si="218"/>
        <v>1046.3862723295322</v>
      </c>
    </row>
    <row r="1450" spans="1:11">
      <c r="A1450" s="31">
        <v>1435</v>
      </c>
      <c r="B1450" s="33">
        <f t="shared" si="210"/>
        <v>1046.3862723295322</v>
      </c>
      <c r="C1450" s="32">
        <f t="shared" si="211"/>
        <v>119.58333333333333</v>
      </c>
      <c r="D1450" s="36">
        <f t="shared" si="212"/>
        <v>1048.5189580889382</v>
      </c>
      <c r="E1450" s="33">
        <f t="shared" si="213"/>
        <v>1048.5189580889382</v>
      </c>
      <c r="F1450" s="34">
        <f t="shared" si="214"/>
        <v>832.85409418258973</v>
      </c>
      <c r="G1450" s="34" cm="1">
        <f t="array" ref="G1450">_xll.DCE_EC312_SpecificHeat_Ca(B1450)</f>
        <v>650</v>
      </c>
      <c r="H1450" s="33">
        <f t="shared" si="215"/>
        <v>0.10626608869510827</v>
      </c>
      <c r="I1450" s="33">
        <f t="shared" si="216"/>
        <v>1046.4925384182272</v>
      </c>
      <c r="J1450" s="37">
        <f t="shared" si="217"/>
        <v>119.58333333333333</v>
      </c>
      <c r="K1450" s="38">
        <f t="shared" si="218"/>
        <v>1046.4925384182272</v>
      </c>
    </row>
    <row r="1451" spans="1:11">
      <c r="A1451" s="31">
        <v>1436</v>
      </c>
      <c r="B1451" s="33">
        <f t="shared" si="210"/>
        <v>1046.4925384182272</v>
      </c>
      <c r="C1451" s="32">
        <f t="shared" si="211"/>
        <v>119.66666666666667</v>
      </c>
      <c r="D1451" s="36">
        <f t="shared" si="212"/>
        <v>1048.6232250355654</v>
      </c>
      <c r="E1451" s="33">
        <f t="shared" si="213"/>
        <v>1048.6232250355654</v>
      </c>
      <c r="F1451" s="34">
        <f t="shared" si="214"/>
        <v>832.25966459917959</v>
      </c>
      <c r="G1451" s="34" cm="1">
        <f t="array" ref="G1451">_xll.DCE_EC312_SpecificHeat_Ca(B1451)</f>
        <v>650</v>
      </c>
      <c r="H1451" s="33">
        <f t="shared" si="215"/>
        <v>0.10619024382951311</v>
      </c>
      <c r="I1451" s="33">
        <f t="shared" si="216"/>
        <v>1046.5987286620568</v>
      </c>
      <c r="J1451" s="37">
        <f t="shared" si="217"/>
        <v>119.66666666666667</v>
      </c>
      <c r="K1451" s="38">
        <f t="shared" si="218"/>
        <v>1046.5987286620568</v>
      </c>
    </row>
    <row r="1452" spans="1:11">
      <c r="A1452" s="31">
        <v>1437</v>
      </c>
      <c r="B1452" s="33">
        <f t="shared" si="210"/>
        <v>1046.5987286620568</v>
      </c>
      <c r="C1452" s="32">
        <f t="shared" si="211"/>
        <v>119.75</v>
      </c>
      <c r="D1452" s="36">
        <f t="shared" si="212"/>
        <v>1048.7274194738789</v>
      </c>
      <c r="E1452" s="33">
        <f t="shared" si="213"/>
        <v>1048.7274194738789</v>
      </c>
      <c r="F1452" s="34">
        <f t="shared" si="214"/>
        <v>831.66608754626054</v>
      </c>
      <c r="G1452" s="34" cm="1">
        <f t="array" ref="G1452">_xll.DCE_EC312_SpecificHeat_Ca(B1452)</f>
        <v>650</v>
      </c>
      <c r="H1452" s="33">
        <f t="shared" si="215"/>
        <v>0.10611450774057092</v>
      </c>
      <c r="I1452" s="33">
        <f t="shared" si="216"/>
        <v>1046.7048431697974</v>
      </c>
      <c r="J1452" s="37">
        <f t="shared" si="217"/>
        <v>119.75</v>
      </c>
      <c r="K1452" s="38">
        <f t="shared" si="218"/>
        <v>1046.7048431697974</v>
      </c>
    </row>
    <row r="1453" spans="1:11">
      <c r="A1453" s="31">
        <v>1438</v>
      </c>
      <c r="B1453" s="33">
        <f t="shared" si="210"/>
        <v>1046.7048431697974</v>
      </c>
      <c r="C1453" s="32">
        <f t="shared" si="211"/>
        <v>119.83333333333333</v>
      </c>
      <c r="D1453" s="36">
        <f t="shared" si="212"/>
        <v>1048.8315415046548</v>
      </c>
      <c r="E1453" s="33">
        <f t="shared" si="213"/>
        <v>1048.8315415046548</v>
      </c>
      <c r="F1453" s="34">
        <f t="shared" si="214"/>
        <v>831.07336118242449</v>
      </c>
      <c r="G1453" s="34" cm="1">
        <f t="array" ref="G1453">_xll.DCE_EC312_SpecificHeat_Ca(B1453)</f>
        <v>650</v>
      </c>
      <c r="H1453" s="33">
        <f t="shared" si="215"/>
        <v>0.10603888019333152</v>
      </c>
      <c r="I1453" s="33">
        <f t="shared" si="216"/>
        <v>1046.8108820499908</v>
      </c>
      <c r="J1453" s="37">
        <f t="shared" si="217"/>
        <v>119.83333333333333</v>
      </c>
      <c r="K1453" s="38">
        <f t="shared" si="218"/>
        <v>1046.8108820499908</v>
      </c>
    </row>
    <row r="1454" spans="1:11">
      <c r="A1454" s="31">
        <v>1439</v>
      </c>
      <c r="B1454" s="33">
        <f t="shared" si="210"/>
        <v>1046.8108820499908</v>
      </c>
      <c r="C1454" s="32">
        <f t="shared" si="211"/>
        <v>119.91666666666667</v>
      </c>
      <c r="D1454" s="36">
        <f t="shared" si="212"/>
        <v>1048.9355912284589</v>
      </c>
      <c r="E1454" s="33">
        <f t="shared" si="213"/>
        <v>1048.9355912284589</v>
      </c>
      <c r="F1454" s="34">
        <f t="shared" si="214"/>
        <v>830.48148367125202</v>
      </c>
      <c r="G1454" s="34" cm="1">
        <f t="array" ref="G1454">_xll.DCE_EC312_SpecificHeat_Ca(B1454)</f>
        <v>650</v>
      </c>
      <c r="H1454" s="33">
        <f t="shared" si="215"/>
        <v>0.10596336095348119</v>
      </c>
      <c r="I1454" s="33">
        <f t="shared" si="216"/>
        <v>1046.9168454109442</v>
      </c>
      <c r="J1454" s="37">
        <f t="shared" si="217"/>
        <v>119.91666666666667</v>
      </c>
      <c r="K1454" s="38">
        <f t="shared" si="218"/>
        <v>1046.9168454109442</v>
      </c>
    </row>
    <row r="1455" spans="1:11">
      <c r="A1455" s="31">
        <v>1440</v>
      </c>
      <c r="B1455" s="33">
        <f t="shared" si="210"/>
        <v>1046.9168454109442</v>
      </c>
      <c r="C1455" s="32">
        <f t="shared" si="211"/>
        <v>120</v>
      </c>
      <c r="D1455" s="36">
        <f t="shared" si="212"/>
        <v>1049.039568745648</v>
      </c>
      <c r="E1455" s="33">
        <f t="shared" si="213"/>
        <v>1049.039568745648</v>
      </c>
      <c r="F1455" s="34">
        <f t="shared" si="214"/>
        <v>829.8904531819461</v>
      </c>
      <c r="G1455" s="34" cm="1">
        <f t="array" ref="G1455">_xll.DCE_EC312_SpecificHeat_Ca(B1455)</f>
        <v>650</v>
      </c>
      <c r="H1455" s="33">
        <f t="shared" si="215"/>
        <v>0.10588794978742366</v>
      </c>
      <c r="I1455" s="33">
        <f t="shared" si="216"/>
        <v>1047.0227333607318</v>
      </c>
      <c r="J1455" s="37">
        <f t="shared" si="217"/>
        <v>120</v>
      </c>
      <c r="K1455" s="38">
        <f t="shared" si="218"/>
        <v>1047.0227333607318</v>
      </c>
    </row>
    <row r="1456" spans="1:11">
      <c r="A1456" s="31">
        <v>1441</v>
      </c>
      <c r="B1456" s="33">
        <f t="shared" si="210"/>
        <v>1047.0227333607318</v>
      </c>
      <c r="C1456" s="32">
        <f t="shared" si="211"/>
        <v>120.08333333333333</v>
      </c>
      <c r="D1456" s="36">
        <f t="shared" si="212"/>
        <v>1049.1434741563703</v>
      </c>
      <c r="E1456" s="33">
        <f t="shared" si="213"/>
        <v>1049.1434741563703</v>
      </c>
      <c r="F1456" s="34">
        <f t="shared" si="214"/>
        <v>829.30026788879502</v>
      </c>
      <c r="G1456" s="34" cm="1">
        <f t="array" ref="G1456">_xll.DCE_EC312_SpecificHeat_Ca(B1456)</f>
        <v>650</v>
      </c>
      <c r="H1456" s="33">
        <f t="shared" si="215"/>
        <v>0.10581264646221147</v>
      </c>
      <c r="I1456" s="33">
        <f t="shared" si="216"/>
        <v>1047.128546007194</v>
      </c>
      <c r="J1456" s="37">
        <f t="shared" si="217"/>
        <v>120.08333333333333</v>
      </c>
      <c r="K1456" s="38">
        <f t="shared" si="218"/>
        <v>1047.128546007194</v>
      </c>
    </row>
    <row r="1457" spans="1:11">
      <c r="A1457" s="31">
        <v>1442</v>
      </c>
      <c r="B1457" s="33">
        <f t="shared" si="210"/>
        <v>1047.128546007194</v>
      </c>
      <c r="C1457" s="32">
        <f t="shared" si="211"/>
        <v>120.16666666666667</v>
      </c>
      <c r="D1457" s="36">
        <f t="shared" si="212"/>
        <v>1049.2473075605649</v>
      </c>
      <c r="E1457" s="33">
        <f t="shared" si="213"/>
        <v>1049.2473075605649</v>
      </c>
      <c r="F1457" s="34">
        <f t="shared" si="214"/>
        <v>828.71092597131337</v>
      </c>
      <c r="G1457" s="34" cm="1">
        <f t="array" ref="G1457">_xll.DCE_EC312_SpecificHeat_Ca(B1457)</f>
        <v>650</v>
      </c>
      <c r="H1457" s="33">
        <f t="shared" si="215"/>
        <v>0.10573745074556398</v>
      </c>
      <c r="I1457" s="33">
        <f t="shared" si="216"/>
        <v>1047.2342834579397</v>
      </c>
      <c r="J1457" s="37">
        <f t="shared" si="217"/>
        <v>120.16666666666667</v>
      </c>
      <c r="K1457" s="38">
        <f t="shared" si="218"/>
        <v>1047.2342834579397</v>
      </c>
    </row>
    <row r="1458" spans="1:11">
      <c r="A1458" s="31">
        <v>1443</v>
      </c>
      <c r="B1458" s="33">
        <f t="shared" si="210"/>
        <v>1047.2342834579397</v>
      </c>
      <c r="C1458" s="32">
        <f t="shared" si="211"/>
        <v>120.25</v>
      </c>
      <c r="D1458" s="36">
        <f t="shared" si="212"/>
        <v>1049.3510690579644</v>
      </c>
      <c r="E1458" s="33">
        <f t="shared" si="213"/>
        <v>1049.3510690579644</v>
      </c>
      <c r="F1458" s="34">
        <f t="shared" si="214"/>
        <v>828.12242561447783</v>
      </c>
      <c r="G1458" s="34" cm="1">
        <f t="array" ref="G1458">_xll.DCE_EC312_SpecificHeat_Ca(B1458)</f>
        <v>650</v>
      </c>
      <c r="H1458" s="33">
        <f t="shared" si="215"/>
        <v>0.10566236240589752</v>
      </c>
      <c r="I1458" s="33">
        <f t="shared" si="216"/>
        <v>1047.3399458203455</v>
      </c>
      <c r="J1458" s="37">
        <f t="shared" si="217"/>
        <v>120.25</v>
      </c>
      <c r="K1458" s="38">
        <f t="shared" si="218"/>
        <v>1047.3399458203455</v>
      </c>
    </row>
    <row r="1459" spans="1:11">
      <c r="A1459" s="31">
        <v>1444</v>
      </c>
      <c r="B1459" s="33">
        <f t="shared" si="210"/>
        <v>1047.3399458203455</v>
      </c>
      <c r="C1459" s="32">
        <f t="shared" si="211"/>
        <v>120.33333333333333</v>
      </c>
      <c r="D1459" s="36">
        <f t="shared" si="212"/>
        <v>1049.4547587480934</v>
      </c>
      <c r="E1459" s="33">
        <f t="shared" si="213"/>
        <v>1049.4547587480934</v>
      </c>
      <c r="F1459" s="34">
        <f t="shared" si="214"/>
        <v>827.53476500839133</v>
      </c>
      <c r="G1459" s="34" cm="1">
        <f t="array" ref="G1459">_xll.DCE_EC312_SpecificHeat_Ca(B1459)</f>
        <v>650</v>
      </c>
      <c r="H1459" s="33">
        <f t="shared" si="215"/>
        <v>0.10558738121228246</v>
      </c>
      <c r="I1459" s="33">
        <f t="shared" si="216"/>
        <v>1047.4455332015577</v>
      </c>
      <c r="J1459" s="37">
        <f t="shared" si="217"/>
        <v>120.33333333333333</v>
      </c>
      <c r="K1459" s="38">
        <f t="shared" si="218"/>
        <v>1047.4455332015577</v>
      </c>
    </row>
    <row r="1460" spans="1:11">
      <c r="A1460" s="31">
        <v>1445</v>
      </c>
      <c r="B1460" s="33">
        <f t="shared" si="210"/>
        <v>1047.4455332015577</v>
      </c>
      <c r="C1460" s="32">
        <f t="shared" si="211"/>
        <v>120.41666666666667</v>
      </c>
      <c r="D1460" s="36">
        <f t="shared" si="212"/>
        <v>1049.5583767302705</v>
      </c>
      <c r="E1460" s="33">
        <f t="shared" si="213"/>
        <v>1049.5583767302705</v>
      </c>
      <c r="F1460" s="34">
        <f t="shared" si="214"/>
        <v>826.94794234825872</v>
      </c>
      <c r="G1460" s="34" cm="1">
        <f t="array" ref="G1460">_xll.DCE_EC312_SpecificHeat_Ca(B1460)</f>
        <v>650</v>
      </c>
      <c r="H1460" s="33">
        <f t="shared" si="215"/>
        <v>0.10551250693444011</v>
      </c>
      <c r="I1460" s="33">
        <f t="shared" si="216"/>
        <v>1047.5510457084922</v>
      </c>
      <c r="J1460" s="37">
        <f t="shared" si="217"/>
        <v>120.41666666666667</v>
      </c>
      <c r="K1460" s="38">
        <f t="shared" si="218"/>
        <v>1047.5510457084922</v>
      </c>
    </row>
    <row r="1461" spans="1:11">
      <c r="A1461" s="31">
        <v>1446</v>
      </c>
      <c r="B1461" s="33">
        <f t="shared" si="210"/>
        <v>1047.5510457084922</v>
      </c>
      <c r="C1461" s="32">
        <f t="shared" si="211"/>
        <v>120.5</v>
      </c>
      <c r="D1461" s="36">
        <f t="shared" si="212"/>
        <v>1049.6619231036084</v>
      </c>
      <c r="E1461" s="33">
        <f t="shared" si="213"/>
        <v>1049.6619231036084</v>
      </c>
      <c r="F1461" s="34">
        <f t="shared" si="214"/>
        <v>826.36195583459084</v>
      </c>
      <c r="G1461" s="34" cm="1">
        <f t="array" ref="G1461">_xll.DCE_EC312_SpecificHeat_Ca(B1461)</f>
        <v>650</v>
      </c>
      <c r="H1461" s="33">
        <f t="shared" si="215"/>
        <v>0.10543773934276887</v>
      </c>
      <c r="I1461" s="33">
        <f t="shared" si="216"/>
        <v>1047.6564834478349</v>
      </c>
      <c r="J1461" s="37">
        <f t="shared" si="217"/>
        <v>120.5</v>
      </c>
      <c r="K1461" s="38">
        <f t="shared" si="218"/>
        <v>1047.6564834478349</v>
      </c>
    </row>
    <row r="1462" spans="1:11">
      <c r="A1462" s="31">
        <v>1447</v>
      </c>
      <c r="B1462" s="33">
        <f t="shared" si="210"/>
        <v>1047.6564834478349</v>
      </c>
      <c r="C1462" s="32">
        <f t="shared" si="211"/>
        <v>120.58333333333333</v>
      </c>
      <c r="D1462" s="36">
        <f t="shared" si="212"/>
        <v>1049.7653979670142</v>
      </c>
      <c r="E1462" s="33">
        <f t="shared" si="213"/>
        <v>1049.7653979670142</v>
      </c>
      <c r="F1462" s="34">
        <f t="shared" si="214"/>
        <v>825.77680367301468</v>
      </c>
      <c r="G1462" s="34" cm="1">
        <f t="array" ref="G1462">_xll.DCE_EC312_SpecificHeat_Ca(B1462)</f>
        <v>650</v>
      </c>
      <c r="H1462" s="33">
        <f t="shared" si="215"/>
        <v>0.10536307820831986</v>
      </c>
      <c r="I1462" s="33">
        <f t="shared" si="216"/>
        <v>1047.7618465260432</v>
      </c>
      <c r="J1462" s="37">
        <f t="shared" si="217"/>
        <v>120.58333333333333</v>
      </c>
      <c r="K1462" s="38">
        <f t="shared" si="218"/>
        <v>1047.7618465260432</v>
      </c>
    </row>
    <row r="1463" spans="1:11">
      <c r="A1463" s="31">
        <v>1448</v>
      </c>
      <c r="B1463" s="33">
        <f t="shared" si="210"/>
        <v>1047.7618465260432</v>
      </c>
      <c r="C1463" s="32">
        <f t="shared" si="211"/>
        <v>120.66666666666667</v>
      </c>
      <c r="D1463" s="36">
        <f t="shared" si="212"/>
        <v>1049.8688014191905</v>
      </c>
      <c r="E1463" s="33">
        <f t="shared" si="213"/>
        <v>1049.8688014191905</v>
      </c>
      <c r="F1463" s="34">
        <f t="shared" si="214"/>
        <v>825.19248407444366</v>
      </c>
      <c r="G1463" s="34" cm="1">
        <f t="array" ref="G1463">_xll.DCE_EC312_SpecificHeat_Ca(B1463)</f>
        <v>650</v>
      </c>
      <c r="H1463" s="33">
        <f t="shared" si="215"/>
        <v>0.1052885233028187</v>
      </c>
      <c r="I1463" s="33">
        <f t="shared" si="216"/>
        <v>1047.867135049346</v>
      </c>
      <c r="J1463" s="37">
        <f t="shared" si="217"/>
        <v>120.66666666666667</v>
      </c>
      <c r="K1463" s="38">
        <f t="shared" si="218"/>
        <v>1047.867135049346</v>
      </c>
    </row>
    <row r="1464" spans="1:11">
      <c r="A1464" s="31">
        <v>1449</v>
      </c>
      <c r="B1464" s="33">
        <f t="shared" si="210"/>
        <v>1047.867135049346</v>
      </c>
      <c r="C1464" s="32">
        <f t="shared" si="211"/>
        <v>120.75</v>
      </c>
      <c r="D1464" s="36">
        <f t="shared" si="212"/>
        <v>1049.9721335586355</v>
      </c>
      <c r="E1464" s="33">
        <f t="shared" si="213"/>
        <v>1049.9721335586355</v>
      </c>
      <c r="F1464" s="34">
        <f t="shared" si="214"/>
        <v>824.6089952547544</v>
      </c>
      <c r="G1464" s="34" cm="1">
        <f t="array" ref="G1464">_xll.DCE_EC312_SpecificHeat_Ca(B1464)</f>
        <v>650</v>
      </c>
      <c r="H1464" s="33">
        <f t="shared" si="215"/>
        <v>0.10521407439862432</v>
      </c>
      <c r="I1464" s="33">
        <f t="shared" si="216"/>
        <v>1047.9723491237446</v>
      </c>
      <c r="J1464" s="37">
        <f t="shared" si="217"/>
        <v>120.75</v>
      </c>
      <c r="K1464" s="38">
        <f t="shared" si="218"/>
        <v>1047.9723491237446</v>
      </c>
    </row>
    <row r="1465" spans="1:11">
      <c r="A1465" s="31">
        <v>1450</v>
      </c>
      <c r="B1465" s="33">
        <f t="shared" si="210"/>
        <v>1047.9723491237446</v>
      </c>
      <c r="C1465" s="32">
        <f t="shared" si="211"/>
        <v>120.83333333333333</v>
      </c>
      <c r="D1465" s="36">
        <f t="shared" si="212"/>
        <v>1050.075394483644</v>
      </c>
      <c r="E1465" s="33">
        <f t="shared" si="213"/>
        <v>1050.075394483644</v>
      </c>
      <c r="F1465" s="34">
        <f t="shared" si="214"/>
        <v>824.02633543503839</v>
      </c>
      <c r="G1465" s="34" cm="1">
        <f t="array" ref="G1465">_xll.DCE_EC312_SpecificHeat_Ca(B1465)</f>
        <v>650</v>
      </c>
      <c r="H1465" s="33">
        <f t="shared" si="215"/>
        <v>0.10513973126876097</v>
      </c>
      <c r="I1465" s="33">
        <f t="shared" si="216"/>
        <v>1048.0774888550134</v>
      </c>
      <c r="J1465" s="37">
        <f t="shared" si="217"/>
        <v>120.83333333333333</v>
      </c>
      <c r="K1465" s="38">
        <f t="shared" si="218"/>
        <v>1048.0774888550134</v>
      </c>
    </row>
    <row r="1466" spans="1:11">
      <c r="A1466" s="31">
        <v>1451</v>
      </c>
      <c r="B1466" s="33">
        <f t="shared" si="210"/>
        <v>1048.0774888550134</v>
      </c>
      <c r="C1466" s="32">
        <f t="shared" si="211"/>
        <v>120.91666666666667</v>
      </c>
      <c r="D1466" s="36">
        <f t="shared" si="212"/>
        <v>1050.1785842923071</v>
      </c>
      <c r="E1466" s="33">
        <f t="shared" si="213"/>
        <v>1050.1785842923071</v>
      </c>
      <c r="F1466" s="34">
        <f t="shared" si="214"/>
        <v>823.44450284133302</v>
      </c>
      <c r="G1466" s="34" cm="1">
        <f t="array" ref="G1466">_xll.DCE_EC312_SpecificHeat_Ca(B1466)</f>
        <v>650</v>
      </c>
      <c r="H1466" s="33">
        <f t="shared" si="215"/>
        <v>0.10506549368688406</v>
      </c>
      <c r="I1466" s="33">
        <f t="shared" si="216"/>
        <v>1048.1825543487003</v>
      </c>
      <c r="J1466" s="37">
        <f t="shared" si="217"/>
        <v>120.91666666666667</v>
      </c>
      <c r="K1466" s="38">
        <f t="shared" si="218"/>
        <v>1048.1825543487003</v>
      </c>
    </row>
    <row r="1467" spans="1:11">
      <c r="A1467" s="31">
        <v>1452</v>
      </c>
      <c r="B1467" s="33">
        <f t="shared" si="210"/>
        <v>1048.1825543487003</v>
      </c>
      <c r="C1467" s="32">
        <f t="shared" si="211"/>
        <v>121</v>
      </c>
      <c r="D1467" s="36">
        <f t="shared" si="212"/>
        <v>1050.281703082514</v>
      </c>
      <c r="E1467" s="33">
        <f t="shared" si="213"/>
        <v>1050.281703082514</v>
      </c>
      <c r="F1467" s="34">
        <f t="shared" si="214"/>
        <v>822.86349570497964</v>
      </c>
      <c r="G1467" s="34" cm="1">
        <f t="array" ref="G1467">_xll.DCE_EC312_SpecificHeat_Ca(B1467)</f>
        <v>650</v>
      </c>
      <c r="H1467" s="33">
        <f t="shared" si="215"/>
        <v>0.10499136142732567</v>
      </c>
      <c r="I1467" s="33">
        <f t="shared" si="216"/>
        <v>1048.2875457101277</v>
      </c>
      <c r="J1467" s="37">
        <f t="shared" si="217"/>
        <v>121</v>
      </c>
      <c r="K1467" s="38">
        <f t="shared" si="218"/>
        <v>1048.2875457101277</v>
      </c>
    </row>
    <row r="1468" spans="1:11">
      <c r="A1468" s="31">
        <v>1453</v>
      </c>
      <c r="B1468" s="33">
        <f t="shared" si="210"/>
        <v>1048.2875457101277</v>
      </c>
      <c r="C1468" s="32">
        <f t="shared" si="211"/>
        <v>121.08333333333333</v>
      </c>
      <c r="D1468" s="36">
        <f t="shared" si="212"/>
        <v>1050.3847509519519</v>
      </c>
      <c r="E1468" s="33">
        <f t="shared" si="213"/>
        <v>1050.3847509519519</v>
      </c>
      <c r="F1468" s="34">
        <f t="shared" si="214"/>
        <v>822.28331226225987</v>
      </c>
      <c r="G1468" s="34" cm="1">
        <f t="array" ref="G1468">_xll.DCE_EC312_SpecificHeat_Ca(B1468)</f>
        <v>650</v>
      </c>
      <c r="H1468" s="33">
        <f t="shared" si="215"/>
        <v>0.10491733426504822</v>
      </c>
      <c r="I1468" s="33">
        <f t="shared" si="216"/>
        <v>1048.3924630443928</v>
      </c>
      <c r="J1468" s="37">
        <f t="shared" si="217"/>
        <v>121.08333333333333</v>
      </c>
      <c r="K1468" s="38">
        <f t="shared" si="218"/>
        <v>1048.3924630443928</v>
      </c>
    </row>
    <row r="1469" spans="1:11">
      <c r="A1469" s="31">
        <v>1454</v>
      </c>
      <c r="B1469" s="33">
        <f t="shared" si="210"/>
        <v>1048.3924630443928</v>
      </c>
      <c r="C1469" s="32">
        <f t="shared" si="211"/>
        <v>121.16666666666667</v>
      </c>
      <c r="D1469" s="36">
        <f t="shared" si="212"/>
        <v>1050.4877279981063</v>
      </c>
      <c r="E1469" s="33">
        <f t="shared" si="213"/>
        <v>1050.4877279981063</v>
      </c>
      <c r="F1469" s="34">
        <f t="shared" si="214"/>
        <v>821.70395075454837</v>
      </c>
      <c r="G1469" s="34" cm="1">
        <f t="array" ref="G1469">_xll.DCE_EC312_SpecificHeat_Ca(B1469)</f>
        <v>650</v>
      </c>
      <c r="H1469" s="33">
        <f t="shared" si="215"/>
        <v>0.10484341197566401</v>
      </c>
      <c r="I1469" s="33">
        <f t="shared" si="216"/>
        <v>1048.4973064563685</v>
      </c>
      <c r="J1469" s="37">
        <f t="shared" si="217"/>
        <v>121.16666666666667</v>
      </c>
      <c r="K1469" s="38">
        <f t="shared" si="218"/>
        <v>1048.4973064563685</v>
      </c>
    </row>
    <row r="1470" spans="1:11">
      <c r="A1470" s="31">
        <v>1455</v>
      </c>
      <c r="B1470" s="33">
        <f t="shared" si="210"/>
        <v>1048.4973064563685</v>
      </c>
      <c r="C1470" s="32">
        <f t="shared" si="211"/>
        <v>121.25</v>
      </c>
      <c r="D1470" s="36">
        <f t="shared" si="212"/>
        <v>1050.5906343182617</v>
      </c>
      <c r="E1470" s="33">
        <f t="shared" si="213"/>
        <v>1050.5906343182617</v>
      </c>
      <c r="F1470" s="34">
        <f t="shared" si="214"/>
        <v>821.12540942817918</v>
      </c>
      <c r="G1470" s="34" cm="1">
        <f t="array" ref="G1470">_xll.DCE_EC312_SpecificHeat_Ca(B1470)</f>
        <v>650</v>
      </c>
      <c r="H1470" s="33">
        <f t="shared" si="215"/>
        <v>0.10476959433541805</v>
      </c>
      <c r="I1470" s="33">
        <f t="shared" si="216"/>
        <v>1048.602076050704</v>
      </c>
      <c r="J1470" s="37">
        <f t="shared" si="217"/>
        <v>121.25</v>
      </c>
      <c r="K1470" s="38">
        <f t="shared" si="218"/>
        <v>1048.602076050704</v>
      </c>
    </row>
    <row r="1471" spans="1:11">
      <c r="A1471" s="31">
        <v>1456</v>
      </c>
      <c r="B1471" s="33">
        <f t="shared" si="210"/>
        <v>1048.602076050704</v>
      </c>
      <c r="C1471" s="32">
        <f t="shared" si="211"/>
        <v>121.33333333333333</v>
      </c>
      <c r="D1471" s="36">
        <f t="shared" si="212"/>
        <v>1050.6934700095028</v>
      </c>
      <c r="E1471" s="33">
        <f t="shared" si="213"/>
        <v>1050.6934700095028</v>
      </c>
      <c r="F1471" s="34">
        <f t="shared" si="214"/>
        <v>820.5476865345214</v>
      </c>
      <c r="G1471" s="34" cm="1">
        <f t="array" ref="G1471">_xll.DCE_EC312_SpecificHeat_Ca(B1471)</f>
        <v>650</v>
      </c>
      <c r="H1471" s="33">
        <f t="shared" si="215"/>
        <v>0.10469588112119788</v>
      </c>
      <c r="I1471" s="33">
        <f t="shared" si="216"/>
        <v>1048.7067719318252</v>
      </c>
      <c r="J1471" s="37">
        <f t="shared" si="217"/>
        <v>121.33333333333333</v>
      </c>
      <c r="K1471" s="38">
        <f t="shared" si="218"/>
        <v>1048.7067719318252</v>
      </c>
    </row>
    <row r="1472" spans="1:11">
      <c r="A1472" s="31">
        <v>1457</v>
      </c>
      <c r="B1472" s="33">
        <f t="shared" si="210"/>
        <v>1048.7067719318252</v>
      </c>
      <c r="C1472" s="32">
        <f t="shared" si="211"/>
        <v>121.41666666666667</v>
      </c>
      <c r="D1472" s="36">
        <f t="shared" si="212"/>
        <v>1050.7962351687142</v>
      </c>
      <c r="E1472" s="33">
        <f t="shared" si="213"/>
        <v>1050.7962351687142</v>
      </c>
      <c r="F1472" s="34">
        <f t="shared" si="214"/>
        <v>819.97078033000093</v>
      </c>
      <c r="G1472" s="34" cm="1">
        <f t="array" ref="G1472">_xll.DCE_EC312_SpecificHeat_Ca(B1472)</f>
        <v>650</v>
      </c>
      <c r="H1472" s="33">
        <f t="shared" si="215"/>
        <v>0.10462227211053617</v>
      </c>
      <c r="I1472" s="33">
        <f t="shared" si="216"/>
        <v>1048.8113942039358</v>
      </c>
      <c r="J1472" s="37">
        <f t="shared" si="217"/>
        <v>121.41666666666667</v>
      </c>
      <c r="K1472" s="38">
        <f t="shared" si="218"/>
        <v>1048.8113942039358</v>
      </c>
    </row>
    <row r="1473" spans="1:11">
      <c r="A1473" s="31">
        <v>1458</v>
      </c>
      <c r="B1473" s="33">
        <f t="shared" si="210"/>
        <v>1048.8113942039358</v>
      </c>
      <c r="C1473" s="32">
        <f t="shared" si="211"/>
        <v>121.5</v>
      </c>
      <c r="D1473" s="36">
        <f t="shared" si="212"/>
        <v>1050.8989298925815</v>
      </c>
      <c r="E1473" s="33">
        <f t="shared" si="213"/>
        <v>1050.8989298925815</v>
      </c>
      <c r="F1473" s="34">
        <f t="shared" si="214"/>
        <v>819.39468907588071</v>
      </c>
      <c r="G1473" s="34" cm="1">
        <f t="array" ref="G1473">_xll.DCE_EC312_SpecificHeat_Ca(B1473)</f>
        <v>650</v>
      </c>
      <c r="H1473" s="33">
        <f t="shared" si="215"/>
        <v>0.10454876708158281</v>
      </c>
      <c r="I1473" s="33">
        <f t="shared" si="216"/>
        <v>1048.9159429710173</v>
      </c>
      <c r="J1473" s="37">
        <f t="shared" si="217"/>
        <v>121.5</v>
      </c>
      <c r="K1473" s="38">
        <f t="shared" si="218"/>
        <v>1048.9159429710173</v>
      </c>
    </row>
    <row r="1474" spans="1:11">
      <c r="A1474" s="31">
        <v>1459</v>
      </c>
      <c r="B1474" s="33">
        <f t="shared" si="210"/>
        <v>1048.9159429710173</v>
      </c>
      <c r="C1474" s="32">
        <f t="shared" si="211"/>
        <v>121.58333333333333</v>
      </c>
      <c r="D1474" s="36">
        <f t="shared" si="212"/>
        <v>1051.0015542775911</v>
      </c>
      <c r="E1474" s="33">
        <f t="shared" si="213"/>
        <v>1051.0015542775911</v>
      </c>
      <c r="F1474" s="34">
        <f t="shared" si="214"/>
        <v>818.8194110385698</v>
      </c>
      <c r="G1474" s="34" cm="1">
        <f t="array" ref="G1474">_xll.DCE_EC312_SpecificHeat_Ca(B1474)</f>
        <v>650</v>
      </c>
      <c r="H1474" s="33">
        <f t="shared" si="215"/>
        <v>0.10447536581314427</v>
      </c>
      <c r="I1474" s="33">
        <f t="shared" si="216"/>
        <v>1049.0204183368305</v>
      </c>
      <c r="J1474" s="37">
        <f t="shared" si="217"/>
        <v>121.58333333333333</v>
      </c>
      <c r="K1474" s="38">
        <f t="shared" si="218"/>
        <v>1049.0204183368305</v>
      </c>
    </row>
    <row r="1475" spans="1:11">
      <c r="A1475" s="31">
        <v>1460</v>
      </c>
      <c r="B1475" s="33">
        <f t="shared" si="210"/>
        <v>1049.0204183368305</v>
      </c>
      <c r="C1475" s="32">
        <f t="shared" si="211"/>
        <v>121.66666666666667</v>
      </c>
      <c r="D1475" s="36">
        <f t="shared" si="212"/>
        <v>1051.1041084200322</v>
      </c>
      <c r="E1475" s="33">
        <f t="shared" si="213"/>
        <v>1051.1041084200322</v>
      </c>
      <c r="F1475" s="34">
        <f t="shared" si="214"/>
        <v>818.244944489212</v>
      </c>
      <c r="G1475" s="34" cm="1">
        <f t="array" ref="G1475">_xll.DCE_EC312_SpecificHeat_Ca(B1475)</f>
        <v>650</v>
      </c>
      <c r="H1475" s="33">
        <f t="shared" si="215"/>
        <v>0.10440206808463116</v>
      </c>
      <c r="I1475" s="33">
        <f t="shared" si="216"/>
        <v>1049.1248204049152</v>
      </c>
      <c r="J1475" s="37">
        <f t="shared" si="217"/>
        <v>121.66666666666667</v>
      </c>
      <c r="K1475" s="38">
        <f t="shared" si="218"/>
        <v>1049.1248204049152</v>
      </c>
    </row>
    <row r="1476" spans="1:11">
      <c r="A1476" s="31">
        <v>1461</v>
      </c>
      <c r="B1476" s="33">
        <f t="shared" si="210"/>
        <v>1049.1248204049152</v>
      </c>
      <c r="C1476" s="32">
        <f t="shared" si="211"/>
        <v>121.75</v>
      </c>
      <c r="D1476" s="36">
        <f t="shared" si="212"/>
        <v>1051.2065924159954</v>
      </c>
      <c r="E1476" s="33">
        <f t="shared" si="213"/>
        <v>1051.2065924159954</v>
      </c>
      <c r="F1476" s="34">
        <f t="shared" si="214"/>
        <v>817.67128770388581</v>
      </c>
      <c r="G1476" s="34" cm="1">
        <f t="array" ref="G1476">_xll.DCE_EC312_SpecificHeat_Ca(B1476)</f>
        <v>650</v>
      </c>
      <c r="H1476" s="33">
        <f t="shared" si="215"/>
        <v>0.10432887367608371</v>
      </c>
      <c r="I1476" s="33">
        <f t="shared" si="216"/>
        <v>1049.2291492785914</v>
      </c>
      <c r="J1476" s="37">
        <f t="shared" si="217"/>
        <v>121.75</v>
      </c>
      <c r="K1476" s="38">
        <f t="shared" si="218"/>
        <v>1049.2291492785914</v>
      </c>
    </row>
    <row r="1477" spans="1:11">
      <c r="A1477" s="31">
        <v>1462</v>
      </c>
      <c r="B1477" s="33">
        <f t="shared" si="210"/>
        <v>1049.2291492785914</v>
      </c>
      <c r="C1477" s="32">
        <f t="shared" si="211"/>
        <v>121.83333333333333</v>
      </c>
      <c r="D1477" s="36">
        <f t="shared" si="212"/>
        <v>1051.3090063613747</v>
      </c>
      <c r="E1477" s="33">
        <f t="shared" si="213"/>
        <v>1051.3090063613747</v>
      </c>
      <c r="F1477" s="34">
        <f t="shared" si="214"/>
        <v>817.09843896364293</v>
      </c>
      <c r="G1477" s="34" cm="1">
        <f t="array" ref="G1477">_xll.DCE_EC312_SpecificHeat_Ca(B1477)</f>
        <v>650</v>
      </c>
      <c r="H1477" s="33">
        <f t="shared" si="215"/>
        <v>0.10425578236817667</v>
      </c>
      <c r="I1477" s="33">
        <f t="shared" si="216"/>
        <v>1049.3334050609596</v>
      </c>
      <c r="J1477" s="37">
        <f t="shared" si="217"/>
        <v>121.83333333333333</v>
      </c>
      <c r="K1477" s="38">
        <f t="shared" si="218"/>
        <v>1049.3334050609596</v>
      </c>
    </row>
    <row r="1478" spans="1:11">
      <c r="A1478" s="31">
        <v>1463</v>
      </c>
      <c r="B1478" s="33">
        <f t="shared" si="210"/>
        <v>1049.3334050609596</v>
      </c>
      <c r="C1478" s="32">
        <f t="shared" si="211"/>
        <v>121.91666666666667</v>
      </c>
      <c r="D1478" s="36">
        <f t="shared" si="212"/>
        <v>1051.4113503518679</v>
      </c>
      <c r="E1478" s="33">
        <f t="shared" si="213"/>
        <v>1051.4113503518679</v>
      </c>
      <c r="F1478" s="34">
        <f t="shared" si="214"/>
        <v>816.52639655445626</v>
      </c>
      <c r="G1478" s="34" cm="1">
        <f t="array" ref="G1478">_xll.DCE_EC312_SpecificHeat_Ca(B1478)</f>
        <v>650</v>
      </c>
      <c r="H1478" s="33">
        <f t="shared" si="215"/>
        <v>0.10418279394221275</v>
      </c>
      <c r="I1478" s="33">
        <f t="shared" si="216"/>
        <v>1049.4375878549019</v>
      </c>
      <c r="J1478" s="37">
        <f t="shared" si="217"/>
        <v>121.91666666666667</v>
      </c>
      <c r="K1478" s="38">
        <f t="shared" si="218"/>
        <v>1049.4375878549019</v>
      </c>
    </row>
    <row r="1479" spans="1:11">
      <c r="A1479" s="31">
        <v>1464</v>
      </c>
      <c r="B1479" s="33">
        <f t="shared" si="210"/>
        <v>1049.4375878549019</v>
      </c>
      <c r="C1479" s="32">
        <f t="shared" si="211"/>
        <v>122</v>
      </c>
      <c r="D1479" s="36">
        <f t="shared" si="212"/>
        <v>1051.5136244829766</v>
      </c>
      <c r="E1479" s="33">
        <f t="shared" si="213"/>
        <v>1051.5136244829766</v>
      </c>
      <c r="F1479" s="34">
        <f t="shared" si="214"/>
        <v>815.95515876718275</v>
      </c>
      <c r="G1479" s="34" cm="1">
        <f t="array" ref="G1479">_xll.DCE_EC312_SpecificHeat_Ca(B1479)</f>
        <v>650</v>
      </c>
      <c r="H1479" s="33">
        <f t="shared" si="215"/>
        <v>0.1041099081801178</v>
      </c>
      <c r="I1479" s="33">
        <f t="shared" si="216"/>
        <v>1049.5416977630821</v>
      </c>
      <c r="J1479" s="37">
        <f t="shared" si="217"/>
        <v>122</v>
      </c>
      <c r="K1479" s="38">
        <f t="shared" si="218"/>
        <v>1049.5416977630821</v>
      </c>
    </row>
    <row r="1480" spans="1:11">
      <c r="A1480" s="31">
        <v>1465</v>
      </c>
      <c r="B1480" s="33">
        <f t="shared" si="210"/>
        <v>1049.5416977630821</v>
      </c>
      <c r="C1480" s="32">
        <f t="shared" si="211"/>
        <v>122.08333333333333</v>
      </c>
      <c r="D1480" s="36">
        <f t="shared" si="212"/>
        <v>1051.6158288500071</v>
      </c>
      <c r="E1480" s="33">
        <f t="shared" si="213"/>
        <v>1051.6158288500071</v>
      </c>
      <c r="F1480" s="34">
        <f t="shared" si="214"/>
        <v>815.38472389755066</v>
      </c>
      <c r="G1480" s="34" cm="1">
        <f t="array" ref="G1480">_xll.DCE_EC312_SpecificHeat_Ca(B1480)</f>
        <v>650</v>
      </c>
      <c r="H1480" s="33">
        <f t="shared" si="215"/>
        <v>0.1040371248644392</v>
      </c>
      <c r="I1480" s="33">
        <f t="shared" si="216"/>
        <v>1049.6457348879464</v>
      </c>
      <c r="J1480" s="37">
        <f t="shared" si="217"/>
        <v>122.08333333333333</v>
      </c>
      <c r="K1480" s="38">
        <f t="shared" si="218"/>
        <v>1049.6457348879464</v>
      </c>
    </row>
    <row r="1481" spans="1:11">
      <c r="A1481" s="31">
        <v>1466</v>
      </c>
      <c r="B1481" s="33">
        <f t="shared" si="210"/>
        <v>1049.6457348879464</v>
      </c>
      <c r="C1481" s="32">
        <f t="shared" si="211"/>
        <v>122.16666666666667</v>
      </c>
      <c r="D1481" s="36">
        <f t="shared" si="212"/>
        <v>1051.71796354807</v>
      </c>
      <c r="E1481" s="33">
        <f t="shared" si="213"/>
        <v>1051.71796354807</v>
      </c>
      <c r="F1481" s="34">
        <f t="shared" si="214"/>
        <v>814.81509024576746</v>
      </c>
      <c r="G1481" s="34" cm="1">
        <f t="array" ref="G1481">_xll.DCE_EC312_SpecificHeat_Ca(B1481)</f>
        <v>650</v>
      </c>
      <c r="H1481" s="33">
        <f t="shared" si="215"/>
        <v>0.10396444377829586</v>
      </c>
      <c r="I1481" s="33">
        <f t="shared" si="216"/>
        <v>1049.7496993317247</v>
      </c>
      <c r="J1481" s="37">
        <f t="shared" si="217"/>
        <v>122.16666666666667</v>
      </c>
      <c r="K1481" s="38">
        <f t="shared" si="218"/>
        <v>1049.7496993317247</v>
      </c>
    </row>
    <row r="1482" spans="1:11">
      <c r="A1482" s="31">
        <v>1467</v>
      </c>
      <c r="B1482" s="33">
        <f t="shared" si="210"/>
        <v>1049.7496993317247</v>
      </c>
      <c r="C1482" s="32">
        <f t="shared" si="211"/>
        <v>122.25</v>
      </c>
      <c r="D1482" s="36">
        <f t="shared" si="212"/>
        <v>1051.8200286720826</v>
      </c>
      <c r="E1482" s="33">
        <f t="shared" si="213"/>
        <v>1051.8200286720826</v>
      </c>
      <c r="F1482" s="34">
        <f t="shared" si="214"/>
        <v>814.24625611729721</v>
      </c>
      <c r="G1482" s="34" cm="1">
        <f t="array" ref="G1482">_xll.DCE_EC312_SpecificHeat_Ca(B1482)</f>
        <v>650</v>
      </c>
      <c r="H1482" s="33">
        <f t="shared" si="215"/>
        <v>0.10389186470547741</v>
      </c>
      <c r="I1482" s="33">
        <f t="shared" si="216"/>
        <v>1049.8535911964302</v>
      </c>
      <c r="J1482" s="37">
        <f t="shared" si="217"/>
        <v>122.25</v>
      </c>
      <c r="K1482" s="38">
        <f t="shared" si="218"/>
        <v>1049.8535911964302</v>
      </c>
    </row>
    <row r="1483" spans="1:11">
      <c r="A1483" s="31">
        <v>1468</v>
      </c>
      <c r="B1483" s="33">
        <f t="shared" si="210"/>
        <v>1049.8535911964302</v>
      </c>
      <c r="C1483" s="32">
        <f t="shared" si="211"/>
        <v>122.33333333333333</v>
      </c>
      <c r="D1483" s="36">
        <f t="shared" si="212"/>
        <v>1051.9220243167679</v>
      </c>
      <c r="E1483" s="33">
        <f t="shared" si="213"/>
        <v>1051.9220243167679</v>
      </c>
      <c r="F1483" s="34">
        <f t="shared" si="214"/>
        <v>813.67821982222472</v>
      </c>
      <c r="G1483" s="34" cm="1">
        <f t="array" ref="G1483">_xll.DCE_EC312_SpecificHeat_Ca(B1483)</f>
        <v>650</v>
      </c>
      <c r="H1483" s="33">
        <f t="shared" si="215"/>
        <v>0.10381938743036304</v>
      </c>
      <c r="I1483" s="33">
        <f t="shared" si="216"/>
        <v>1049.9574105838606</v>
      </c>
      <c r="J1483" s="37">
        <f t="shared" si="217"/>
        <v>122.33333333333333</v>
      </c>
      <c r="K1483" s="38">
        <f t="shared" si="218"/>
        <v>1049.9574105838606</v>
      </c>
    </row>
    <row r="1484" spans="1:11">
      <c r="A1484" s="31">
        <v>1469</v>
      </c>
      <c r="B1484" s="33">
        <f t="shared" si="210"/>
        <v>1049.9574105838606</v>
      </c>
      <c r="C1484" s="32">
        <f t="shared" si="211"/>
        <v>122.41666666666667</v>
      </c>
      <c r="D1484" s="36">
        <f t="shared" si="212"/>
        <v>1052.0239505766554</v>
      </c>
      <c r="E1484" s="33">
        <f t="shared" si="213"/>
        <v>1052.0239505766554</v>
      </c>
      <c r="F1484" s="34">
        <f t="shared" si="214"/>
        <v>813.11097967529486</v>
      </c>
      <c r="G1484" s="34" cm="1">
        <f t="array" ref="G1484">_xll.DCE_EC312_SpecificHeat_Ca(B1484)</f>
        <v>650</v>
      </c>
      <c r="H1484" s="33">
        <f t="shared" si="215"/>
        <v>0.10374701173792648</v>
      </c>
      <c r="I1484" s="33">
        <f t="shared" si="216"/>
        <v>1050.0611575955984</v>
      </c>
      <c r="J1484" s="37">
        <f t="shared" si="217"/>
        <v>122.41666666666667</v>
      </c>
      <c r="K1484" s="38">
        <f t="shared" si="218"/>
        <v>1050.0611575955984</v>
      </c>
    </row>
    <row r="1485" spans="1:11">
      <c r="A1485" s="31">
        <v>1470</v>
      </c>
      <c r="B1485" s="33">
        <f t="shared" si="210"/>
        <v>1050.0611575955984</v>
      </c>
      <c r="C1485" s="32">
        <f t="shared" si="211"/>
        <v>122.5</v>
      </c>
      <c r="D1485" s="36">
        <f t="shared" si="212"/>
        <v>1052.1258075460823</v>
      </c>
      <c r="E1485" s="33">
        <f t="shared" si="213"/>
        <v>1052.1258075460823</v>
      </c>
      <c r="F1485" s="34">
        <f t="shared" si="214"/>
        <v>812.54453399632291</v>
      </c>
      <c r="G1485" s="34" cm="1">
        <f t="array" ref="G1485">_xll.DCE_EC312_SpecificHeat_Ca(B1485)</f>
        <v>650</v>
      </c>
      <c r="H1485" s="33">
        <f t="shared" si="215"/>
        <v>0.10367473741378851</v>
      </c>
      <c r="I1485" s="33">
        <f t="shared" si="216"/>
        <v>1050.1648323330121</v>
      </c>
      <c r="J1485" s="37">
        <f t="shared" si="217"/>
        <v>122.5</v>
      </c>
      <c r="K1485" s="38">
        <f t="shared" si="218"/>
        <v>1050.1648323330121</v>
      </c>
    </row>
    <row r="1486" spans="1:11">
      <c r="A1486" s="31">
        <v>1471</v>
      </c>
      <c r="B1486" s="33">
        <f t="shared" si="210"/>
        <v>1050.1648323330121</v>
      </c>
      <c r="C1486" s="32">
        <f t="shared" si="211"/>
        <v>122.58333333333333</v>
      </c>
      <c r="D1486" s="36">
        <f t="shared" si="212"/>
        <v>1052.2275953191931</v>
      </c>
      <c r="E1486" s="33">
        <f t="shared" si="213"/>
        <v>1052.2275953191931</v>
      </c>
      <c r="F1486" s="34">
        <f t="shared" si="214"/>
        <v>811.97888110956717</v>
      </c>
      <c r="G1486" s="34" cm="1">
        <f t="array" ref="G1486">_xll.DCE_EC312_SpecificHeat_Ca(B1486)</f>
        <v>650</v>
      </c>
      <c r="H1486" s="33">
        <f t="shared" si="215"/>
        <v>0.10360256424413671</v>
      </c>
      <c r="I1486" s="33">
        <f t="shared" si="216"/>
        <v>1050.2684348972562</v>
      </c>
      <c r="J1486" s="37">
        <f t="shared" si="217"/>
        <v>122.58333333333333</v>
      </c>
      <c r="K1486" s="38">
        <f t="shared" si="218"/>
        <v>1050.2684348972562</v>
      </c>
    </row>
    <row r="1487" spans="1:11">
      <c r="A1487" s="31">
        <v>1472</v>
      </c>
      <c r="B1487" s="33">
        <f t="shared" si="210"/>
        <v>1050.2684348972562</v>
      </c>
      <c r="C1487" s="32">
        <f t="shared" si="211"/>
        <v>122.66666666666667</v>
      </c>
      <c r="D1487" s="36">
        <f t="shared" si="212"/>
        <v>1052.3293139899406</v>
      </c>
      <c r="E1487" s="33">
        <f t="shared" si="213"/>
        <v>1052.3293139899406</v>
      </c>
      <c r="F1487" s="34">
        <f t="shared" si="214"/>
        <v>811.41401934399642</v>
      </c>
      <c r="G1487" s="34" cm="1">
        <f t="array" ref="G1487">_xll.DCE_EC312_SpecificHeat_Ca(B1487)</f>
        <v>650</v>
      </c>
      <c r="H1487" s="33">
        <f t="shared" si="215"/>
        <v>0.10353049201575974</v>
      </c>
      <c r="I1487" s="33">
        <f t="shared" si="216"/>
        <v>1050.371965389272</v>
      </c>
      <c r="J1487" s="37">
        <f t="shared" si="217"/>
        <v>122.66666666666667</v>
      </c>
      <c r="K1487" s="38">
        <f t="shared" si="218"/>
        <v>1050.371965389272</v>
      </c>
    </row>
    <row r="1488" spans="1:11">
      <c r="A1488" s="31">
        <v>1473</v>
      </c>
      <c r="B1488" s="33">
        <f t="shared" si="210"/>
        <v>1050.371965389272</v>
      </c>
      <c r="C1488" s="32">
        <f t="shared" si="211"/>
        <v>122.75</v>
      </c>
      <c r="D1488" s="36">
        <f t="shared" si="212"/>
        <v>1052.4309636520868</v>
      </c>
      <c r="E1488" s="33">
        <f t="shared" si="213"/>
        <v>1052.4309636520868</v>
      </c>
      <c r="F1488" s="34">
        <f t="shared" si="214"/>
        <v>810.84994703363213</v>
      </c>
      <c r="G1488" s="34" cm="1">
        <f t="array" ref="G1488">_xll.DCE_EC312_SpecificHeat_Ca(B1488)</f>
        <v>650</v>
      </c>
      <c r="H1488" s="33">
        <f t="shared" si="215"/>
        <v>0.10345852051609095</v>
      </c>
      <c r="I1488" s="33">
        <f t="shared" si="216"/>
        <v>1050.4754239097881</v>
      </c>
      <c r="J1488" s="37">
        <f t="shared" si="217"/>
        <v>122.75</v>
      </c>
      <c r="K1488" s="38">
        <f t="shared" si="218"/>
        <v>1050.4754239097881</v>
      </c>
    </row>
    <row r="1489" spans="1:11">
      <c r="A1489" s="31">
        <v>1474</v>
      </c>
      <c r="B1489" s="33">
        <f t="shared" ref="B1489:B1552" si="219">IF(A1489=1,20,I1488)</f>
        <v>1050.4754239097881</v>
      </c>
      <c r="C1489" s="32">
        <f t="shared" ref="C1489:C1552" si="220">A1489*5/60</f>
        <v>122.83333333333333</v>
      </c>
      <c r="D1489" s="36">
        <f t="shared" ref="D1489:D1552" si="221">20 + 345 *LOG10(8 * C1489 + 1)</f>
        <v>1052.5325443992024</v>
      </c>
      <c r="E1489" s="33">
        <f t="shared" ref="E1489:E1552" si="222">D1489</f>
        <v>1052.5325443992024</v>
      </c>
      <c r="F1489" s="34">
        <f t="shared" ref="F1489:F1552" si="223">25 * (D1489 - B1489)+1 * 0.7 * 1 * 0.0000000567 * ((E1489 + 273) ^ 4 - (B1489 + 273) ^ 4)</f>
        <v>810.2866625168291</v>
      </c>
      <c r="G1489" s="34" cm="1">
        <f t="array" ref="G1489">_xll.DCE_EC312_SpecificHeat_Ca(B1489)</f>
        <v>650</v>
      </c>
      <c r="H1489" s="33">
        <f t="shared" ref="H1489:H1552" si="224">$G$10 * $G$9 / (G1489 * 7850) * F1489 * 5</f>
        <v>0.10338664953311652</v>
      </c>
      <c r="I1489" s="33">
        <f t="shared" ref="I1489:I1552" si="225">B1489+H1489</f>
        <v>1050.5788105593213</v>
      </c>
      <c r="J1489" s="37">
        <f t="shared" si="217"/>
        <v>122.83333333333333</v>
      </c>
      <c r="K1489" s="38">
        <f t="shared" si="218"/>
        <v>1050.5788105593213</v>
      </c>
    </row>
    <row r="1490" spans="1:11">
      <c r="A1490" s="31">
        <v>1475</v>
      </c>
      <c r="B1490" s="33">
        <f t="shared" si="219"/>
        <v>1050.5788105593213</v>
      </c>
      <c r="C1490" s="32">
        <f t="shared" si="220"/>
        <v>122.91666666666667</v>
      </c>
      <c r="D1490" s="36">
        <f t="shared" si="221"/>
        <v>1052.6340563246686</v>
      </c>
      <c r="E1490" s="33">
        <f t="shared" si="222"/>
        <v>1052.6340563246686</v>
      </c>
      <c r="F1490" s="34">
        <f t="shared" si="223"/>
        <v>809.72416413700068</v>
      </c>
      <c r="G1490" s="34" cm="1">
        <f t="array" ref="G1490">_xll.DCE_EC312_SpecificHeat_Ca(B1490)</f>
        <v>650</v>
      </c>
      <c r="H1490" s="33">
        <f t="shared" si="224"/>
        <v>0.10331487885546815</v>
      </c>
      <c r="I1490" s="33">
        <f t="shared" si="225"/>
        <v>1050.6821254381766</v>
      </c>
      <c r="J1490" s="37">
        <f t="shared" si="217"/>
        <v>122.91666666666667</v>
      </c>
      <c r="K1490" s="38">
        <f t="shared" si="218"/>
        <v>1050.6821254381766</v>
      </c>
    </row>
    <row r="1491" spans="1:11">
      <c r="A1491" s="31">
        <v>1476</v>
      </c>
      <c r="B1491" s="33">
        <f t="shared" si="219"/>
        <v>1050.6821254381766</v>
      </c>
      <c r="C1491" s="32">
        <f t="shared" si="220"/>
        <v>123</v>
      </c>
      <c r="D1491" s="36">
        <f t="shared" si="221"/>
        <v>1052.735499521676</v>
      </c>
      <c r="E1491" s="33">
        <f t="shared" si="222"/>
        <v>1052.735499521676</v>
      </c>
      <c r="F1491" s="34">
        <f t="shared" si="223"/>
        <v>809.16245024176533</v>
      </c>
      <c r="G1491" s="34" cm="1">
        <f t="array" ref="G1491">_xll.DCE_EC312_SpecificHeat_Ca(B1491)</f>
        <v>650</v>
      </c>
      <c r="H1491" s="33">
        <f t="shared" si="224"/>
        <v>0.10324320827231405</v>
      </c>
      <c r="I1491" s="33">
        <f t="shared" si="225"/>
        <v>1050.7853686464489</v>
      </c>
      <c r="J1491" s="37">
        <f t="shared" si="217"/>
        <v>123</v>
      </c>
      <c r="K1491" s="38">
        <f t="shared" si="218"/>
        <v>1050.7853686464489</v>
      </c>
    </row>
    <row r="1492" spans="1:11">
      <c r="A1492" s="31">
        <v>1477</v>
      </c>
      <c r="B1492" s="33">
        <f t="shared" si="219"/>
        <v>1050.7853686464489</v>
      </c>
      <c r="C1492" s="32">
        <f t="shared" si="220"/>
        <v>123.08333333333333</v>
      </c>
      <c r="D1492" s="36">
        <f t="shared" si="221"/>
        <v>1052.836874083227</v>
      </c>
      <c r="E1492" s="33">
        <f t="shared" si="222"/>
        <v>1052.836874083227</v>
      </c>
      <c r="F1492" s="34">
        <f t="shared" si="223"/>
        <v>808.60151918382803</v>
      </c>
      <c r="G1492" s="34" cm="1">
        <f t="array" ref="G1492">_xll.DCE_EC312_SpecificHeat_Ca(B1492)</f>
        <v>650</v>
      </c>
      <c r="H1492" s="33">
        <f t="shared" si="224"/>
        <v>0.10317163757347141</v>
      </c>
      <c r="I1492" s="33">
        <f t="shared" si="225"/>
        <v>1050.8885402840224</v>
      </c>
      <c r="J1492" s="37">
        <f t="shared" si="217"/>
        <v>123.08333333333333</v>
      </c>
      <c r="K1492" s="38">
        <f t="shared" si="218"/>
        <v>1050.8885402840224</v>
      </c>
    </row>
    <row r="1493" spans="1:11">
      <c r="A1493" s="31">
        <v>1478</v>
      </c>
      <c r="B1493" s="33">
        <f t="shared" si="219"/>
        <v>1050.8885402840224</v>
      </c>
      <c r="C1493" s="32">
        <f t="shared" si="220"/>
        <v>123.16666666666667</v>
      </c>
      <c r="D1493" s="36">
        <f t="shared" si="221"/>
        <v>1052.938180102135</v>
      </c>
      <c r="E1493" s="33">
        <f t="shared" si="222"/>
        <v>1052.938180102135</v>
      </c>
      <c r="F1493" s="34">
        <f t="shared" si="223"/>
        <v>808.04136932019321</v>
      </c>
      <c r="G1493" s="34" cm="1">
        <f t="array" ref="G1493">_xll.DCE_EC312_SpecificHeat_Ca(B1493)</f>
        <v>650</v>
      </c>
      <c r="H1493" s="33">
        <f t="shared" si="224"/>
        <v>0.10310016654930601</v>
      </c>
      <c r="I1493" s="33">
        <f t="shared" si="225"/>
        <v>1050.9916404505716</v>
      </c>
      <c r="J1493" s="37">
        <f t="shared" si="217"/>
        <v>123.16666666666667</v>
      </c>
      <c r="K1493" s="38">
        <f t="shared" si="218"/>
        <v>1050.9916404505716</v>
      </c>
    </row>
    <row r="1494" spans="1:11">
      <c r="A1494" s="31">
        <v>1479</v>
      </c>
      <c r="B1494" s="33">
        <f t="shared" si="219"/>
        <v>1050.9916404505716</v>
      </c>
      <c r="C1494" s="32">
        <f t="shared" si="220"/>
        <v>123.25</v>
      </c>
      <c r="D1494" s="36">
        <f t="shared" si="221"/>
        <v>1053.0394176710247</v>
      </c>
      <c r="E1494" s="33">
        <f t="shared" si="222"/>
        <v>1053.0394176710247</v>
      </c>
      <c r="F1494" s="34">
        <f t="shared" si="223"/>
        <v>807.48199901254145</v>
      </c>
      <c r="G1494" s="34" cm="1">
        <f t="array" ref="G1494">_xll.DCE_EC312_SpecificHeat_Ca(B1494)</f>
        <v>650</v>
      </c>
      <c r="H1494" s="33">
        <f t="shared" si="224"/>
        <v>0.1030287949907803</v>
      </c>
      <c r="I1494" s="33">
        <f t="shared" si="225"/>
        <v>1051.0946692455623</v>
      </c>
      <c r="J1494" s="37">
        <f t="shared" si="217"/>
        <v>123.25</v>
      </c>
      <c r="K1494" s="38">
        <f t="shared" si="218"/>
        <v>1051.0946692455623</v>
      </c>
    </row>
    <row r="1495" spans="1:11">
      <c r="A1495" s="31">
        <v>1480</v>
      </c>
      <c r="B1495" s="33">
        <f t="shared" si="219"/>
        <v>1051.0946692455623</v>
      </c>
      <c r="C1495" s="32">
        <f t="shared" si="220"/>
        <v>123.33333333333333</v>
      </c>
      <c r="D1495" s="36">
        <f t="shared" si="221"/>
        <v>1053.1405868823342</v>
      </c>
      <c r="E1495" s="33">
        <f t="shared" si="222"/>
        <v>1053.1405868823342</v>
      </c>
      <c r="F1495" s="34">
        <f t="shared" si="223"/>
        <v>806.92340662742617</v>
      </c>
      <c r="G1495" s="34" cm="1">
        <f t="array" ref="G1495">_xll.DCE_EC312_SpecificHeat_Ca(B1495)</f>
        <v>650</v>
      </c>
      <c r="H1495" s="33">
        <f t="shared" si="224"/>
        <v>0.10295752268947843</v>
      </c>
      <c r="I1495" s="33">
        <f t="shared" si="225"/>
        <v>1051.1976267682517</v>
      </c>
      <c r="J1495" s="37">
        <f t="shared" si="217"/>
        <v>123.33333333333333</v>
      </c>
      <c r="K1495" s="38">
        <f t="shared" si="218"/>
        <v>1051.1976267682517</v>
      </c>
    </row>
    <row r="1496" spans="1:11">
      <c r="A1496" s="31">
        <v>1481</v>
      </c>
      <c r="B1496" s="33">
        <f t="shared" si="219"/>
        <v>1051.1976267682517</v>
      </c>
      <c r="C1496" s="32">
        <f t="shared" si="220"/>
        <v>123.41666666666667</v>
      </c>
      <c r="D1496" s="36">
        <f t="shared" si="221"/>
        <v>1053.2416878283136</v>
      </c>
      <c r="E1496" s="33">
        <f t="shared" si="222"/>
        <v>1053.2416878283136</v>
      </c>
      <c r="F1496" s="34">
        <f t="shared" si="223"/>
        <v>806.36559053559495</v>
      </c>
      <c r="G1496" s="34" cm="1">
        <f t="array" ref="G1496">_xll.DCE_EC312_SpecificHeat_Ca(B1496)</f>
        <v>650</v>
      </c>
      <c r="H1496" s="33">
        <f t="shared" si="224"/>
        <v>0.10288634943751972</v>
      </c>
      <c r="I1496" s="33">
        <f t="shared" si="225"/>
        <v>1051.3005131176892</v>
      </c>
      <c r="J1496" s="37">
        <f t="shared" si="217"/>
        <v>123.41666666666667</v>
      </c>
      <c r="K1496" s="38">
        <f t="shared" si="218"/>
        <v>1051.3005131176892</v>
      </c>
    </row>
    <row r="1497" spans="1:11">
      <c r="A1497" s="31">
        <v>1482</v>
      </c>
      <c r="B1497" s="33">
        <f t="shared" si="219"/>
        <v>1051.3005131176892</v>
      </c>
      <c r="C1497" s="32">
        <f t="shared" si="220"/>
        <v>123.5</v>
      </c>
      <c r="D1497" s="36">
        <f t="shared" si="221"/>
        <v>1053.3427206010269</v>
      </c>
      <c r="E1497" s="33">
        <f t="shared" si="222"/>
        <v>1053.3427206010269</v>
      </c>
      <c r="F1497" s="34">
        <f t="shared" si="223"/>
        <v>805.80854911250719</v>
      </c>
      <c r="G1497" s="34" cm="1">
        <f t="array" ref="G1497">_xll.DCE_EC312_SpecificHeat_Ca(B1497)</f>
        <v>650</v>
      </c>
      <c r="H1497" s="33">
        <f t="shared" si="224"/>
        <v>0.10281527502762469</v>
      </c>
      <c r="I1497" s="33">
        <f t="shared" si="225"/>
        <v>1051.4033283927167</v>
      </c>
      <c r="J1497" s="37">
        <f t="shared" si="217"/>
        <v>123.5</v>
      </c>
      <c r="K1497" s="38">
        <f t="shared" si="218"/>
        <v>1051.4033283927167</v>
      </c>
    </row>
    <row r="1498" spans="1:11">
      <c r="A1498" s="31">
        <v>1483</v>
      </c>
      <c r="B1498" s="33">
        <f t="shared" si="219"/>
        <v>1051.4033283927167</v>
      </c>
      <c r="C1498" s="32">
        <f t="shared" si="220"/>
        <v>123.58333333333333</v>
      </c>
      <c r="D1498" s="36">
        <f t="shared" si="221"/>
        <v>1053.4436852923518</v>
      </c>
      <c r="E1498" s="33">
        <f t="shared" si="222"/>
        <v>1053.4436852923518</v>
      </c>
      <c r="F1498" s="34">
        <f t="shared" si="223"/>
        <v>805.25228073829885</v>
      </c>
      <c r="G1498" s="34" cm="1">
        <f t="array" ref="G1498">_xll.DCE_EC312_SpecificHeat_Ca(B1498)</f>
        <v>650</v>
      </c>
      <c r="H1498" s="33">
        <f t="shared" si="224"/>
        <v>0.10274429925311052</v>
      </c>
      <c r="I1498" s="33">
        <f t="shared" si="225"/>
        <v>1051.5060726919698</v>
      </c>
      <c r="J1498" s="37">
        <f t="shared" si="217"/>
        <v>123.58333333333333</v>
      </c>
      <c r="K1498" s="38">
        <f t="shared" si="218"/>
        <v>1051.5060726919698</v>
      </c>
    </row>
    <row r="1499" spans="1:11">
      <c r="A1499" s="31">
        <v>1484</v>
      </c>
      <c r="B1499" s="33">
        <f t="shared" si="219"/>
        <v>1051.5060726919698</v>
      </c>
      <c r="C1499" s="32">
        <f t="shared" si="220"/>
        <v>123.66666666666667</v>
      </c>
      <c r="D1499" s="36">
        <f t="shared" si="221"/>
        <v>1053.5445819939805</v>
      </c>
      <c r="E1499" s="33">
        <f t="shared" si="222"/>
        <v>1053.5445819939805</v>
      </c>
      <c r="F1499" s="34">
        <f t="shared" si="223"/>
        <v>804.69678379748495</v>
      </c>
      <c r="G1499" s="34" cm="1">
        <f t="array" ref="G1499">_xll.DCE_EC312_SpecificHeat_Ca(B1499)</f>
        <v>650</v>
      </c>
      <c r="H1499" s="33">
        <f t="shared" si="224"/>
        <v>0.10267342190785315</v>
      </c>
      <c r="I1499" s="33">
        <f t="shared" si="225"/>
        <v>1051.6087461138777</v>
      </c>
      <c r="J1499" s="37">
        <f t="shared" si="217"/>
        <v>123.66666666666667</v>
      </c>
      <c r="K1499" s="38">
        <f t="shared" si="218"/>
        <v>1051.6087461138777</v>
      </c>
    </row>
    <row r="1500" spans="1:11">
      <c r="A1500" s="31">
        <v>1485</v>
      </c>
      <c r="B1500" s="33">
        <f t="shared" si="219"/>
        <v>1051.6087461138777</v>
      </c>
      <c r="C1500" s="32">
        <f t="shared" si="220"/>
        <v>123.75</v>
      </c>
      <c r="D1500" s="36">
        <f t="shared" si="221"/>
        <v>1053.64541079742</v>
      </c>
      <c r="E1500" s="33">
        <f t="shared" si="222"/>
        <v>1053.64541079742</v>
      </c>
      <c r="F1500" s="34">
        <f t="shared" si="223"/>
        <v>804.14205667921794</v>
      </c>
      <c r="G1500" s="34" cm="1">
        <f t="array" ref="G1500">_xll.DCE_EC312_SpecificHeat_Ca(B1500)</f>
        <v>650</v>
      </c>
      <c r="H1500" s="33">
        <f t="shared" si="224"/>
        <v>0.10260264278632024</v>
      </c>
      <c r="I1500" s="33">
        <f t="shared" si="225"/>
        <v>1051.7113487566639</v>
      </c>
      <c r="J1500" s="37">
        <f t="shared" si="217"/>
        <v>123.75</v>
      </c>
      <c r="K1500" s="38">
        <f t="shared" si="218"/>
        <v>1051.7113487566639</v>
      </c>
    </row>
    <row r="1501" spans="1:11">
      <c r="A1501" s="31">
        <v>1486</v>
      </c>
      <c r="B1501" s="33">
        <f t="shared" si="219"/>
        <v>1051.7113487566639</v>
      </c>
      <c r="C1501" s="32">
        <f t="shared" si="220"/>
        <v>123.83333333333333</v>
      </c>
      <c r="D1501" s="36">
        <f t="shared" si="221"/>
        <v>1053.7461717939925</v>
      </c>
      <c r="E1501" s="33">
        <f t="shared" si="222"/>
        <v>1053.7461717939925</v>
      </c>
      <c r="F1501" s="34">
        <f t="shared" si="223"/>
        <v>803.58809777702413</v>
      </c>
      <c r="G1501" s="34" cm="1">
        <f t="array" ref="G1501">_xll.DCE_EC312_SpecificHeat_Ca(B1501)</f>
        <v>650</v>
      </c>
      <c r="H1501" s="33">
        <f t="shared" si="224"/>
        <v>0.10253196168353745</v>
      </c>
      <c r="I1501" s="33">
        <f t="shared" si="225"/>
        <v>1051.8138807183475</v>
      </c>
      <c r="J1501" s="37">
        <f t="shared" si="217"/>
        <v>123.83333333333333</v>
      </c>
      <c r="K1501" s="38">
        <f t="shared" si="218"/>
        <v>1051.8138807183475</v>
      </c>
    </row>
    <row r="1502" spans="1:11">
      <c r="A1502" s="31">
        <v>1487</v>
      </c>
      <c r="B1502" s="33">
        <f t="shared" si="219"/>
        <v>1051.8138807183475</v>
      </c>
      <c r="C1502" s="32">
        <f t="shared" si="220"/>
        <v>123.91666666666667</v>
      </c>
      <c r="D1502" s="36">
        <f t="shared" si="221"/>
        <v>1053.8468650748364</v>
      </c>
      <c r="E1502" s="33">
        <f t="shared" si="222"/>
        <v>1053.8468650748364</v>
      </c>
      <c r="F1502" s="34">
        <f t="shared" si="223"/>
        <v>803.03490548896434</v>
      </c>
      <c r="G1502" s="34" cm="1">
        <f t="array" ref="G1502">_xll.DCE_EC312_SpecificHeat_Ca(B1502)</f>
        <v>650</v>
      </c>
      <c r="H1502" s="33">
        <f t="shared" si="224"/>
        <v>0.1024613783951091</v>
      </c>
      <c r="I1502" s="33">
        <f t="shared" si="225"/>
        <v>1051.9163420967427</v>
      </c>
      <c r="J1502" s="37">
        <f t="shared" si="217"/>
        <v>123.91666666666667</v>
      </c>
      <c r="K1502" s="38">
        <f t="shared" si="218"/>
        <v>1051.9163420967427</v>
      </c>
    </row>
    <row r="1503" spans="1:11">
      <c r="A1503" s="31">
        <v>1488</v>
      </c>
      <c r="B1503" s="33">
        <f t="shared" si="219"/>
        <v>1051.9163420967427</v>
      </c>
      <c r="C1503" s="32">
        <f t="shared" si="220"/>
        <v>124</v>
      </c>
      <c r="D1503" s="36">
        <f t="shared" si="221"/>
        <v>1053.9474907309066</v>
      </c>
      <c r="E1503" s="33">
        <f t="shared" si="222"/>
        <v>1053.9474907309066</v>
      </c>
      <c r="F1503" s="34">
        <f t="shared" si="223"/>
        <v>802.4824782176396</v>
      </c>
      <c r="G1503" s="34" cm="1">
        <f t="array" ref="G1503">_xll.DCE_EC312_SpecificHeat_Ca(B1503)</f>
        <v>650</v>
      </c>
      <c r="H1503" s="33">
        <f t="shared" si="224"/>
        <v>0.1023908927172188</v>
      </c>
      <c r="I1503" s="33">
        <f t="shared" si="225"/>
        <v>1052.01873298946</v>
      </c>
      <c r="J1503" s="37">
        <f t="shared" si="217"/>
        <v>124</v>
      </c>
      <c r="K1503" s="38">
        <f t="shared" si="218"/>
        <v>1052.01873298946</v>
      </c>
    </row>
    <row r="1504" spans="1:11">
      <c r="A1504" s="31">
        <v>1489</v>
      </c>
      <c r="B1504" s="33">
        <f t="shared" si="219"/>
        <v>1052.01873298946</v>
      </c>
      <c r="C1504" s="32">
        <f t="shared" si="220"/>
        <v>124.08333333333333</v>
      </c>
      <c r="D1504" s="36">
        <f t="shared" si="221"/>
        <v>1054.048048852974</v>
      </c>
      <c r="E1504" s="33">
        <f t="shared" si="222"/>
        <v>1054.048048852974</v>
      </c>
      <c r="F1504" s="34">
        <f t="shared" si="223"/>
        <v>801.93081436996931</v>
      </c>
      <c r="G1504" s="34" cm="1">
        <f t="array" ref="G1504">_xll.DCE_EC312_SpecificHeat_Ca(B1504)</f>
        <v>650</v>
      </c>
      <c r="H1504" s="33">
        <f t="shared" si="224"/>
        <v>0.10232050444660105</v>
      </c>
      <c r="I1504" s="33">
        <f t="shared" si="225"/>
        <v>1052.1210534939066</v>
      </c>
      <c r="J1504" s="37">
        <f t="shared" si="217"/>
        <v>124.08333333333333</v>
      </c>
      <c r="K1504" s="38">
        <f t="shared" si="218"/>
        <v>1052.1210534939066</v>
      </c>
    </row>
    <row r="1505" spans="1:11">
      <c r="A1505" s="31">
        <v>1490</v>
      </c>
      <c r="B1505" s="33">
        <f t="shared" si="219"/>
        <v>1052.1210534939066</v>
      </c>
      <c r="C1505" s="32">
        <f t="shared" si="220"/>
        <v>124.16666666666667</v>
      </c>
      <c r="D1505" s="36">
        <f t="shared" si="221"/>
        <v>1054.1485395316281</v>
      </c>
      <c r="E1505" s="33">
        <f t="shared" si="222"/>
        <v>1054.1485395316281</v>
      </c>
      <c r="F1505" s="34">
        <f t="shared" si="223"/>
        <v>801.37991235747654</v>
      </c>
      <c r="G1505" s="34" cm="1">
        <f t="array" ref="G1505">_xll.DCE_EC312_SpecificHeat_Ca(B1505)</f>
        <v>650</v>
      </c>
      <c r="H1505" s="33">
        <f t="shared" si="224"/>
        <v>0.10225021338057788</v>
      </c>
      <c r="I1505" s="33">
        <f t="shared" si="225"/>
        <v>1052.2233037072872</v>
      </c>
      <c r="J1505" s="37">
        <f t="shared" si="217"/>
        <v>124.16666666666667</v>
      </c>
      <c r="K1505" s="38">
        <f t="shared" si="218"/>
        <v>1052.2233037072872</v>
      </c>
    </row>
    <row r="1506" spans="1:11">
      <c r="A1506" s="31">
        <v>1491</v>
      </c>
      <c r="B1506" s="33">
        <f t="shared" si="219"/>
        <v>1052.2233037072872</v>
      </c>
      <c r="C1506" s="32">
        <f t="shared" si="220"/>
        <v>124.25</v>
      </c>
      <c r="D1506" s="36">
        <f t="shared" si="221"/>
        <v>1054.2489628572753</v>
      </c>
      <c r="E1506" s="33">
        <f t="shared" si="222"/>
        <v>1054.2489628572753</v>
      </c>
      <c r="F1506" s="34">
        <f t="shared" si="223"/>
        <v>800.82977059594475</v>
      </c>
      <c r="G1506" s="34" cm="1">
        <f t="array" ref="G1506">_xll.DCE_EC312_SpecificHeat_Ca(B1506)</f>
        <v>650</v>
      </c>
      <c r="H1506" s="33">
        <f t="shared" si="224"/>
        <v>0.10218001931701479</v>
      </c>
      <c r="I1506" s="33">
        <f t="shared" si="225"/>
        <v>1052.3254837266043</v>
      </c>
      <c r="J1506" s="37">
        <f t="shared" si="217"/>
        <v>124.25</v>
      </c>
      <c r="K1506" s="38">
        <f t="shared" si="218"/>
        <v>1052.3254837266043</v>
      </c>
    </row>
    <row r="1507" spans="1:11">
      <c r="A1507" s="31">
        <v>1492</v>
      </c>
      <c r="B1507" s="33">
        <f t="shared" si="219"/>
        <v>1052.3254837266043</v>
      </c>
      <c r="C1507" s="32">
        <f t="shared" si="220"/>
        <v>124.33333333333333</v>
      </c>
      <c r="D1507" s="36">
        <f t="shared" si="221"/>
        <v>1054.3493189201408</v>
      </c>
      <c r="E1507" s="33">
        <f t="shared" si="222"/>
        <v>1054.3493189201408</v>
      </c>
      <c r="F1507" s="34">
        <f t="shared" si="223"/>
        <v>800.28038750572466</v>
      </c>
      <c r="G1507" s="34" cm="1">
        <f t="array" ref="G1507">_xll.DCE_EC312_SpecificHeat_Ca(B1507)</f>
        <v>650</v>
      </c>
      <c r="H1507" s="33">
        <f t="shared" si="224"/>
        <v>0.10210992205436015</v>
      </c>
      <c r="I1507" s="33">
        <f t="shared" si="225"/>
        <v>1052.4275936486586</v>
      </c>
      <c r="J1507" s="37">
        <f t="shared" si="217"/>
        <v>124.33333333333333</v>
      </c>
      <c r="K1507" s="38">
        <f t="shared" si="218"/>
        <v>1052.4275936486586</v>
      </c>
    </row>
    <row r="1508" spans="1:11">
      <c r="A1508" s="31">
        <v>1493</v>
      </c>
      <c r="B1508" s="33">
        <f t="shared" si="219"/>
        <v>1052.4275936486586</v>
      </c>
      <c r="C1508" s="32">
        <f t="shared" si="220"/>
        <v>124.41666666666667</v>
      </c>
      <c r="D1508" s="36">
        <f t="shared" si="221"/>
        <v>1054.4496078102684</v>
      </c>
      <c r="E1508" s="33">
        <f t="shared" si="222"/>
        <v>1054.4496078102684</v>
      </c>
      <c r="F1508" s="34">
        <f t="shared" si="223"/>
        <v>799.73176151141342</v>
      </c>
      <c r="G1508" s="34" cm="1">
        <f t="array" ref="G1508">_xll.DCE_EC312_SpecificHeat_Ca(B1508)</f>
        <v>650</v>
      </c>
      <c r="H1508" s="33">
        <f t="shared" si="224"/>
        <v>0.10203992139160402</v>
      </c>
      <c r="I1508" s="33">
        <f t="shared" si="225"/>
        <v>1052.5296335700502</v>
      </c>
      <c r="J1508" s="37">
        <f t="shared" si="217"/>
        <v>124.41666666666667</v>
      </c>
      <c r="K1508" s="38">
        <f t="shared" si="218"/>
        <v>1052.5296335700502</v>
      </c>
    </row>
    <row r="1509" spans="1:11">
      <c r="A1509" s="31">
        <v>1494</v>
      </c>
      <c r="B1509" s="33">
        <f t="shared" si="219"/>
        <v>1052.5296335700502</v>
      </c>
      <c r="C1509" s="32">
        <f t="shared" si="220"/>
        <v>124.5</v>
      </c>
      <c r="D1509" s="36">
        <f t="shared" si="221"/>
        <v>1054.5498296175213</v>
      </c>
      <c r="E1509" s="33">
        <f t="shared" si="222"/>
        <v>1054.5498296175213</v>
      </c>
      <c r="F1509" s="34">
        <f t="shared" si="223"/>
        <v>799.18389104199002</v>
      </c>
      <c r="G1509" s="34" cm="1">
        <f t="array" ref="G1509">_xll.DCE_EC312_SpecificHeat_Ca(B1509)</f>
        <v>650</v>
      </c>
      <c r="H1509" s="33">
        <f t="shared" si="224"/>
        <v>0.10197001712829569</v>
      </c>
      <c r="I1509" s="33">
        <f t="shared" si="225"/>
        <v>1052.6316035871785</v>
      </c>
      <c r="J1509" s="37">
        <f t="shared" si="217"/>
        <v>124.5</v>
      </c>
      <c r="K1509" s="38">
        <f t="shared" si="218"/>
        <v>1052.6316035871785</v>
      </c>
    </row>
    <row r="1510" spans="1:11">
      <c r="A1510" s="31">
        <v>1495</v>
      </c>
      <c r="B1510" s="33">
        <f t="shared" si="219"/>
        <v>1052.6316035871785</v>
      </c>
      <c r="C1510" s="32">
        <f t="shared" si="220"/>
        <v>124.58333333333333</v>
      </c>
      <c r="D1510" s="36">
        <f t="shared" si="221"/>
        <v>1054.6499844315824</v>
      </c>
      <c r="E1510" s="33">
        <f t="shared" si="222"/>
        <v>1054.6499844315824</v>
      </c>
      <c r="F1510" s="34">
        <f t="shared" si="223"/>
        <v>798.63677453094306</v>
      </c>
      <c r="G1510" s="34" cm="1">
        <f t="array" ref="G1510">_xll.DCE_EC312_SpecificHeat_Ca(B1510)</f>
        <v>650</v>
      </c>
      <c r="H1510" s="33">
        <f t="shared" si="224"/>
        <v>0.10190020906455968</v>
      </c>
      <c r="I1510" s="33">
        <f t="shared" si="225"/>
        <v>1052.733503796243</v>
      </c>
      <c r="J1510" s="37">
        <f t="shared" si="217"/>
        <v>124.58333333333333</v>
      </c>
      <c r="K1510" s="38">
        <f t="shared" si="218"/>
        <v>1052.733503796243</v>
      </c>
    </row>
    <row r="1511" spans="1:11">
      <c r="A1511" s="31">
        <v>1496</v>
      </c>
      <c r="B1511" s="33">
        <f t="shared" si="219"/>
        <v>1052.733503796243</v>
      </c>
      <c r="C1511" s="32">
        <f t="shared" si="220"/>
        <v>124.66666666666667</v>
      </c>
      <c r="D1511" s="36">
        <f t="shared" si="221"/>
        <v>1054.7500723419553</v>
      </c>
      <c r="E1511" s="33">
        <f t="shared" si="222"/>
        <v>1054.7500723419553</v>
      </c>
      <c r="F1511" s="34">
        <f t="shared" si="223"/>
        <v>798.09041041599573</v>
      </c>
      <c r="G1511" s="34" cm="1">
        <f t="array" ref="G1511">_xll.DCE_EC312_SpecificHeat_Ca(B1511)</f>
        <v>650</v>
      </c>
      <c r="H1511" s="33">
        <f t="shared" si="224"/>
        <v>0.10183049700106098</v>
      </c>
      <c r="I1511" s="33">
        <f t="shared" si="225"/>
        <v>1052.8353342932442</v>
      </c>
      <c r="J1511" s="37">
        <f t="shared" ref="J1511:J1574" si="226">C1511</f>
        <v>124.66666666666667</v>
      </c>
      <c r="K1511" s="38">
        <f t="shared" ref="K1511:K1574" si="227">I1511</f>
        <v>1052.8353342932442</v>
      </c>
    </row>
    <row r="1512" spans="1:11">
      <c r="A1512" s="31">
        <v>1497</v>
      </c>
      <c r="B1512" s="33">
        <f t="shared" si="219"/>
        <v>1052.8353342932442</v>
      </c>
      <c r="C1512" s="32">
        <f t="shared" si="220"/>
        <v>124.75</v>
      </c>
      <c r="D1512" s="36">
        <f t="shared" si="221"/>
        <v>1054.850093437964</v>
      </c>
      <c r="E1512" s="33">
        <f t="shared" si="222"/>
        <v>1054.850093437964</v>
      </c>
      <c r="F1512" s="34">
        <f t="shared" si="223"/>
        <v>797.54479713923422</v>
      </c>
      <c r="G1512" s="34" cm="1">
        <f t="array" ref="G1512">_xll.DCE_EC312_SpecificHeat_Ca(B1512)</f>
        <v>650</v>
      </c>
      <c r="H1512" s="33">
        <f t="shared" si="224"/>
        <v>0.10176088073902115</v>
      </c>
      <c r="I1512" s="33">
        <f t="shared" si="225"/>
        <v>1052.9370951739832</v>
      </c>
      <c r="J1512" s="37">
        <f t="shared" si="226"/>
        <v>124.75</v>
      </c>
      <c r="K1512" s="38">
        <f t="shared" si="227"/>
        <v>1052.9370951739832</v>
      </c>
    </row>
    <row r="1513" spans="1:11">
      <c r="A1513" s="31">
        <v>1498</v>
      </c>
      <c r="B1513" s="33">
        <f t="shared" si="219"/>
        <v>1052.9370951739832</v>
      </c>
      <c r="C1513" s="32">
        <f t="shared" si="220"/>
        <v>124.83333333333333</v>
      </c>
      <c r="D1513" s="36">
        <f t="shared" si="221"/>
        <v>1054.9500478087534</v>
      </c>
      <c r="E1513" s="33">
        <f t="shared" si="222"/>
        <v>1054.9500478087534</v>
      </c>
      <c r="F1513" s="34">
        <f t="shared" si="223"/>
        <v>796.99993314701771</v>
      </c>
      <c r="G1513" s="34" cm="1">
        <f t="array" ref="G1513">_xll.DCE_EC312_SpecificHeat_Ca(B1513)</f>
        <v>650</v>
      </c>
      <c r="H1513" s="33">
        <f t="shared" si="224"/>
        <v>0.10169136008020697</v>
      </c>
      <c r="I1513" s="33">
        <f t="shared" si="225"/>
        <v>1053.0387865340633</v>
      </c>
      <c r="J1513" s="37">
        <f t="shared" si="226"/>
        <v>124.83333333333333</v>
      </c>
      <c r="K1513" s="38">
        <f t="shared" si="227"/>
        <v>1053.0387865340633</v>
      </c>
    </row>
    <row r="1514" spans="1:11">
      <c r="A1514" s="31">
        <v>1499</v>
      </c>
      <c r="B1514" s="33">
        <f t="shared" si="219"/>
        <v>1053.0387865340633</v>
      </c>
      <c r="C1514" s="32">
        <f t="shared" si="220"/>
        <v>124.91666666666667</v>
      </c>
      <c r="D1514" s="36">
        <f t="shared" si="221"/>
        <v>1055.0499355432905</v>
      </c>
      <c r="E1514" s="33">
        <f t="shared" si="222"/>
        <v>1055.0499355432905</v>
      </c>
      <c r="F1514" s="34">
        <f t="shared" si="223"/>
        <v>796.45581688992706</v>
      </c>
      <c r="G1514" s="34" cm="1">
        <f t="array" ref="G1514">_xll.DCE_EC312_SpecificHeat_Ca(B1514)</f>
        <v>650</v>
      </c>
      <c r="H1514" s="33">
        <f t="shared" si="224"/>
        <v>0.10162193482692393</v>
      </c>
      <c r="I1514" s="33">
        <f t="shared" si="225"/>
        <v>1053.1404084688902</v>
      </c>
      <c r="J1514" s="37">
        <f t="shared" si="226"/>
        <v>124.91666666666667</v>
      </c>
      <c r="K1514" s="38">
        <f t="shared" si="227"/>
        <v>1053.1404084688902</v>
      </c>
    </row>
    <row r="1515" spans="1:11">
      <c r="A1515" s="31">
        <v>1500</v>
      </c>
      <c r="B1515" s="33">
        <f t="shared" si="219"/>
        <v>1053.1404084688902</v>
      </c>
      <c r="C1515" s="32">
        <f t="shared" si="220"/>
        <v>125</v>
      </c>
      <c r="D1515" s="36">
        <f t="shared" si="221"/>
        <v>1055.149756730365</v>
      </c>
      <c r="E1515" s="33">
        <f t="shared" si="222"/>
        <v>1055.149756730365</v>
      </c>
      <c r="F1515" s="34">
        <f t="shared" si="223"/>
        <v>795.91244682324054</v>
      </c>
      <c r="G1515" s="34" cm="1">
        <f t="array" ref="G1515">_xll.DCE_EC312_SpecificHeat_Ca(B1515)</f>
        <v>650</v>
      </c>
      <c r="H1515" s="33">
        <f t="shared" si="224"/>
        <v>0.10155260478207682</v>
      </c>
      <c r="I1515" s="33">
        <f t="shared" si="225"/>
        <v>1053.2419610736722</v>
      </c>
      <c r="J1515" s="37">
        <f t="shared" si="226"/>
        <v>125</v>
      </c>
      <c r="K1515" s="38">
        <f t="shared" si="227"/>
        <v>1053.2419610736722</v>
      </c>
    </row>
    <row r="1516" spans="1:11">
      <c r="A1516" s="31">
        <v>1501</v>
      </c>
      <c r="B1516" s="33">
        <f t="shared" si="219"/>
        <v>1053.2419610736722</v>
      </c>
      <c r="C1516" s="32">
        <f t="shared" si="220"/>
        <v>125.08333333333333</v>
      </c>
      <c r="D1516" s="36">
        <f t="shared" si="221"/>
        <v>1055.2495114585881</v>
      </c>
      <c r="E1516" s="33">
        <f t="shared" si="222"/>
        <v>1055.2495114585881</v>
      </c>
      <c r="F1516" s="34">
        <f t="shared" si="223"/>
        <v>795.36982140592534</v>
      </c>
      <c r="G1516" s="34" cm="1">
        <f t="array" ref="G1516">_xll.DCE_EC312_SpecificHeat_Ca(B1516)</f>
        <v>650</v>
      </c>
      <c r="H1516" s="33">
        <f t="shared" si="224"/>
        <v>0.10148336974904115</v>
      </c>
      <c r="I1516" s="33">
        <f t="shared" si="225"/>
        <v>1053.3434444434213</v>
      </c>
      <c r="J1516" s="37">
        <f t="shared" si="226"/>
        <v>125.08333333333333</v>
      </c>
      <c r="K1516" s="38">
        <f t="shared" si="227"/>
        <v>1053.3434444434213</v>
      </c>
    </row>
    <row r="1517" spans="1:11">
      <c r="A1517" s="31">
        <v>1502</v>
      </c>
      <c r="B1517" s="33">
        <f t="shared" si="219"/>
        <v>1053.3434444434213</v>
      </c>
      <c r="C1517" s="32">
        <f t="shared" si="220"/>
        <v>125.16666666666667</v>
      </c>
      <c r="D1517" s="36">
        <f t="shared" si="221"/>
        <v>1055.349199816395</v>
      </c>
      <c r="E1517" s="33">
        <f t="shared" si="222"/>
        <v>1055.349199816395</v>
      </c>
      <c r="F1517" s="34">
        <f t="shared" si="223"/>
        <v>794.8279391015185</v>
      </c>
      <c r="G1517" s="34" cm="1">
        <f t="array" ref="G1517">_xll.DCE_EC312_SpecificHeat_Ca(B1517)</f>
        <v>650</v>
      </c>
      <c r="H1517" s="33">
        <f t="shared" si="224"/>
        <v>0.10141422953177545</v>
      </c>
      <c r="I1517" s="33">
        <f t="shared" si="225"/>
        <v>1053.4448586729532</v>
      </c>
      <c r="J1517" s="37">
        <f t="shared" si="226"/>
        <v>125.16666666666667</v>
      </c>
      <c r="K1517" s="38">
        <f t="shared" si="227"/>
        <v>1053.4448586729532</v>
      </c>
    </row>
    <row r="1518" spans="1:11">
      <c r="A1518" s="31">
        <v>1503</v>
      </c>
      <c r="B1518" s="33">
        <f t="shared" si="219"/>
        <v>1053.4448586729532</v>
      </c>
      <c r="C1518" s="32">
        <f t="shared" si="220"/>
        <v>125.25</v>
      </c>
      <c r="D1518" s="36">
        <f t="shared" si="221"/>
        <v>1055.4488218920444</v>
      </c>
      <c r="E1518" s="33">
        <f t="shared" si="222"/>
        <v>1055.4488218920444</v>
      </c>
      <c r="F1518" s="34">
        <f t="shared" si="223"/>
        <v>794.28679837793925</v>
      </c>
      <c r="G1518" s="34" cm="1">
        <f t="array" ref="G1518">_xll.DCE_EC312_SpecificHeat_Ca(B1518)</f>
        <v>650</v>
      </c>
      <c r="H1518" s="33">
        <f t="shared" si="224"/>
        <v>0.10134518393479745</v>
      </c>
      <c r="I1518" s="33">
        <f t="shared" si="225"/>
        <v>1053.546203856888</v>
      </c>
      <c r="J1518" s="37">
        <f t="shared" si="226"/>
        <v>125.25</v>
      </c>
      <c r="K1518" s="38">
        <f t="shared" si="227"/>
        <v>1053.546203856888</v>
      </c>
    </row>
    <row r="1519" spans="1:11">
      <c r="A1519" s="31">
        <v>1504</v>
      </c>
      <c r="B1519" s="33">
        <f t="shared" si="219"/>
        <v>1053.546203856888</v>
      </c>
      <c r="C1519" s="32">
        <f t="shared" si="220"/>
        <v>125.33333333333333</v>
      </c>
      <c r="D1519" s="36">
        <f t="shared" si="221"/>
        <v>1055.5483777736183</v>
      </c>
      <c r="E1519" s="33">
        <f t="shared" si="222"/>
        <v>1055.5483777736183</v>
      </c>
      <c r="F1519" s="34">
        <f t="shared" si="223"/>
        <v>793.746397706842</v>
      </c>
      <c r="G1519" s="34" cm="1">
        <f t="array" ref="G1519">_xll.DCE_EC312_SpecificHeat_Ca(B1519)</f>
        <v>650</v>
      </c>
      <c r="H1519" s="33">
        <f t="shared" si="224"/>
        <v>0.10127623276310144</v>
      </c>
      <c r="I1519" s="33">
        <f t="shared" si="225"/>
        <v>1053.6474800896513</v>
      </c>
      <c r="J1519" s="37">
        <f t="shared" si="226"/>
        <v>125.33333333333333</v>
      </c>
      <c r="K1519" s="38">
        <f t="shared" si="227"/>
        <v>1053.6474800896513</v>
      </c>
    </row>
    <row r="1520" spans="1:11">
      <c r="A1520" s="31">
        <v>1505</v>
      </c>
      <c r="B1520" s="33">
        <f t="shared" si="219"/>
        <v>1053.6474800896513</v>
      </c>
      <c r="C1520" s="32">
        <f t="shared" si="220"/>
        <v>125.41666666666667</v>
      </c>
      <c r="D1520" s="36">
        <f t="shared" si="221"/>
        <v>1055.6478675490248</v>
      </c>
      <c r="E1520" s="33">
        <f t="shared" si="222"/>
        <v>1055.6478675490248</v>
      </c>
      <c r="F1520" s="34">
        <f t="shared" si="223"/>
        <v>793.20673556480961</v>
      </c>
      <c r="G1520" s="34" cm="1">
        <f t="array" ref="G1520">_xll.DCE_EC312_SpecificHeat_Ca(B1520)</f>
        <v>650</v>
      </c>
      <c r="H1520" s="33">
        <f t="shared" si="224"/>
        <v>0.10120737582231051</v>
      </c>
      <c r="I1520" s="33">
        <f t="shared" si="225"/>
        <v>1053.7486874654735</v>
      </c>
      <c r="J1520" s="37">
        <f t="shared" si="226"/>
        <v>125.41666666666667</v>
      </c>
      <c r="K1520" s="38">
        <f t="shared" si="227"/>
        <v>1053.7486874654735</v>
      </c>
    </row>
    <row r="1521" spans="1:11">
      <c r="A1521" s="31">
        <v>1506</v>
      </c>
      <c r="B1521" s="33">
        <f t="shared" si="219"/>
        <v>1053.7486874654735</v>
      </c>
      <c r="C1521" s="32">
        <f t="shared" si="220"/>
        <v>125.5</v>
      </c>
      <c r="D1521" s="36">
        <f t="shared" si="221"/>
        <v>1055.7472913059951</v>
      </c>
      <c r="E1521" s="33">
        <f t="shared" si="222"/>
        <v>1055.7472913059951</v>
      </c>
      <c r="F1521" s="34">
        <f t="shared" si="223"/>
        <v>792.66781043196863</v>
      </c>
      <c r="G1521" s="34" cm="1">
        <f t="array" ref="G1521">_xll.DCE_EC312_SpecificHeat_Ca(B1521)</f>
        <v>650</v>
      </c>
      <c r="H1521" s="33">
        <f t="shared" si="224"/>
        <v>0.10113861291849996</v>
      </c>
      <c r="I1521" s="33">
        <f t="shared" si="225"/>
        <v>1053.849826078392</v>
      </c>
      <c r="J1521" s="37">
        <f t="shared" si="226"/>
        <v>125.5</v>
      </c>
      <c r="K1521" s="38">
        <f t="shared" si="227"/>
        <v>1053.849826078392</v>
      </c>
    </row>
    <row r="1522" spans="1:11">
      <c r="A1522" s="31">
        <v>1507</v>
      </c>
      <c r="B1522" s="33">
        <f t="shared" si="219"/>
        <v>1053.849826078392</v>
      </c>
      <c r="C1522" s="32">
        <f t="shared" si="220"/>
        <v>125.58333333333333</v>
      </c>
      <c r="D1522" s="36">
        <f t="shared" si="221"/>
        <v>1055.8466491320874</v>
      </c>
      <c r="E1522" s="33">
        <f t="shared" si="222"/>
        <v>1055.8466491320874</v>
      </c>
      <c r="F1522" s="34">
        <f t="shared" si="223"/>
        <v>792.12962079300769</v>
      </c>
      <c r="G1522" s="34" cm="1">
        <f t="array" ref="G1522">_xll.DCE_EC312_SpecificHeat_Ca(B1522)</f>
        <v>650</v>
      </c>
      <c r="H1522" s="33">
        <f t="shared" si="224"/>
        <v>0.10106994385832713</v>
      </c>
      <c r="I1522" s="33">
        <f t="shared" si="225"/>
        <v>1053.9508960222504</v>
      </c>
      <c r="J1522" s="37">
        <f t="shared" si="226"/>
        <v>125.58333333333333</v>
      </c>
      <c r="K1522" s="38">
        <f t="shared" si="227"/>
        <v>1053.9508960222504</v>
      </c>
    </row>
    <row r="1523" spans="1:11">
      <c r="A1523" s="31">
        <v>1508</v>
      </c>
      <c r="B1523" s="33">
        <f t="shared" si="219"/>
        <v>1053.9508960222504</v>
      </c>
      <c r="C1523" s="32">
        <f t="shared" si="220"/>
        <v>125.66666666666667</v>
      </c>
      <c r="D1523" s="36">
        <f t="shared" si="221"/>
        <v>1055.9459411146852</v>
      </c>
      <c r="E1523" s="33">
        <f t="shared" si="222"/>
        <v>1055.9459411146852</v>
      </c>
      <c r="F1523" s="34">
        <f t="shared" si="223"/>
        <v>791.59216513663398</v>
      </c>
      <c r="G1523" s="34" cm="1">
        <f t="array" ref="G1523">_xll.DCE_EC312_SpecificHeat_Ca(B1523)</f>
        <v>650</v>
      </c>
      <c r="H1523" s="33">
        <f t="shared" si="224"/>
        <v>0.10100136844896211</v>
      </c>
      <c r="I1523" s="33">
        <f t="shared" si="225"/>
        <v>1054.0518973906994</v>
      </c>
      <c r="J1523" s="37">
        <f t="shared" si="226"/>
        <v>125.66666666666667</v>
      </c>
      <c r="K1523" s="38">
        <f t="shared" si="227"/>
        <v>1054.0518973906994</v>
      </c>
    </row>
    <row r="1524" spans="1:11">
      <c r="A1524" s="31">
        <v>1509</v>
      </c>
      <c r="B1524" s="33">
        <f t="shared" si="219"/>
        <v>1054.0518973906994</v>
      </c>
      <c r="C1524" s="32">
        <f t="shared" si="220"/>
        <v>125.75</v>
      </c>
      <c r="D1524" s="36">
        <f t="shared" si="221"/>
        <v>1056.0451673409982</v>
      </c>
      <c r="E1524" s="33">
        <f t="shared" si="222"/>
        <v>1056.0451673409982</v>
      </c>
      <c r="F1524" s="34">
        <f t="shared" si="223"/>
        <v>791.05544195567541</v>
      </c>
      <c r="G1524" s="34" cm="1">
        <f t="array" ref="G1524">_xll.DCE_EC312_SpecificHeat_Ca(B1524)</f>
        <v>650</v>
      </c>
      <c r="H1524" s="33">
        <f t="shared" si="224"/>
        <v>0.1009328864981008</v>
      </c>
      <c r="I1524" s="33">
        <f t="shared" si="225"/>
        <v>1054.1528302771976</v>
      </c>
      <c r="J1524" s="37">
        <f t="shared" si="226"/>
        <v>125.75</v>
      </c>
      <c r="K1524" s="38">
        <f t="shared" si="227"/>
        <v>1054.1528302771976</v>
      </c>
    </row>
    <row r="1525" spans="1:11">
      <c r="A1525" s="31">
        <v>1510</v>
      </c>
      <c r="B1525" s="33">
        <f t="shared" si="219"/>
        <v>1054.1528302771976</v>
      </c>
      <c r="C1525" s="32">
        <f t="shared" si="220"/>
        <v>125.83333333333333</v>
      </c>
      <c r="D1525" s="36">
        <f t="shared" si="221"/>
        <v>1056.1443278980635</v>
      </c>
      <c r="E1525" s="33">
        <f t="shared" si="222"/>
        <v>1056.1443278980635</v>
      </c>
      <c r="F1525" s="34">
        <f t="shared" si="223"/>
        <v>790.51944974722767</v>
      </c>
      <c r="G1525" s="34" cm="1">
        <f t="array" ref="G1525">_xll.DCE_EC312_SpecificHeat_Ca(B1525)</f>
        <v>650</v>
      </c>
      <c r="H1525" s="33">
        <f t="shared" si="224"/>
        <v>0.10086449781398357</v>
      </c>
      <c r="I1525" s="33">
        <f t="shared" si="225"/>
        <v>1054.2536947750116</v>
      </c>
      <c r="J1525" s="37">
        <f t="shared" si="226"/>
        <v>125.83333333333333</v>
      </c>
      <c r="K1525" s="38">
        <f t="shared" si="227"/>
        <v>1054.2536947750116</v>
      </c>
    </row>
    <row r="1526" spans="1:11">
      <c r="A1526" s="31">
        <v>1511</v>
      </c>
      <c r="B1526" s="33">
        <f t="shared" si="219"/>
        <v>1054.2536947750116</v>
      </c>
      <c r="C1526" s="32">
        <f t="shared" si="220"/>
        <v>125.91666666666667</v>
      </c>
      <c r="D1526" s="36">
        <f t="shared" si="221"/>
        <v>1056.2434228727448</v>
      </c>
      <c r="E1526" s="33">
        <f t="shared" si="222"/>
        <v>1056.2434228727448</v>
      </c>
      <c r="F1526" s="34">
        <f t="shared" si="223"/>
        <v>789.98418701241883</v>
      </c>
      <c r="G1526" s="34" cm="1">
        <f t="array" ref="G1526">_xll.DCE_EC312_SpecificHeat_Ca(B1526)</f>
        <v>650</v>
      </c>
      <c r="H1526" s="33">
        <f t="shared" si="224"/>
        <v>0.10079620220536534</v>
      </c>
      <c r="I1526" s="33">
        <f t="shared" si="225"/>
        <v>1054.354490977217</v>
      </c>
      <c r="J1526" s="37">
        <f t="shared" si="226"/>
        <v>125.91666666666667</v>
      </c>
      <c r="K1526" s="38">
        <f t="shared" si="227"/>
        <v>1054.354490977217</v>
      </c>
    </row>
    <row r="1527" spans="1:11">
      <c r="A1527" s="31">
        <v>1512</v>
      </c>
      <c r="B1527" s="33">
        <f t="shared" si="219"/>
        <v>1054.354490977217</v>
      </c>
      <c r="C1527" s="32">
        <f t="shared" si="220"/>
        <v>126</v>
      </c>
      <c r="D1527" s="36">
        <f t="shared" si="221"/>
        <v>1056.342452351734</v>
      </c>
      <c r="E1527" s="33">
        <f t="shared" si="222"/>
        <v>1056.342452351734</v>
      </c>
      <c r="F1527" s="34">
        <f t="shared" si="223"/>
        <v>789.44965225645876</v>
      </c>
      <c r="G1527" s="34" cm="1">
        <f t="array" ref="G1527">_xll.DCE_EC312_SpecificHeat_Ca(B1527)</f>
        <v>650</v>
      </c>
      <c r="H1527" s="33">
        <f t="shared" si="224"/>
        <v>0.10072799948152182</v>
      </c>
      <c r="I1527" s="33">
        <f t="shared" si="225"/>
        <v>1054.4552189766985</v>
      </c>
      <c r="J1527" s="37">
        <f t="shared" si="226"/>
        <v>126</v>
      </c>
      <c r="K1527" s="38">
        <f t="shared" si="227"/>
        <v>1054.4552189766985</v>
      </c>
    </row>
    <row r="1528" spans="1:11">
      <c r="A1528" s="31">
        <v>1513</v>
      </c>
      <c r="B1528" s="33">
        <f t="shared" si="219"/>
        <v>1054.4552189766985</v>
      </c>
      <c r="C1528" s="32">
        <f t="shared" si="220"/>
        <v>126.08333333333333</v>
      </c>
      <c r="D1528" s="36">
        <f t="shared" si="221"/>
        <v>1056.4414164215516</v>
      </c>
      <c r="E1528" s="33">
        <f t="shared" si="222"/>
        <v>1056.4414164215516</v>
      </c>
      <c r="F1528" s="34">
        <f t="shared" si="223"/>
        <v>788.91584398890291</v>
      </c>
      <c r="G1528" s="34" cm="1">
        <f t="array" ref="G1528">_xll.DCE_EC312_SpecificHeat_Ca(B1528)</f>
        <v>650</v>
      </c>
      <c r="H1528" s="33">
        <f t="shared" si="224"/>
        <v>0.10065988945228323</v>
      </c>
      <c r="I1528" s="33">
        <f t="shared" si="225"/>
        <v>1054.5558788661508</v>
      </c>
      <c r="J1528" s="37">
        <f t="shared" si="226"/>
        <v>126.08333333333333</v>
      </c>
      <c r="K1528" s="38">
        <f t="shared" si="227"/>
        <v>1054.5558788661508</v>
      </c>
    </row>
    <row r="1529" spans="1:11">
      <c r="A1529" s="31">
        <v>1514</v>
      </c>
      <c r="B1529" s="33">
        <f t="shared" si="219"/>
        <v>1054.5558788661508</v>
      </c>
      <c r="C1529" s="32">
        <f t="shared" si="220"/>
        <v>126.16666666666667</v>
      </c>
      <c r="D1529" s="36">
        <f t="shared" si="221"/>
        <v>1056.5403151685462</v>
      </c>
      <c r="E1529" s="33">
        <f t="shared" si="222"/>
        <v>1056.5403151685462</v>
      </c>
      <c r="F1529" s="34">
        <f t="shared" si="223"/>
        <v>788.38276072310862</v>
      </c>
      <c r="G1529" s="34" cm="1">
        <f t="array" ref="G1529">_xll.DCE_EC312_SpecificHeat_Ca(B1529)</f>
        <v>650</v>
      </c>
      <c r="H1529" s="33">
        <f t="shared" si="224"/>
        <v>0.10059187192796477</v>
      </c>
      <c r="I1529" s="33">
        <f t="shared" si="225"/>
        <v>1054.6564707380787</v>
      </c>
      <c r="J1529" s="37">
        <f t="shared" si="226"/>
        <v>126.16666666666667</v>
      </c>
      <c r="K1529" s="38">
        <f t="shared" si="227"/>
        <v>1054.6564707380787</v>
      </c>
    </row>
    <row r="1530" spans="1:11">
      <c r="A1530" s="31">
        <v>1515</v>
      </c>
      <c r="B1530" s="33">
        <f t="shared" si="219"/>
        <v>1054.6564707380787</v>
      </c>
      <c r="C1530" s="32">
        <f t="shared" si="220"/>
        <v>126.25</v>
      </c>
      <c r="D1530" s="36">
        <f t="shared" si="221"/>
        <v>1056.6391486788955</v>
      </c>
      <c r="E1530" s="33">
        <f t="shared" si="222"/>
        <v>1056.6391486788955</v>
      </c>
      <c r="F1530" s="34">
        <f t="shared" si="223"/>
        <v>787.85040097659851</v>
      </c>
      <c r="G1530" s="34" cm="1">
        <f t="array" ref="G1530">_xll.DCE_EC312_SpecificHeat_Ca(B1530)</f>
        <v>650</v>
      </c>
      <c r="H1530" s="33">
        <f t="shared" si="224"/>
        <v>0.10052394671941325</v>
      </c>
      <c r="I1530" s="33">
        <f t="shared" si="225"/>
        <v>1054.7569946847982</v>
      </c>
      <c r="J1530" s="37">
        <f t="shared" si="226"/>
        <v>126.25</v>
      </c>
      <c r="K1530" s="38">
        <f t="shared" si="227"/>
        <v>1054.7569946847982</v>
      </c>
    </row>
    <row r="1531" spans="1:11">
      <c r="A1531" s="31">
        <v>1516</v>
      </c>
      <c r="B1531" s="33">
        <f t="shared" si="219"/>
        <v>1054.7569946847982</v>
      </c>
      <c r="C1531" s="32">
        <f t="shared" si="220"/>
        <v>126.33333333333333</v>
      </c>
      <c r="D1531" s="36">
        <f t="shared" si="221"/>
        <v>1056.7379170386068</v>
      </c>
      <c r="E1531" s="33">
        <f t="shared" si="222"/>
        <v>1056.7379170386068</v>
      </c>
      <c r="F1531" s="34">
        <f t="shared" si="223"/>
        <v>787.31876327076054</v>
      </c>
      <c r="G1531" s="34" cm="1">
        <f t="array" ref="G1531">_xll.DCE_EC312_SpecificHeat_Ca(B1531)</f>
        <v>650</v>
      </c>
      <c r="H1531" s="33">
        <f t="shared" si="224"/>
        <v>0.10045611363796855</v>
      </c>
      <c r="I1531" s="33">
        <f t="shared" si="225"/>
        <v>1054.8574507984363</v>
      </c>
      <c r="J1531" s="37">
        <f t="shared" si="226"/>
        <v>126.33333333333333</v>
      </c>
      <c r="K1531" s="38">
        <f t="shared" si="227"/>
        <v>1054.8574507984363</v>
      </c>
    </row>
    <row r="1532" spans="1:11">
      <c r="A1532" s="31">
        <v>1517</v>
      </c>
      <c r="B1532" s="33">
        <f t="shared" si="219"/>
        <v>1054.8574507984363</v>
      </c>
      <c r="C1532" s="32">
        <f t="shared" si="220"/>
        <v>126.41666666666667</v>
      </c>
      <c r="D1532" s="36">
        <f t="shared" si="221"/>
        <v>1056.8366203335179</v>
      </c>
      <c r="E1532" s="33">
        <f t="shared" si="222"/>
        <v>1056.8366203335179</v>
      </c>
      <c r="F1532" s="34">
        <f t="shared" si="223"/>
        <v>786.78784613141988</v>
      </c>
      <c r="G1532" s="34" cm="1">
        <f t="array" ref="G1532">_xll.DCE_EC312_SpecificHeat_Ca(B1532)</f>
        <v>650</v>
      </c>
      <c r="H1532" s="33">
        <f t="shared" si="224"/>
        <v>0.10038837249553675</v>
      </c>
      <c r="I1532" s="33">
        <f t="shared" si="225"/>
        <v>1054.9578391709317</v>
      </c>
      <c r="J1532" s="37">
        <f t="shared" si="226"/>
        <v>126.41666666666667</v>
      </c>
      <c r="K1532" s="38">
        <f t="shared" si="227"/>
        <v>1054.9578391709317</v>
      </c>
    </row>
    <row r="1533" spans="1:11">
      <c r="A1533" s="31">
        <v>1518</v>
      </c>
      <c r="B1533" s="33">
        <f t="shared" si="219"/>
        <v>1054.9578391709317</v>
      </c>
      <c r="C1533" s="32">
        <f t="shared" si="220"/>
        <v>126.5</v>
      </c>
      <c r="D1533" s="36">
        <f t="shared" si="221"/>
        <v>1056.9352586492967</v>
      </c>
      <c r="E1533" s="33">
        <f t="shared" si="222"/>
        <v>1056.9352586492967</v>
      </c>
      <c r="F1533" s="34">
        <f t="shared" si="223"/>
        <v>786.25764808825875</v>
      </c>
      <c r="G1533" s="34" cm="1">
        <f t="array" ref="G1533">_xll.DCE_EC312_SpecificHeat_Ca(B1533)</f>
        <v>650</v>
      </c>
      <c r="H1533" s="33">
        <f t="shared" si="224"/>
        <v>0.10032072310451606</v>
      </c>
      <c r="I1533" s="33">
        <f t="shared" si="225"/>
        <v>1055.0581598940362</v>
      </c>
      <c r="J1533" s="37">
        <f t="shared" si="226"/>
        <v>126.5</v>
      </c>
      <c r="K1533" s="38">
        <f t="shared" si="227"/>
        <v>1055.0581598940362</v>
      </c>
    </row>
    <row r="1534" spans="1:11">
      <c r="A1534" s="31">
        <v>1519</v>
      </c>
      <c r="B1534" s="33">
        <f t="shared" si="219"/>
        <v>1055.0581598940362</v>
      </c>
      <c r="C1534" s="32">
        <f t="shared" si="220"/>
        <v>126.58333333333333</v>
      </c>
      <c r="D1534" s="36">
        <f t="shared" si="221"/>
        <v>1057.033832071442</v>
      </c>
      <c r="E1534" s="33">
        <f t="shared" si="222"/>
        <v>1057.033832071442</v>
      </c>
      <c r="F1534" s="34">
        <f t="shared" si="223"/>
        <v>785.7281676748778</v>
      </c>
      <c r="G1534" s="34" cm="1">
        <f t="array" ref="G1534">_xll.DCE_EC312_SpecificHeat_Ca(B1534)</f>
        <v>650</v>
      </c>
      <c r="H1534" s="33">
        <f t="shared" si="224"/>
        <v>0.10025316527780467</v>
      </c>
      <c r="I1534" s="33">
        <f t="shared" si="225"/>
        <v>1055.1584130593139</v>
      </c>
      <c r="J1534" s="37">
        <f t="shared" si="226"/>
        <v>126.58333333333333</v>
      </c>
      <c r="K1534" s="38">
        <f t="shared" si="227"/>
        <v>1055.1584130593139</v>
      </c>
    </row>
    <row r="1535" spans="1:11">
      <c r="A1535" s="31">
        <v>1520</v>
      </c>
      <c r="B1535" s="33">
        <f t="shared" si="219"/>
        <v>1055.1584130593139</v>
      </c>
      <c r="C1535" s="32">
        <f t="shared" si="220"/>
        <v>126.66666666666667</v>
      </c>
      <c r="D1535" s="36">
        <f t="shared" si="221"/>
        <v>1057.1323406852841</v>
      </c>
      <c r="E1535" s="33">
        <f t="shared" si="222"/>
        <v>1057.1323406852841</v>
      </c>
      <c r="F1535" s="34">
        <f t="shared" si="223"/>
        <v>785.19940342892892</v>
      </c>
      <c r="G1535" s="34" cm="1">
        <f t="array" ref="G1535">_xll.DCE_EC312_SpecificHeat_Ca(B1535)</f>
        <v>650</v>
      </c>
      <c r="H1535" s="33">
        <f t="shared" si="224"/>
        <v>0.10018569882881766</v>
      </c>
      <c r="I1535" s="33">
        <f t="shared" si="225"/>
        <v>1055.2585987581429</v>
      </c>
      <c r="J1535" s="37">
        <f t="shared" si="226"/>
        <v>126.66666666666667</v>
      </c>
      <c r="K1535" s="38">
        <f t="shared" si="227"/>
        <v>1055.2585987581429</v>
      </c>
    </row>
    <row r="1536" spans="1:11">
      <c r="A1536" s="31">
        <v>1521</v>
      </c>
      <c r="B1536" s="33">
        <f t="shared" si="219"/>
        <v>1055.2585987581429</v>
      </c>
      <c r="C1536" s="32">
        <f t="shared" si="220"/>
        <v>126.75</v>
      </c>
      <c r="D1536" s="36">
        <f t="shared" si="221"/>
        <v>1057.2307845759849</v>
      </c>
      <c r="E1536" s="33">
        <f t="shared" si="222"/>
        <v>1057.2307845759849</v>
      </c>
      <c r="F1536" s="34">
        <f t="shared" si="223"/>
        <v>784.67135389194902</v>
      </c>
      <c r="G1536" s="34" cm="1">
        <f t="array" ref="G1536">_xll.DCE_EC312_SpecificHeat_Ca(B1536)</f>
        <v>650</v>
      </c>
      <c r="H1536" s="33">
        <f t="shared" si="224"/>
        <v>0.10011832357146577</v>
      </c>
      <c r="I1536" s="33">
        <f t="shared" si="225"/>
        <v>1055.3587170817143</v>
      </c>
      <c r="J1536" s="37">
        <f t="shared" si="226"/>
        <v>126.75</v>
      </c>
      <c r="K1536" s="38">
        <f t="shared" si="227"/>
        <v>1055.3587170817143</v>
      </c>
    </row>
    <row r="1537" spans="1:11">
      <c r="A1537" s="31">
        <v>1522</v>
      </c>
      <c r="B1537" s="33">
        <f t="shared" si="219"/>
        <v>1055.3587170817143</v>
      </c>
      <c r="C1537" s="32">
        <f t="shared" si="220"/>
        <v>126.83333333333333</v>
      </c>
      <c r="D1537" s="36">
        <f t="shared" si="221"/>
        <v>1057.3291638285389</v>
      </c>
      <c r="E1537" s="33">
        <f t="shared" si="222"/>
        <v>1057.3291638285389</v>
      </c>
      <c r="F1537" s="34">
        <f t="shared" si="223"/>
        <v>784.14401760971214</v>
      </c>
      <c r="G1537" s="34" cm="1">
        <f t="array" ref="G1537">_xll.DCE_EC312_SpecificHeat_Ca(B1537)</f>
        <v>650</v>
      </c>
      <c r="H1537" s="33">
        <f t="shared" si="224"/>
        <v>0.10005103932020046</v>
      </c>
      <c r="I1537" s="33">
        <f t="shared" si="225"/>
        <v>1055.4587681210346</v>
      </c>
      <c r="J1537" s="37">
        <f t="shared" si="226"/>
        <v>126.83333333333333</v>
      </c>
      <c r="K1537" s="38">
        <f t="shared" si="227"/>
        <v>1055.4587681210346</v>
      </c>
    </row>
    <row r="1538" spans="1:11">
      <c r="A1538" s="31">
        <v>1523</v>
      </c>
      <c r="B1538" s="33">
        <f t="shared" si="219"/>
        <v>1055.4587681210346</v>
      </c>
      <c r="C1538" s="32">
        <f t="shared" si="220"/>
        <v>126.91666666666667</v>
      </c>
      <c r="D1538" s="36">
        <f t="shared" si="221"/>
        <v>1057.4274785277728</v>
      </c>
      <c r="E1538" s="33">
        <f t="shared" si="222"/>
        <v>1057.4274785277728</v>
      </c>
      <c r="F1538" s="34">
        <f t="shared" si="223"/>
        <v>783.6173931316996</v>
      </c>
      <c r="G1538" s="34" cm="1">
        <f t="array" ref="G1538">_xll.DCE_EC312_SpecificHeat_Ca(B1538)</f>
        <v>650</v>
      </c>
      <c r="H1538" s="33">
        <f t="shared" si="224"/>
        <v>9.9983845889946105E-2</v>
      </c>
      <c r="I1538" s="33">
        <f t="shared" si="225"/>
        <v>1055.5587519669245</v>
      </c>
      <c r="J1538" s="37">
        <f t="shared" si="226"/>
        <v>126.91666666666667</v>
      </c>
      <c r="K1538" s="38">
        <f t="shared" si="227"/>
        <v>1055.5587519669245</v>
      </c>
    </row>
    <row r="1539" spans="1:11">
      <c r="A1539" s="31">
        <v>1524</v>
      </c>
      <c r="B1539" s="33">
        <f t="shared" si="219"/>
        <v>1055.5587519669245</v>
      </c>
      <c r="C1539" s="32">
        <f t="shared" si="220"/>
        <v>127</v>
      </c>
      <c r="D1539" s="36">
        <f t="shared" si="221"/>
        <v>1057.525728758347</v>
      </c>
      <c r="E1539" s="33">
        <f t="shared" si="222"/>
        <v>1057.525728758347</v>
      </c>
      <c r="F1539" s="34">
        <f t="shared" si="223"/>
        <v>783.09147901157178</v>
      </c>
      <c r="G1539" s="34" cm="1">
        <f t="array" ref="G1539">_xll.DCE_EC312_SpecificHeat_Ca(B1539)</f>
        <v>650</v>
      </c>
      <c r="H1539" s="33">
        <f t="shared" si="224"/>
        <v>9.9916743096160415E-2</v>
      </c>
      <c r="I1539" s="33">
        <f t="shared" si="225"/>
        <v>1055.6586687100207</v>
      </c>
      <c r="J1539" s="37">
        <f t="shared" si="226"/>
        <v>127</v>
      </c>
      <c r="K1539" s="38">
        <f t="shared" si="227"/>
        <v>1055.6586687100207</v>
      </c>
    </row>
    <row r="1540" spans="1:11">
      <c r="A1540" s="31">
        <v>1525</v>
      </c>
      <c r="B1540" s="33">
        <f t="shared" si="219"/>
        <v>1055.6586687100207</v>
      </c>
      <c r="C1540" s="32">
        <f t="shared" si="220"/>
        <v>127.08333333333333</v>
      </c>
      <c r="D1540" s="36">
        <f t="shared" si="221"/>
        <v>1057.6239146047549</v>
      </c>
      <c r="E1540" s="33">
        <f t="shared" si="222"/>
        <v>1057.6239146047549</v>
      </c>
      <c r="F1540" s="34">
        <f t="shared" si="223"/>
        <v>782.56627380667669</v>
      </c>
      <c r="G1540" s="34" cm="1">
        <f t="array" ref="G1540">_xll.DCE_EC312_SpecificHeat_Ca(B1540)</f>
        <v>650</v>
      </c>
      <c r="H1540" s="33">
        <f t="shared" si="224"/>
        <v>9.9849730754771493E-2</v>
      </c>
      <c r="I1540" s="33">
        <f t="shared" si="225"/>
        <v>1055.7585184407756</v>
      </c>
      <c r="J1540" s="37">
        <f t="shared" si="226"/>
        <v>127.08333333333333</v>
      </c>
      <c r="K1540" s="38">
        <f t="shared" si="227"/>
        <v>1055.7585184407756</v>
      </c>
    </row>
    <row r="1541" spans="1:11">
      <c r="A1541" s="31">
        <v>1526</v>
      </c>
      <c r="B1541" s="33">
        <f t="shared" si="219"/>
        <v>1055.7585184407756</v>
      </c>
      <c r="C1541" s="32">
        <f t="shared" si="220"/>
        <v>127.16666666666667</v>
      </c>
      <c r="D1541" s="36">
        <f t="shared" si="221"/>
        <v>1057.7220361513241</v>
      </c>
      <c r="E1541" s="33">
        <f t="shared" si="222"/>
        <v>1057.7220361513241</v>
      </c>
      <c r="F1541" s="34">
        <f t="shared" si="223"/>
        <v>782.04177607827273</v>
      </c>
      <c r="G1541" s="34" cm="1">
        <f t="array" ref="G1541">_xll.DCE_EC312_SpecificHeat_Ca(B1541)</f>
        <v>650</v>
      </c>
      <c r="H1541" s="33">
        <f t="shared" si="224"/>
        <v>9.9782808682206486E-2</v>
      </c>
      <c r="I1541" s="33">
        <f t="shared" si="225"/>
        <v>1055.8583012494578</v>
      </c>
      <c r="J1541" s="37">
        <f t="shared" si="226"/>
        <v>127.16666666666667</v>
      </c>
      <c r="K1541" s="38">
        <f t="shared" si="227"/>
        <v>1055.8583012494578</v>
      </c>
    </row>
    <row r="1542" spans="1:11">
      <c r="A1542" s="31">
        <v>1527</v>
      </c>
      <c r="B1542" s="33">
        <f t="shared" si="219"/>
        <v>1055.8583012494578</v>
      </c>
      <c r="C1542" s="32">
        <f t="shared" si="220"/>
        <v>127.25</v>
      </c>
      <c r="D1542" s="36">
        <f t="shared" si="221"/>
        <v>1057.8200934822171</v>
      </c>
      <c r="E1542" s="33">
        <f t="shared" si="222"/>
        <v>1057.8200934822171</v>
      </c>
      <c r="F1542" s="34">
        <f t="shared" si="223"/>
        <v>781.51798439189633</v>
      </c>
      <c r="G1542" s="34" cm="1">
        <f t="array" ref="G1542">_xll.DCE_EC312_SpecificHeat_Ca(B1542)</f>
        <v>650</v>
      </c>
      <c r="H1542" s="33">
        <f t="shared" si="224"/>
        <v>9.9715976695438302E-2</v>
      </c>
      <c r="I1542" s="33">
        <f t="shared" si="225"/>
        <v>1055.9580172261533</v>
      </c>
      <c r="J1542" s="37">
        <f t="shared" si="226"/>
        <v>127.25</v>
      </c>
      <c r="K1542" s="38">
        <f t="shared" si="227"/>
        <v>1055.9580172261533</v>
      </c>
    </row>
    <row r="1543" spans="1:11">
      <c r="A1543" s="31">
        <v>1528</v>
      </c>
      <c r="B1543" s="33">
        <f t="shared" si="219"/>
        <v>1055.9580172261533</v>
      </c>
      <c r="C1543" s="32">
        <f t="shared" si="220"/>
        <v>127.33333333333333</v>
      </c>
      <c r="D1543" s="36">
        <f t="shared" si="221"/>
        <v>1057.9180866814306</v>
      </c>
      <c r="E1543" s="33">
        <f t="shared" si="222"/>
        <v>1057.9180866814306</v>
      </c>
      <c r="F1543" s="34">
        <f t="shared" si="223"/>
        <v>780.99489731663607</v>
      </c>
      <c r="G1543" s="34" cm="1">
        <f t="array" ref="G1543">_xll.DCE_EC312_SpecificHeat_Ca(B1543)</f>
        <v>650</v>
      </c>
      <c r="H1543" s="33">
        <f t="shared" si="224"/>
        <v>9.9649234611893123E-2</v>
      </c>
      <c r="I1543" s="33">
        <f t="shared" si="225"/>
        <v>1056.0576664607652</v>
      </c>
      <c r="J1543" s="37">
        <f t="shared" si="226"/>
        <v>127.33333333333333</v>
      </c>
      <c r="K1543" s="38">
        <f t="shared" si="227"/>
        <v>1056.0576664607652</v>
      </c>
    </row>
    <row r="1544" spans="1:11">
      <c r="A1544" s="31">
        <v>1529</v>
      </c>
      <c r="B1544" s="33">
        <f t="shared" si="219"/>
        <v>1056.0576664607652</v>
      </c>
      <c r="C1544" s="32">
        <f t="shared" si="220"/>
        <v>127.41666666666667</v>
      </c>
      <c r="D1544" s="36">
        <f t="shared" si="221"/>
        <v>1058.0160158327969</v>
      </c>
      <c r="E1544" s="33">
        <f t="shared" si="222"/>
        <v>1058.0160158327969</v>
      </c>
      <c r="F1544" s="34">
        <f t="shared" si="223"/>
        <v>780.47251342550442</v>
      </c>
      <c r="G1544" s="34" cm="1">
        <f t="array" ref="G1544">_xll.DCE_EC312_SpecificHeat_Ca(B1544)</f>
        <v>650</v>
      </c>
      <c r="H1544" s="33">
        <f t="shared" si="224"/>
        <v>9.95825822494978E-2</v>
      </c>
      <c r="I1544" s="33">
        <f t="shared" si="225"/>
        <v>1056.1572490430146</v>
      </c>
      <c r="J1544" s="37">
        <f t="shared" si="226"/>
        <v>127.41666666666667</v>
      </c>
      <c r="K1544" s="38">
        <f t="shared" si="227"/>
        <v>1056.1572490430146</v>
      </c>
    </row>
    <row r="1545" spans="1:11">
      <c r="A1545" s="31">
        <v>1530</v>
      </c>
      <c r="B1545" s="33">
        <f t="shared" si="219"/>
        <v>1056.1572490430146</v>
      </c>
      <c r="C1545" s="32">
        <f t="shared" si="220"/>
        <v>127.5</v>
      </c>
      <c r="D1545" s="36">
        <f t="shared" si="221"/>
        <v>1058.1138810199841</v>
      </c>
      <c r="E1545" s="33">
        <f t="shared" si="222"/>
        <v>1058.1138810199841</v>
      </c>
      <c r="F1545" s="34">
        <f t="shared" si="223"/>
        <v>779.9508312954456</v>
      </c>
      <c r="G1545" s="34" cm="1">
        <f t="array" ref="G1545">_xll.DCE_EC312_SpecificHeat_Ca(B1545)</f>
        <v>650</v>
      </c>
      <c r="H1545" s="33">
        <f t="shared" si="224"/>
        <v>9.9516019426680813E-2</v>
      </c>
      <c r="I1545" s="33">
        <f t="shared" si="225"/>
        <v>1056.2567650624412</v>
      </c>
      <c r="J1545" s="37">
        <f t="shared" si="226"/>
        <v>127.5</v>
      </c>
      <c r="K1545" s="38">
        <f t="shared" si="227"/>
        <v>1056.2567650624412</v>
      </c>
    </row>
    <row r="1546" spans="1:11">
      <c r="A1546" s="31">
        <v>1531</v>
      </c>
      <c r="B1546" s="33">
        <f t="shared" si="219"/>
        <v>1056.2567650624412</v>
      </c>
      <c r="C1546" s="32">
        <f t="shared" si="220"/>
        <v>127.58333333333333</v>
      </c>
      <c r="D1546" s="36">
        <f t="shared" si="221"/>
        <v>1058.211682326496</v>
      </c>
      <c r="E1546" s="33">
        <f t="shared" si="222"/>
        <v>1058.211682326496</v>
      </c>
      <c r="F1546" s="34">
        <f t="shared" si="223"/>
        <v>779.42984950715527</v>
      </c>
      <c r="G1546" s="34" cm="1">
        <f t="array" ref="G1546">_xll.DCE_EC312_SpecificHeat_Ca(B1546)</f>
        <v>650</v>
      </c>
      <c r="H1546" s="33">
        <f t="shared" si="224"/>
        <v>9.9449545962349298E-2</v>
      </c>
      <c r="I1546" s="33">
        <f t="shared" si="225"/>
        <v>1056.3562146084037</v>
      </c>
      <c r="J1546" s="37">
        <f t="shared" si="226"/>
        <v>127.58333333333333</v>
      </c>
      <c r="K1546" s="38">
        <f t="shared" si="227"/>
        <v>1056.3562146084037</v>
      </c>
    </row>
    <row r="1547" spans="1:11">
      <c r="A1547" s="31">
        <v>1532</v>
      </c>
      <c r="B1547" s="33">
        <f t="shared" si="219"/>
        <v>1056.3562146084037</v>
      </c>
      <c r="C1547" s="32">
        <f t="shared" si="220"/>
        <v>127.66666666666667</v>
      </c>
      <c r="D1547" s="36">
        <f t="shared" si="221"/>
        <v>1058.3094198356739</v>
      </c>
      <c r="E1547" s="33">
        <f t="shared" si="222"/>
        <v>1058.3094198356739</v>
      </c>
      <c r="F1547" s="34">
        <f t="shared" si="223"/>
        <v>778.90956664536941</v>
      </c>
      <c r="G1547" s="34" cm="1">
        <f t="array" ref="G1547">_xll.DCE_EC312_SpecificHeat_Ca(B1547)</f>
        <v>650</v>
      </c>
      <c r="H1547" s="33">
        <f t="shared" si="224"/>
        <v>9.9383161675925952E-2</v>
      </c>
      <c r="I1547" s="33">
        <f t="shared" si="225"/>
        <v>1056.4555977700795</v>
      </c>
      <c r="J1547" s="37">
        <f t="shared" si="226"/>
        <v>127.66666666666667</v>
      </c>
      <c r="K1547" s="38">
        <f t="shared" si="227"/>
        <v>1056.4555977700795</v>
      </c>
    </row>
    <row r="1548" spans="1:11">
      <c r="A1548" s="31">
        <v>1533</v>
      </c>
      <c r="B1548" s="33">
        <f t="shared" si="219"/>
        <v>1056.4555977700795</v>
      </c>
      <c r="C1548" s="32">
        <f t="shared" si="220"/>
        <v>127.75</v>
      </c>
      <c r="D1548" s="36">
        <f t="shared" si="221"/>
        <v>1058.4070936306953</v>
      </c>
      <c r="E1548" s="33">
        <f t="shared" si="222"/>
        <v>1058.4070936306953</v>
      </c>
      <c r="F1548" s="34">
        <f t="shared" si="223"/>
        <v>778.38998129853098</v>
      </c>
      <c r="G1548" s="34" cm="1">
        <f t="array" ref="G1548">_xll.DCE_EC312_SpecificHeat_Ca(B1548)</f>
        <v>650</v>
      </c>
      <c r="H1548" s="33">
        <f t="shared" si="224"/>
        <v>9.9316866387306399E-2</v>
      </c>
      <c r="I1548" s="33">
        <f t="shared" si="225"/>
        <v>1056.5549146364667</v>
      </c>
      <c r="J1548" s="37">
        <f t="shared" si="226"/>
        <v>127.75</v>
      </c>
      <c r="K1548" s="38">
        <f t="shared" si="227"/>
        <v>1056.5549146364667</v>
      </c>
    </row>
    <row r="1549" spans="1:11">
      <c r="A1549" s="31">
        <v>1534</v>
      </c>
      <c r="B1549" s="33">
        <f t="shared" si="219"/>
        <v>1056.5549146364667</v>
      </c>
      <c r="C1549" s="32">
        <f t="shared" si="220"/>
        <v>127.83333333333333</v>
      </c>
      <c r="D1549" s="36">
        <f t="shared" si="221"/>
        <v>1058.5047037945753</v>
      </c>
      <c r="E1549" s="33">
        <f t="shared" si="222"/>
        <v>1058.5047037945753</v>
      </c>
      <c r="F1549" s="34">
        <f t="shared" si="223"/>
        <v>777.87109205883462</v>
      </c>
      <c r="G1549" s="34" cm="1">
        <f t="array" ref="G1549">_xll.DCE_EC312_SpecificHeat_Ca(B1549)</f>
        <v>650</v>
      </c>
      <c r="H1549" s="33">
        <f t="shared" si="224"/>
        <v>9.9250659916864992E-2</v>
      </c>
      <c r="I1549" s="33">
        <f t="shared" si="225"/>
        <v>1056.6541652963836</v>
      </c>
      <c r="J1549" s="37">
        <f t="shared" si="226"/>
        <v>127.83333333333333</v>
      </c>
      <c r="K1549" s="38">
        <f t="shared" si="227"/>
        <v>1056.6541652963836</v>
      </c>
    </row>
    <row r="1550" spans="1:11">
      <c r="A1550" s="31">
        <v>1535</v>
      </c>
      <c r="B1550" s="33">
        <f t="shared" si="219"/>
        <v>1056.6541652963836</v>
      </c>
      <c r="C1550" s="32">
        <f t="shared" si="220"/>
        <v>127.91666666666667</v>
      </c>
      <c r="D1550" s="36">
        <f t="shared" si="221"/>
        <v>1058.6022504101668</v>
      </c>
      <c r="E1550" s="33">
        <f t="shared" si="222"/>
        <v>1058.6022504101668</v>
      </c>
      <c r="F1550" s="34">
        <f t="shared" si="223"/>
        <v>777.35289752217682</v>
      </c>
      <c r="G1550" s="34" cm="1">
        <f t="array" ref="G1550">_xll.DCE_EC312_SpecificHeat_Ca(B1550)</f>
        <v>650</v>
      </c>
      <c r="H1550" s="33">
        <f t="shared" si="224"/>
        <v>9.9184542085448385E-2</v>
      </c>
      <c r="I1550" s="33">
        <f t="shared" si="225"/>
        <v>1056.7533498384689</v>
      </c>
      <c r="J1550" s="37">
        <f t="shared" si="226"/>
        <v>127.91666666666667</v>
      </c>
      <c r="K1550" s="38">
        <f t="shared" si="227"/>
        <v>1056.7533498384689</v>
      </c>
    </row>
    <row r="1551" spans="1:11">
      <c r="A1551" s="31">
        <v>1536</v>
      </c>
      <c r="B1551" s="33">
        <f t="shared" si="219"/>
        <v>1056.7533498384689</v>
      </c>
      <c r="C1551" s="32">
        <f t="shared" si="220"/>
        <v>128</v>
      </c>
      <c r="D1551" s="36">
        <f t="shared" si="221"/>
        <v>1058.6997335601616</v>
      </c>
      <c r="E1551" s="33">
        <f t="shared" si="222"/>
        <v>1058.6997335601616</v>
      </c>
      <c r="F1551" s="34">
        <f t="shared" si="223"/>
        <v>776.83539628866004</v>
      </c>
      <c r="G1551" s="34" cm="1">
        <f t="array" ref="G1551">_xll.DCE_EC312_SpecificHeat_Ca(B1551)</f>
        <v>650</v>
      </c>
      <c r="H1551" s="33">
        <f t="shared" si="224"/>
        <v>9.9118512714439888E-2</v>
      </c>
      <c r="I1551" s="33">
        <f t="shared" si="225"/>
        <v>1056.8524683511835</v>
      </c>
      <c r="J1551" s="37">
        <f t="shared" si="226"/>
        <v>128</v>
      </c>
      <c r="K1551" s="38">
        <f t="shared" si="227"/>
        <v>1056.8524683511835</v>
      </c>
    </row>
    <row r="1552" spans="1:11">
      <c r="A1552" s="31">
        <v>1537</v>
      </c>
      <c r="B1552" s="33">
        <f t="shared" si="219"/>
        <v>1056.8524683511835</v>
      </c>
      <c r="C1552" s="32">
        <f t="shared" si="220"/>
        <v>128.08333333333334</v>
      </c>
      <c r="D1552" s="36">
        <f t="shared" si="221"/>
        <v>1058.7971533270897</v>
      </c>
      <c r="E1552" s="33">
        <f t="shared" si="222"/>
        <v>1058.7971533270897</v>
      </c>
      <c r="F1552" s="34">
        <f t="shared" si="223"/>
        <v>776.3185869618776</v>
      </c>
      <c r="G1552" s="34" cm="1">
        <f t="array" ref="G1552">_xll.DCE_EC312_SpecificHeat_Ca(B1552)</f>
        <v>650</v>
      </c>
      <c r="H1552" s="33">
        <f t="shared" si="224"/>
        <v>9.9052571625668231E-2</v>
      </c>
      <c r="I1552" s="33">
        <f t="shared" si="225"/>
        <v>1056.9515209228091</v>
      </c>
      <c r="J1552" s="37">
        <f t="shared" si="226"/>
        <v>128.08333333333334</v>
      </c>
      <c r="K1552" s="38">
        <f t="shared" si="227"/>
        <v>1056.9515209228091</v>
      </c>
    </row>
    <row r="1553" spans="1:11">
      <c r="A1553" s="31">
        <v>1538</v>
      </c>
      <c r="B1553" s="33">
        <f t="shared" ref="B1553:B1616" si="228">IF(A1553=1,20,I1552)</f>
        <v>1056.9515209228091</v>
      </c>
      <c r="C1553" s="32">
        <f t="shared" ref="C1553:C1616" si="229">A1553*5/60</f>
        <v>128.16666666666666</v>
      </c>
      <c r="D1553" s="36">
        <f t="shared" ref="D1553:D1616" si="230">20 + 345 *LOG10(8 * C1553 + 1)</f>
        <v>1058.8945097933199</v>
      </c>
      <c r="E1553" s="33">
        <f t="shared" ref="E1553:E1616" si="231">D1553</f>
        <v>1058.8945097933199</v>
      </c>
      <c r="F1553" s="34">
        <f t="shared" ref="F1553:F1616" si="232">25 * (D1553 - B1553)+1 * 0.7 * 1 * 0.0000000567 * ((E1553 + 273) ^ 4 - (B1553 + 273) ^ 4)</f>
        <v>775.80246814901386</v>
      </c>
      <c r="G1553" s="34" cm="1">
        <f t="array" ref="G1553">_xll.DCE_EC312_SpecificHeat_Ca(B1553)</f>
        <v>650</v>
      </c>
      <c r="H1553" s="33">
        <f t="shared" ref="H1553:H1616" si="233">$G$10 * $G$9 / (G1553 * 7850) * F1553 * 5</f>
        <v>9.8986718641420349E-2</v>
      </c>
      <c r="I1553" s="33">
        <f t="shared" ref="I1553:I1616" si="234">B1553+H1553</f>
        <v>1057.0505076414506</v>
      </c>
      <c r="J1553" s="37">
        <f t="shared" si="226"/>
        <v>128.16666666666666</v>
      </c>
      <c r="K1553" s="38">
        <f t="shared" si="227"/>
        <v>1057.0505076414506</v>
      </c>
    </row>
    <row r="1554" spans="1:11">
      <c r="A1554" s="31">
        <v>1539</v>
      </c>
      <c r="B1554" s="33">
        <f t="shared" si="228"/>
        <v>1057.0505076414506</v>
      </c>
      <c r="C1554" s="32">
        <f t="shared" si="229"/>
        <v>128.25</v>
      </c>
      <c r="D1554" s="36">
        <f t="shared" si="230"/>
        <v>1058.9918030410611</v>
      </c>
      <c r="E1554" s="33">
        <f t="shared" si="231"/>
        <v>1058.9918030410611</v>
      </c>
      <c r="F1554" s="34">
        <f t="shared" si="232"/>
        <v>775.28703846129542</v>
      </c>
      <c r="G1554" s="34" cm="1">
        <f t="array" ref="G1554">_xll.DCE_EC312_SpecificHeat_Ca(B1554)</f>
        <v>650</v>
      </c>
      <c r="H1554" s="33">
        <f t="shared" si="233"/>
        <v>9.8920953584498914E-2</v>
      </c>
      <c r="I1554" s="33">
        <f t="shared" si="234"/>
        <v>1057.149428595035</v>
      </c>
      <c r="J1554" s="37">
        <f t="shared" si="226"/>
        <v>128.25</v>
      </c>
      <c r="K1554" s="38">
        <f t="shared" si="227"/>
        <v>1057.149428595035</v>
      </c>
    </row>
    <row r="1555" spans="1:11">
      <c r="A1555" s="31">
        <v>1540</v>
      </c>
      <c r="B1555" s="33">
        <f t="shared" si="228"/>
        <v>1057.149428595035</v>
      </c>
      <c r="C1555" s="32">
        <f t="shared" si="229"/>
        <v>128.33333333333334</v>
      </c>
      <c r="D1555" s="36">
        <f t="shared" si="230"/>
        <v>1059.0890331523619</v>
      </c>
      <c r="E1555" s="33">
        <f t="shared" si="231"/>
        <v>1059.0890331523619</v>
      </c>
      <c r="F1555" s="34">
        <f t="shared" si="232"/>
        <v>774.77229651368123</v>
      </c>
      <c r="G1555" s="34" cm="1">
        <f t="array" ref="G1555">_xll.DCE_EC312_SpecificHeat_Ca(B1555)</f>
        <v>650</v>
      </c>
      <c r="H1555" s="33">
        <f t="shared" si="233"/>
        <v>9.8855276278182774E-2</v>
      </c>
      <c r="I1555" s="33">
        <f t="shared" si="234"/>
        <v>1057.2482838713131</v>
      </c>
      <c r="J1555" s="37">
        <f t="shared" si="226"/>
        <v>128.33333333333334</v>
      </c>
      <c r="K1555" s="38">
        <f t="shared" si="227"/>
        <v>1057.2482838713131</v>
      </c>
    </row>
    <row r="1556" spans="1:11">
      <c r="A1556" s="31">
        <v>1541</v>
      </c>
      <c r="B1556" s="33">
        <f t="shared" si="228"/>
        <v>1057.2482838713131</v>
      </c>
      <c r="C1556" s="32">
        <f t="shared" si="229"/>
        <v>128.41666666666666</v>
      </c>
      <c r="D1556" s="36">
        <f t="shared" si="230"/>
        <v>1059.1862002091113</v>
      </c>
      <c r="E1556" s="33">
        <f t="shared" si="231"/>
        <v>1059.1862002091113</v>
      </c>
      <c r="F1556" s="34">
        <f t="shared" si="232"/>
        <v>774.2582409246595</v>
      </c>
      <c r="G1556" s="34" cm="1">
        <f t="array" ref="G1556">_xll.DCE_EC312_SpecificHeat_Ca(B1556)</f>
        <v>650</v>
      </c>
      <c r="H1556" s="33">
        <f t="shared" si="233"/>
        <v>9.8789686546201211E-2</v>
      </c>
      <c r="I1556" s="33">
        <f t="shared" si="234"/>
        <v>1057.3470735578594</v>
      </c>
      <c r="J1556" s="37">
        <f t="shared" si="226"/>
        <v>128.41666666666666</v>
      </c>
      <c r="K1556" s="38">
        <f t="shared" si="227"/>
        <v>1057.3470735578594</v>
      </c>
    </row>
    <row r="1557" spans="1:11">
      <c r="A1557" s="31">
        <v>1542</v>
      </c>
      <c r="B1557" s="33">
        <f t="shared" si="228"/>
        <v>1057.3470735578594</v>
      </c>
      <c r="C1557" s="32">
        <f t="shared" si="229"/>
        <v>128.5</v>
      </c>
      <c r="D1557" s="36">
        <f t="shared" si="230"/>
        <v>1059.2833042930395</v>
      </c>
      <c r="E1557" s="33">
        <f t="shared" si="231"/>
        <v>1059.2833042930395</v>
      </c>
      <c r="F1557" s="34">
        <f t="shared" si="232"/>
        <v>773.74487031652836</v>
      </c>
      <c r="G1557" s="34" cm="1">
        <f t="array" ref="G1557">_xll.DCE_EC312_SpecificHeat_Ca(B1557)</f>
        <v>650</v>
      </c>
      <c r="H1557" s="33">
        <f t="shared" si="233"/>
        <v>9.8724184212769489E-2</v>
      </c>
      <c r="I1557" s="33">
        <f t="shared" si="234"/>
        <v>1057.4457977420723</v>
      </c>
      <c r="J1557" s="37">
        <f t="shared" si="226"/>
        <v>128.5</v>
      </c>
      <c r="K1557" s="38">
        <f t="shared" si="227"/>
        <v>1057.4457977420723</v>
      </c>
    </row>
    <row r="1558" spans="1:11">
      <c r="A1558" s="31">
        <v>1543</v>
      </c>
      <c r="B1558" s="33">
        <f t="shared" si="228"/>
        <v>1057.4457977420723</v>
      </c>
      <c r="C1558" s="32">
        <f t="shared" si="229"/>
        <v>128.58333333333334</v>
      </c>
      <c r="D1558" s="36">
        <f t="shared" si="230"/>
        <v>1059.380345485717</v>
      </c>
      <c r="E1558" s="33">
        <f t="shared" si="231"/>
        <v>1059.380345485717</v>
      </c>
      <c r="F1558" s="34">
        <f t="shared" si="232"/>
        <v>773.23218331532064</v>
      </c>
      <c r="G1558" s="34" cm="1">
        <f t="array" ref="G1558">_xll.DCE_EC312_SpecificHeat_Ca(B1558)</f>
        <v>650</v>
      </c>
      <c r="H1558" s="33">
        <f t="shared" si="233"/>
        <v>9.8658769102579466E-2</v>
      </c>
      <c r="I1558" s="33">
        <f t="shared" si="234"/>
        <v>1057.5444565111748</v>
      </c>
      <c r="J1558" s="37">
        <f t="shared" si="226"/>
        <v>128.58333333333334</v>
      </c>
      <c r="K1558" s="38">
        <f t="shared" si="227"/>
        <v>1057.5444565111748</v>
      </c>
    </row>
    <row r="1559" spans="1:11">
      <c r="A1559" s="31">
        <v>1544</v>
      </c>
      <c r="B1559" s="33">
        <f t="shared" si="228"/>
        <v>1057.5444565111748</v>
      </c>
      <c r="C1559" s="32">
        <f t="shared" si="229"/>
        <v>128.66666666666666</v>
      </c>
      <c r="D1559" s="36">
        <f t="shared" si="230"/>
        <v>1059.4773238685566</v>
      </c>
      <c r="E1559" s="33">
        <f t="shared" si="231"/>
        <v>1059.4773238685566</v>
      </c>
      <c r="F1559" s="34">
        <f t="shared" si="232"/>
        <v>772.72017855067361</v>
      </c>
      <c r="G1559" s="34" cm="1">
        <f t="array" ref="G1559">_xll.DCE_EC312_SpecificHeat_Ca(B1559)</f>
        <v>650</v>
      </c>
      <c r="H1559" s="33">
        <f t="shared" si="233"/>
        <v>9.8593441040782867E-2</v>
      </c>
      <c r="I1559" s="33">
        <f t="shared" si="234"/>
        <v>1057.6430499522155</v>
      </c>
      <c r="J1559" s="37">
        <f t="shared" si="226"/>
        <v>128.66666666666666</v>
      </c>
      <c r="K1559" s="38">
        <f t="shared" si="227"/>
        <v>1057.6430499522155</v>
      </c>
    </row>
    <row r="1560" spans="1:11">
      <c r="A1560" s="31">
        <v>1545</v>
      </c>
      <c r="B1560" s="33">
        <f t="shared" si="228"/>
        <v>1057.6430499522155</v>
      </c>
      <c r="C1560" s="32">
        <f t="shared" si="229"/>
        <v>128.75</v>
      </c>
      <c r="D1560" s="36">
        <f t="shared" si="230"/>
        <v>1059.5742395228133</v>
      </c>
      <c r="E1560" s="33">
        <f t="shared" si="231"/>
        <v>1059.5742395228133</v>
      </c>
      <c r="F1560" s="34">
        <f t="shared" si="232"/>
        <v>772.20885465617823</v>
      </c>
      <c r="G1560" s="34" cm="1">
        <f t="array" ref="G1560">_xll.DCE_EC312_SpecificHeat_Ca(B1560)</f>
        <v>650</v>
      </c>
      <c r="H1560" s="33">
        <f t="shared" si="233"/>
        <v>9.852819985303593E-2</v>
      </c>
      <c r="I1560" s="33">
        <f t="shared" si="234"/>
        <v>1057.7415781520685</v>
      </c>
      <c r="J1560" s="37">
        <f t="shared" si="226"/>
        <v>128.75</v>
      </c>
      <c r="K1560" s="38">
        <f t="shared" si="227"/>
        <v>1057.7415781520685</v>
      </c>
    </row>
    <row r="1561" spans="1:11">
      <c r="A1561" s="31">
        <v>1546</v>
      </c>
      <c r="B1561" s="33">
        <f t="shared" si="228"/>
        <v>1057.7415781520685</v>
      </c>
      <c r="C1561" s="32">
        <f t="shared" si="229"/>
        <v>128.83333333333334</v>
      </c>
      <c r="D1561" s="36">
        <f t="shared" si="230"/>
        <v>1059.6710925295836</v>
      </c>
      <c r="E1561" s="33">
        <f t="shared" si="231"/>
        <v>1059.6710925295836</v>
      </c>
      <c r="F1561" s="34">
        <f t="shared" si="232"/>
        <v>771.69821026851673</v>
      </c>
      <c r="G1561" s="34" cm="1">
        <f t="array" ref="G1561">_xll.DCE_EC312_SpecificHeat_Ca(B1561)</f>
        <v>650</v>
      </c>
      <c r="H1561" s="33">
        <f t="shared" si="233"/>
        <v>9.846304536538926E-2</v>
      </c>
      <c r="I1561" s="33">
        <f t="shared" si="234"/>
        <v>1057.8400411974339</v>
      </c>
      <c r="J1561" s="37">
        <f t="shared" si="226"/>
        <v>128.83333333333334</v>
      </c>
      <c r="K1561" s="38">
        <f t="shared" si="227"/>
        <v>1057.8400411974339</v>
      </c>
    </row>
    <row r="1562" spans="1:11">
      <c r="A1562" s="31">
        <v>1547</v>
      </c>
      <c r="B1562" s="33">
        <f t="shared" si="228"/>
        <v>1057.8400411974339</v>
      </c>
      <c r="C1562" s="32">
        <f t="shared" si="229"/>
        <v>128.91666666666666</v>
      </c>
      <c r="D1562" s="36">
        <f t="shared" si="230"/>
        <v>1059.7678829698079</v>
      </c>
      <c r="E1562" s="33">
        <f t="shared" si="231"/>
        <v>1059.7678829698079</v>
      </c>
      <c r="F1562" s="34">
        <f t="shared" si="232"/>
        <v>771.18824402861947</v>
      </c>
      <c r="G1562" s="34" cm="1">
        <f t="array" ref="G1562">_xll.DCE_EC312_SpecificHeat_Ca(B1562)</f>
        <v>650</v>
      </c>
      <c r="H1562" s="33">
        <f t="shared" si="233"/>
        <v>9.8397977404435524E-2</v>
      </c>
      <c r="I1562" s="33">
        <f t="shared" si="234"/>
        <v>1057.9384391748383</v>
      </c>
      <c r="J1562" s="37">
        <f t="shared" si="226"/>
        <v>128.91666666666666</v>
      </c>
      <c r="K1562" s="38">
        <f t="shared" si="227"/>
        <v>1057.9384391748383</v>
      </c>
    </row>
    <row r="1563" spans="1:11">
      <c r="A1563" s="31">
        <v>1548</v>
      </c>
      <c r="B1563" s="33">
        <f t="shared" si="228"/>
        <v>1057.9384391748383</v>
      </c>
      <c r="C1563" s="32">
        <f t="shared" si="229"/>
        <v>129</v>
      </c>
      <c r="D1563" s="36">
        <f t="shared" si="230"/>
        <v>1059.8646109242691</v>
      </c>
      <c r="E1563" s="33">
        <f t="shared" si="231"/>
        <v>1059.8646109242691</v>
      </c>
      <c r="F1563" s="34">
        <f t="shared" si="232"/>
        <v>770.67895458063788</v>
      </c>
      <c r="G1563" s="34" cm="1">
        <f t="array" ref="G1563">_xll.DCE_EC312_SpecificHeat_Ca(B1563)</f>
        <v>650</v>
      </c>
      <c r="H1563" s="33">
        <f t="shared" si="233"/>
        <v>9.8332995797178357E-2</v>
      </c>
      <c r="I1563" s="33">
        <f t="shared" si="234"/>
        <v>1058.0367721706355</v>
      </c>
      <c r="J1563" s="37">
        <f t="shared" si="226"/>
        <v>129</v>
      </c>
      <c r="K1563" s="38">
        <f t="shared" si="227"/>
        <v>1058.0367721706355</v>
      </c>
    </row>
    <row r="1564" spans="1:11">
      <c r="A1564" s="31">
        <v>1549</v>
      </c>
      <c r="B1564" s="33">
        <f t="shared" si="228"/>
        <v>1058.0367721706355</v>
      </c>
      <c r="C1564" s="32">
        <f t="shared" si="229"/>
        <v>129.08333333333334</v>
      </c>
      <c r="D1564" s="36">
        <f t="shared" si="230"/>
        <v>1059.9612764735941</v>
      </c>
      <c r="E1564" s="33">
        <f t="shared" si="231"/>
        <v>1059.9612764735941</v>
      </c>
      <c r="F1564" s="34">
        <f t="shared" si="232"/>
        <v>770.1703405726638</v>
      </c>
      <c r="G1564" s="34" cm="1">
        <f t="array" ref="G1564">_xll.DCE_EC312_SpecificHeat_Ca(B1564)</f>
        <v>650</v>
      </c>
      <c r="H1564" s="33">
        <f t="shared" si="233"/>
        <v>9.826810037112417E-2</v>
      </c>
      <c r="I1564" s="33">
        <f t="shared" si="234"/>
        <v>1058.1350402710066</v>
      </c>
      <c r="J1564" s="37">
        <f t="shared" si="226"/>
        <v>129.08333333333334</v>
      </c>
      <c r="K1564" s="38">
        <f t="shared" si="227"/>
        <v>1058.1350402710066</v>
      </c>
    </row>
    <row r="1565" spans="1:11">
      <c r="A1565" s="31">
        <v>1550</v>
      </c>
      <c r="B1565" s="33">
        <f t="shared" si="228"/>
        <v>1058.1350402710066</v>
      </c>
      <c r="C1565" s="32">
        <f t="shared" si="229"/>
        <v>129.16666666666666</v>
      </c>
      <c r="D1565" s="36">
        <f t="shared" si="230"/>
        <v>1060.0578796982536</v>
      </c>
      <c r="E1565" s="33">
        <f t="shared" si="231"/>
        <v>1060.0578796982536</v>
      </c>
      <c r="F1565" s="34">
        <f t="shared" si="232"/>
        <v>769.66240065613204</v>
      </c>
      <c r="G1565" s="34" cm="1">
        <f t="array" ref="G1565">_xll.DCE_EC312_SpecificHeat_Ca(B1565)</f>
        <v>650</v>
      </c>
      <c r="H1565" s="33">
        <f t="shared" si="233"/>
        <v>9.8203290954205921E-2</v>
      </c>
      <c r="I1565" s="33">
        <f t="shared" si="234"/>
        <v>1058.2332435619608</v>
      </c>
      <c r="J1565" s="37">
        <f t="shared" si="226"/>
        <v>129.16666666666666</v>
      </c>
      <c r="K1565" s="38">
        <f t="shared" si="227"/>
        <v>1058.2332435619608</v>
      </c>
    </row>
    <row r="1566" spans="1:11">
      <c r="A1566" s="31">
        <v>1551</v>
      </c>
      <c r="B1566" s="33">
        <f t="shared" si="228"/>
        <v>1058.2332435619608</v>
      </c>
      <c r="C1566" s="32">
        <f t="shared" si="229"/>
        <v>129.25</v>
      </c>
      <c r="D1566" s="36">
        <f t="shared" si="230"/>
        <v>1060.1544206785632</v>
      </c>
      <c r="E1566" s="33">
        <f t="shared" si="231"/>
        <v>1060.1544206785632</v>
      </c>
      <c r="F1566" s="34">
        <f t="shared" si="232"/>
        <v>769.15513348622392</v>
      </c>
      <c r="G1566" s="34" cm="1">
        <f t="array" ref="G1566">_xll.DCE_EC312_SpecificHeat_Ca(B1566)</f>
        <v>650</v>
      </c>
      <c r="H1566" s="33">
        <f t="shared" si="233"/>
        <v>9.813856737483459E-2</v>
      </c>
      <c r="I1566" s="33">
        <f t="shared" si="234"/>
        <v>1058.3313821293357</v>
      </c>
      <c r="J1566" s="37">
        <f t="shared" si="226"/>
        <v>129.25</v>
      </c>
      <c r="K1566" s="38">
        <f t="shared" si="227"/>
        <v>1058.3313821293357</v>
      </c>
    </row>
    <row r="1567" spans="1:11">
      <c r="A1567" s="31">
        <v>1552</v>
      </c>
      <c r="B1567" s="33">
        <f t="shared" si="228"/>
        <v>1058.3313821293357</v>
      </c>
      <c r="C1567" s="32">
        <f t="shared" si="229"/>
        <v>129.33333333333334</v>
      </c>
      <c r="D1567" s="36">
        <f t="shared" si="230"/>
        <v>1060.2508994946827</v>
      </c>
      <c r="E1567" s="33">
        <f t="shared" si="231"/>
        <v>1060.2508994946827</v>
      </c>
      <c r="F1567" s="34">
        <f t="shared" si="232"/>
        <v>768.6485377216909</v>
      </c>
      <c r="G1567" s="34" cm="1">
        <f t="array" ref="G1567">_xll.DCE_EC312_SpecificHeat_Ca(B1567)</f>
        <v>650</v>
      </c>
      <c r="H1567" s="33">
        <f t="shared" si="233"/>
        <v>9.8073929461876666E-2</v>
      </c>
      <c r="I1567" s="33">
        <f t="shared" si="234"/>
        <v>1058.4294560587975</v>
      </c>
      <c r="J1567" s="37">
        <f t="shared" si="226"/>
        <v>129.33333333333334</v>
      </c>
      <c r="K1567" s="38">
        <f t="shared" si="227"/>
        <v>1058.4294560587975</v>
      </c>
    </row>
    <row r="1568" spans="1:11">
      <c r="A1568" s="31">
        <v>1553</v>
      </c>
      <c r="B1568" s="33">
        <f t="shared" si="228"/>
        <v>1058.4294560587975</v>
      </c>
      <c r="C1568" s="32">
        <f t="shared" si="229"/>
        <v>129.41666666666666</v>
      </c>
      <c r="D1568" s="36">
        <f t="shared" si="230"/>
        <v>1060.3473162266175</v>
      </c>
      <c r="E1568" s="33">
        <f t="shared" si="231"/>
        <v>1060.3473162266175</v>
      </c>
      <c r="F1568" s="34">
        <f t="shared" si="232"/>
        <v>768.14261202472869</v>
      </c>
      <c r="G1568" s="34" cm="1">
        <f t="array" ref="G1568">_xll.DCE_EC312_SpecificHeat_Ca(B1568)</f>
        <v>650</v>
      </c>
      <c r="H1568" s="33">
        <f t="shared" si="233"/>
        <v>9.8009377044638094E-2</v>
      </c>
      <c r="I1568" s="33">
        <f t="shared" si="234"/>
        <v>1058.5274654358423</v>
      </c>
      <c r="J1568" s="37">
        <f t="shared" si="226"/>
        <v>129.41666666666666</v>
      </c>
      <c r="K1568" s="38">
        <f t="shared" si="227"/>
        <v>1058.5274654358423</v>
      </c>
    </row>
    <row r="1569" spans="1:11">
      <c r="A1569" s="31">
        <v>1554</v>
      </c>
      <c r="B1569" s="33">
        <f t="shared" si="228"/>
        <v>1058.5274654358423</v>
      </c>
      <c r="C1569" s="32">
        <f t="shared" si="229"/>
        <v>129.5</v>
      </c>
      <c r="D1569" s="36">
        <f t="shared" si="230"/>
        <v>1060.443670954219</v>
      </c>
      <c r="E1569" s="33">
        <f t="shared" si="231"/>
        <v>1060.443670954219</v>
      </c>
      <c r="F1569" s="34">
        <f t="shared" si="232"/>
        <v>767.6373550613722</v>
      </c>
      <c r="G1569" s="34" cm="1">
        <f t="array" ref="G1569">_xll.DCE_EC312_SpecificHeat_Ca(B1569)</f>
        <v>650</v>
      </c>
      <c r="H1569" s="33">
        <f t="shared" si="233"/>
        <v>9.7944909952914716E-2</v>
      </c>
      <c r="I1569" s="33">
        <f t="shared" si="234"/>
        <v>1058.6254103457952</v>
      </c>
      <c r="J1569" s="37">
        <f t="shared" si="226"/>
        <v>129.5</v>
      </c>
      <c r="K1569" s="38">
        <f t="shared" si="227"/>
        <v>1058.6254103457952</v>
      </c>
    </row>
    <row r="1570" spans="1:11">
      <c r="A1570" s="31">
        <v>1555</v>
      </c>
      <c r="B1570" s="33">
        <f t="shared" si="228"/>
        <v>1058.6254103457952</v>
      </c>
      <c r="C1570" s="32">
        <f t="shared" si="229"/>
        <v>129.58333333333334</v>
      </c>
      <c r="D1570" s="36">
        <f t="shared" si="230"/>
        <v>1060.5399637571843</v>
      </c>
      <c r="E1570" s="33">
        <f t="shared" si="231"/>
        <v>1060.5399637571843</v>
      </c>
      <c r="F1570" s="34">
        <f t="shared" si="232"/>
        <v>767.13276550118599</v>
      </c>
      <c r="G1570" s="34" cm="1">
        <f t="array" ref="G1570">_xll.DCE_EC312_SpecificHeat_Ca(B1570)</f>
        <v>650</v>
      </c>
      <c r="H1570" s="33">
        <f t="shared" si="233"/>
        <v>9.7880528016952698E-2</v>
      </c>
      <c r="I1570" s="33">
        <f t="shared" si="234"/>
        <v>1058.7232908738122</v>
      </c>
      <c r="J1570" s="37">
        <f t="shared" si="226"/>
        <v>129.58333333333334</v>
      </c>
      <c r="K1570" s="38">
        <f t="shared" si="227"/>
        <v>1058.7232908738122</v>
      </c>
    </row>
    <row r="1571" spans="1:11">
      <c r="A1571" s="31">
        <v>1556</v>
      </c>
      <c r="B1571" s="33">
        <f t="shared" si="228"/>
        <v>1058.7232908738122</v>
      </c>
      <c r="C1571" s="32">
        <f t="shared" si="229"/>
        <v>129.66666666666666</v>
      </c>
      <c r="D1571" s="36">
        <f t="shared" si="230"/>
        <v>1060.6361947150565</v>
      </c>
      <c r="E1571" s="33">
        <f t="shared" si="231"/>
        <v>1060.6361947150565</v>
      </c>
      <c r="F1571" s="34">
        <f t="shared" si="232"/>
        <v>766.62884201689246</v>
      </c>
      <c r="G1571" s="34" cm="1">
        <f t="array" ref="G1571">_xll.DCE_EC312_SpecificHeat_Ca(B1571)</f>
        <v>650</v>
      </c>
      <c r="H1571" s="33">
        <f t="shared" si="233"/>
        <v>9.7816231067401116E-2</v>
      </c>
      <c r="I1571" s="33">
        <f t="shared" si="234"/>
        <v>1058.8211071048795</v>
      </c>
      <c r="J1571" s="37">
        <f t="shared" si="226"/>
        <v>129.66666666666666</v>
      </c>
      <c r="K1571" s="38">
        <f t="shared" si="227"/>
        <v>1058.8211071048795</v>
      </c>
    </row>
    <row r="1572" spans="1:11">
      <c r="A1572" s="31">
        <v>1557</v>
      </c>
      <c r="B1572" s="33">
        <f t="shared" si="228"/>
        <v>1058.8211071048795</v>
      </c>
      <c r="C1572" s="32">
        <f t="shared" si="229"/>
        <v>129.75</v>
      </c>
      <c r="D1572" s="36">
        <f t="shared" si="230"/>
        <v>1060.732363907226</v>
      </c>
      <c r="E1572" s="33">
        <f t="shared" si="231"/>
        <v>1060.732363907226</v>
      </c>
      <c r="F1572" s="34">
        <f t="shared" si="232"/>
        <v>766.12558328502587</v>
      </c>
      <c r="G1572" s="34" cm="1">
        <f t="array" ref="G1572">_xll.DCE_EC312_SpecificHeat_Ca(B1572)</f>
        <v>650</v>
      </c>
      <c r="H1572" s="33">
        <f t="shared" si="233"/>
        <v>9.7752018935395438E-2</v>
      </c>
      <c r="I1572" s="33">
        <f t="shared" si="234"/>
        <v>1058.9188591238149</v>
      </c>
      <c r="J1572" s="37">
        <f t="shared" si="226"/>
        <v>129.75</v>
      </c>
      <c r="K1572" s="38">
        <f t="shared" si="227"/>
        <v>1058.9188591238149</v>
      </c>
    </row>
    <row r="1573" spans="1:11">
      <c r="A1573" s="31">
        <v>1558</v>
      </c>
      <c r="B1573" s="33">
        <f t="shared" si="228"/>
        <v>1058.9188591238149</v>
      </c>
      <c r="C1573" s="32">
        <f t="shared" si="229"/>
        <v>129.83333333333334</v>
      </c>
      <c r="D1573" s="36">
        <f t="shared" si="230"/>
        <v>1060.8284714129311</v>
      </c>
      <c r="E1573" s="33">
        <f t="shared" si="231"/>
        <v>1060.8284714129311</v>
      </c>
      <c r="F1573" s="34">
        <f t="shared" si="232"/>
        <v>765.62298798584413</v>
      </c>
      <c r="G1573" s="34" cm="1">
        <f t="array" ref="G1573">_xll.DCE_EC312_SpecificHeat_Ca(B1573)</f>
        <v>650</v>
      </c>
      <c r="H1573" s="33">
        <f t="shared" si="233"/>
        <v>9.7687891452546208E-2</v>
      </c>
      <c r="I1573" s="33">
        <f t="shared" si="234"/>
        <v>1059.0165470152674</v>
      </c>
      <c r="J1573" s="37">
        <f t="shared" si="226"/>
        <v>129.83333333333334</v>
      </c>
      <c r="K1573" s="38">
        <f t="shared" si="227"/>
        <v>1059.0165470152674</v>
      </c>
    </row>
    <row r="1574" spans="1:11">
      <c r="A1574" s="31">
        <v>1559</v>
      </c>
      <c r="B1574" s="33">
        <f t="shared" si="228"/>
        <v>1059.0165470152674</v>
      </c>
      <c r="C1574" s="32">
        <f t="shared" si="229"/>
        <v>129.91666666666666</v>
      </c>
      <c r="D1574" s="36">
        <f t="shared" si="230"/>
        <v>1060.9245173112563</v>
      </c>
      <c r="E1574" s="33">
        <f t="shared" si="231"/>
        <v>1060.9245173112563</v>
      </c>
      <c r="F1574" s="34">
        <f t="shared" si="232"/>
        <v>765.12105480257685</v>
      </c>
      <c r="G1574" s="34" cm="1">
        <f t="array" ref="G1574">_xll.DCE_EC312_SpecificHeat_Ca(B1574)</f>
        <v>650</v>
      </c>
      <c r="H1574" s="33">
        <f t="shared" si="233"/>
        <v>9.7623848450843195E-2</v>
      </c>
      <c r="I1574" s="33">
        <f t="shared" si="234"/>
        <v>1059.1141708637183</v>
      </c>
      <c r="J1574" s="37">
        <f t="shared" si="226"/>
        <v>129.91666666666666</v>
      </c>
      <c r="K1574" s="38">
        <f t="shared" si="227"/>
        <v>1059.1141708637183</v>
      </c>
    </row>
    <row r="1575" spans="1:11">
      <c r="A1575" s="31">
        <v>1560</v>
      </c>
      <c r="B1575" s="33">
        <f t="shared" si="228"/>
        <v>1059.1141708637183</v>
      </c>
      <c r="C1575" s="32">
        <f t="shared" si="229"/>
        <v>130</v>
      </c>
      <c r="D1575" s="36">
        <f t="shared" si="230"/>
        <v>1061.0205016811349</v>
      </c>
      <c r="E1575" s="33">
        <f t="shared" si="231"/>
        <v>1061.0205016811349</v>
      </c>
      <c r="F1575" s="34">
        <f t="shared" si="232"/>
        <v>764.61978242233772</v>
      </c>
      <c r="G1575" s="34" cm="1">
        <f t="array" ref="G1575">_xll.DCE_EC312_SpecificHeat_Ca(B1575)</f>
        <v>650</v>
      </c>
      <c r="H1575" s="33">
        <f t="shared" si="233"/>
        <v>9.7559889762771704E-2</v>
      </c>
      <c r="I1575" s="33">
        <f t="shared" si="234"/>
        <v>1059.2117307534811</v>
      </c>
      <c r="J1575" s="37">
        <f t="shared" ref="J1575:J1638" si="235">C1575</f>
        <v>130</v>
      </c>
      <c r="K1575" s="38">
        <f t="shared" ref="K1575:K1638" si="236">I1575</f>
        <v>1059.2117307534811</v>
      </c>
    </row>
    <row r="1576" spans="1:11">
      <c r="A1576" s="31">
        <v>1561</v>
      </c>
      <c r="B1576" s="33">
        <f t="shared" si="228"/>
        <v>1059.2117307534811</v>
      </c>
      <c r="C1576" s="32">
        <f t="shared" si="229"/>
        <v>130.08333333333334</v>
      </c>
      <c r="D1576" s="36">
        <f t="shared" si="230"/>
        <v>1061.1164246013489</v>
      </c>
      <c r="E1576" s="33">
        <f t="shared" si="231"/>
        <v>1061.1164246013489</v>
      </c>
      <c r="F1576" s="34">
        <f t="shared" si="232"/>
        <v>764.11916953577008</v>
      </c>
      <c r="G1576" s="34" cm="1">
        <f t="array" ref="G1576">_xll.DCE_EC312_SpecificHeat_Ca(B1576)</f>
        <v>650</v>
      </c>
      <c r="H1576" s="33">
        <f t="shared" si="233"/>
        <v>9.7496015221267385E-2</v>
      </c>
      <c r="I1576" s="33">
        <f t="shared" si="234"/>
        <v>1059.3092267687023</v>
      </c>
      <c r="J1576" s="37">
        <f t="shared" si="235"/>
        <v>130.08333333333334</v>
      </c>
      <c r="K1576" s="38">
        <f t="shared" si="236"/>
        <v>1059.3092267687023</v>
      </c>
    </row>
    <row r="1577" spans="1:11">
      <c r="A1577" s="31">
        <v>1562</v>
      </c>
      <c r="B1577" s="33">
        <f t="shared" si="228"/>
        <v>1059.3092267687023</v>
      </c>
      <c r="C1577" s="32">
        <f t="shared" si="229"/>
        <v>130.16666666666666</v>
      </c>
      <c r="D1577" s="36">
        <f t="shared" si="230"/>
        <v>1061.2122861505284</v>
      </c>
      <c r="E1577" s="33">
        <f t="shared" si="231"/>
        <v>1061.2122861505284</v>
      </c>
      <c r="F1577" s="34">
        <f t="shared" si="232"/>
        <v>763.61921483672722</v>
      </c>
      <c r="G1577" s="34" cm="1">
        <f t="array" ref="G1577">_xll.DCE_EC312_SpecificHeat_Ca(B1577)</f>
        <v>650</v>
      </c>
      <c r="H1577" s="33">
        <f t="shared" si="233"/>
        <v>9.7432224659675465E-2</v>
      </c>
      <c r="I1577" s="33">
        <f t="shared" si="234"/>
        <v>1059.406658993362</v>
      </c>
      <c r="J1577" s="37">
        <f t="shared" si="235"/>
        <v>130.16666666666666</v>
      </c>
      <c r="K1577" s="38">
        <f t="shared" si="236"/>
        <v>1059.406658993362</v>
      </c>
    </row>
    <row r="1578" spans="1:11">
      <c r="A1578" s="31">
        <v>1563</v>
      </c>
      <c r="B1578" s="33">
        <f t="shared" si="228"/>
        <v>1059.406658993362</v>
      </c>
      <c r="C1578" s="32">
        <f t="shared" si="229"/>
        <v>130.25</v>
      </c>
      <c r="D1578" s="36">
        <f t="shared" si="230"/>
        <v>1061.3080864071533</v>
      </c>
      <c r="E1578" s="33">
        <f t="shared" si="231"/>
        <v>1061.3080864071533</v>
      </c>
      <c r="F1578" s="34">
        <f t="shared" si="232"/>
        <v>763.1199170227552</v>
      </c>
      <c r="G1578" s="34" cm="1">
        <f t="array" ref="G1578">_xll.DCE_EC312_SpecificHeat_Ca(B1578)</f>
        <v>650</v>
      </c>
      <c r="H1578" s="33">
        <f t="shared" si="233"/>
        <v>9.7368517911812377E-2</v>
      </c>
      <c r="I1578" s="33">
        <f t="shared" si="234"/>
        <v>1059.5040275112738</v>
      </c>
      <c r="J1578" s="37">
        <f t="shared" si="235"/>
        <v>130.25</v>
      </c>
      <c r="K1578" s="38">
        <f t="shared" si="236"/>
        <v>1059.5040275112738</v>
      </c>
    </row>
    <row r="1579" spans="1:11">
      <c r="A1579" s="31">
        <v>1564</v>
      </c>
      <c r="B1579" s="33">
        <f t="shared" si="228"/>
        <v>1059.5040275112738</v>
      </c>
      <c r="C1579" s="32">
        <f t="shared" si="229"/>
        <v>130.33333333333334</v>
      </c>
      <c r="D1579" s="36">
        <f t="shared" si="230"/>
        <v>1061.4038254495522</v>
      </c>
      <c r="E1579" s="33">
        <f t="shared" si="231"/>
        <v>1061.4038254495522</v>
      </c>
      <c r="F1579" s="34">
        <f t="shared" si="232"/>
        <v>762.62127479454409</v>
      </c>
      <c r="G1579" s="34" cm="1">
        <f t="array" ref="G1579">_xll.DCE_EC312_SpecificHeat_Ca(B1579)</f>
        <v>650</v>
      </c>
      <c r="H1579" s="33">
        <f t="shared" si="233"/>
        <v>9.7304894811895692E-2</v>
      </c>
      <c r="I1579" s="33">
        <f t="shared" si="234"/>
        <v>1059.6013324060857</v>
      </c>
      <c r="J1579" s="37">
        <f t="shared" si="235"/>
        <v>130.33333333333334</v>
      </c>
      <c r="K1579" s="38">
        <f t="shared" si="236"/>
        <v>1059.6013324060857</v>
      </c>
    </row>
    <row r="1580" spans="1:11">
      <c r="A1580" s="31">
        <v>1565</v>
      </c>
      <c r="B1580" s="33">
        <f t="shared" si="228"/>
        <v>1059.6013324060857</v>
      </c>
      <c r="C1580" s="32">
        <f t="shared" si="229"/>
        <v>130.41666666666666</v>
      </c>
      <c r="D1580" s="36">
        <f t="shared" si="230"/>
        <v>1061.4995033559048</v>
      </c>
      <c r="E1580" s="33">
        <f t="shared" si="231"/>
        <v>1061.4995033559048</v>
      </c>
      <c r="F1580" s="34">
        <f t="shared" si="232"/>
        <v>762.12328685659838</v>
      </c>
      <c r="G1580" s="34" cm="1">
        <f t="array" ref="G1580">_xll.DCE_EC312_SpecificHeat_Ca(B1580)</f>
        <v>650</v>
      </c>
      <c r="H1580" s="33">
        <f t="shared" si="233"/>
        <v>9.7241355194629647E-2</v>
      </c>
      <c r="I1580" s="33">
        <f t="shared" si="234"/>
        <v>1059.6985737612804</v>
      </c>
      <c r="J1580" s="37">
        <f t="shared" si="235"/>
        <v>130.41666666666666</v>
      </c>
      <c r="K1580" s="38">
        <f t="shared" si="236"/>
        <v>1059.6985737612804</v>
      </c>
    </row>
    <row r="1581" spans="1:11">
      <c r="A1581" s="31">
        <v>1566</v>
      </c>
      <c r="B1581" s="33">
        <f t="shared" si="228"/>
        <v>1059.6985737612804</v>
      </c>
      <c r="C1581" s="32">
        <f t="shared" si="229"/>
        <v>130.5</v>
      </c>
      <c r="D1581" s="36">
        <f t="shared" si="230"/>
        <v>1061.5951202042402</v>
      </c>
      <c r="E1581" s="33">
        <f t="shared" si="231"/>
        <v>1061.5951202042402</v>
      </c>
      <c r="F1581" s="34">
        <f t="shared" si="232"/>
        <v>761.62595191654987</v>
      </c>
      <c r="G1581" s="34" cm="1">
        <f t="array" ref="G1581">_xll.DCE_EC312_SpecificHeat_Ca(B1581)</f>
        <v>650</v>
      </c>
      <c r="H1581" s="33">
        <f t="shared" si="233"/>
        <v>9.7177898895117479E-2</v>
      </c>
      <c r="I1581" s="33">
        <f t="shared" si="234"/>
        <v>1059.7957516601755</v>
      </c>
      <c r="J1581" s="37">
        <f t="shared" si="235"/>
        <v>130.5</v>
      </c>
      <c r="K1581" s="38">
        <f t="shared" si="236"/>
        <v>1059.7957516601755</v>
      </c>
    </row>
    <row r="1582" spans="1:11">
      <c r="A1582" s="31">
        <v>1567</v>
      </c>
      <c r="B1582" s="33">
        <f t="shared" si="228"/>
        <v>1059.7957516601755</v>
      </c>
      <c r="C1582" s="32">
        <f t="shared" si="229"/>
        <v>130.58333333333334</v>
      </c>
      <c r="D1582" s="36">
        <f t="shared" si="230"/>
        <v>1061.6906760724385</v>
      </c>
      <c r="E1582" s="33">
        <f t="shared" si="231"/>
        <v>1061.6906760724385</v>
      </c>
      <c r="F1582" s="34">
        <f t="shared" si="232"/>
        <v>761.12926868563147</v>
      </c>
      <c r="G1582" s="34" cm="1">
        <f t="array" ref="G1582">_xll.DCE_EC312_SpecificHeat_Ca(B1582)</f>
        <v>650</v>
      </c>
      <c r="H1582" s="33">
        <f t="shared" si="233"/>
        <v>9.7114525748921987E-2</v>
      </c>
      <c r="I1582" s="33">
        <f t="shared" si="234"/>
        <v>1059.8928661859245</v>
      </c>
      <c r="J1582" s="37">
        <f t="shared" si="235"/>
        <v>130.58333333333334</v>
      </c>
      <c r="K1582" s="38">
        <f t="shared" si="236"/>
        <v>1059.8928661859245</v>
      </c>
    </row>
    <row r="1583" spans="1:11">
      <c r="A1583" s="31">
        <v>1568</v>
      </c>
      <c r="B1583" s="33">
        <f t="shared" si="228"/>
        <v>1059.8928661859245</v>
      </c>
      <c r="C1583" s="32">
        <f t="shared" si="229"/>
        <v>130.66666666666666</v>
      </c>
      <c r="D1583" s="36">
        <f t="shared" si="230"/>
        <v>1061.786171038231</v>
      </c>
      <c r="E1583" s="33">
        <f t="shared" si="231"/>
        <v>1061.786171038231</v>
      </c>
      <c r="F1583" s="34">
        <f t="shared" si="232"/>
        <v>760.63323587836385</v>
      </c>
      <c r="G1583" s="34" cm="1">
        <f t="array" ref="G1583">_xll.DCE_EC312_SpecificHeat_Ca(B1583)</f>
        <v>650</v>
      </c>
      <c r="H1583" s="33">
        <f t="shared" si="233"/>
        <v>9.7051235592025401E-2</v>
      </c>
      <c r="I1583" s="33">
        <f t="shared" si="234"/>
        <v>1059.9899174215166</v>
      </c>
      <c r="J1583" s="37">
        <f t="shared" si="235"/>
        <v>130.66666666666666</v>
      </c>
      <c r="K1583" s="38">
        <f t="shared" si="236"/>
        <v>1059.9899174215166</v>
      </c>
    </row>
    <row r="1584" spans="1:11">
      <c r="A1584" s="31">
        <v>1569</v>
      </c>
      <c r="B1584" s="33">
        <f t="shared" si="228"/>
        <v>1059.9899174215166</v>
      </c>
      <c r="C1584" s="32">
        <f t="shared" si="229"/>
        <v>130.75</v>
      </c>
      <c r="D1584" s="36">
        <f t="shared" si="230"/>
        <v>1061.8816051792005</v>
      </c>
      <c r="E1584" s="33">
        <f t="shared" si="231"/>
        <v>1061.8816051792005</v>
      </c>
      <c r="F1584" s="34">
        <f t="shared" si="232"/>
        <v>760.13785221276078</v>
      </c>
      <c r="G1584" s="34" cm="1">
        <f t="array" ref="G1584">_xll.DCE_EC312_SpecificHeat_Ca(B1584)</f>
        <v>650</v>
      </c>
      <c r="H1584" s="33">
        <f t="shared" si="233"/>
        <v>9.6988028260855647E-2</v>
      </c>
      <c r="I1584" s="33">
        <f t="shared" si="234"/>
        <v>1060.0869054497775</v>
      </c>
      <c r="J1584" s="37">
        <f t="shared" si="235"/>
        <v>130.75</v>
      </c>
      <c r="K1584" s="38">
        <f t="shared" si="236"/>
        <v>1060.0869054497775</v>
      </c>
    </row>
    <row r="1585" spans="1:11">
      <c r="A1585" s="31">
        <v>1570</v>
      </c>
      <c r="B1585" s="33">
        <f t="shared" si="228"/>
        <v>1060.0869054497775</v>
      </c>
      <c r="C1585" s="32">
        <f t="shared" si="229"/>
        <v>130.83333333333334</v>
      </c>
      <c r="D1585" s="36">
        <f t="shared" si="230"/>
        <v>1061.9769785727815</v>
      </c>
      <c r="E1585" s="33">
        <f t="shared" si="231"/>
        <v>1061.9769785727815</v>
      </c>
      <c r="F1585" s="34">
        <f t="shared" si="232"/>
        <v>759.64311641012409</v>
      </c>
      <c r="G1585" s="34" cm="1">
        <f t="array" ref="G1585">_xll.DCE_EC312_SpecificHeat_Ca(B1585)</f>
        <v>650</v>
      </c>
      <c r="H1585" s="33">
        <f t="shared" si="233"/>
        <v>9.6924903592260206E-2</v>
      </c>
      <c r="I1585" s="33">
        <f t="shared" si="234"/>
        <v>1060.1838303533698</v>
      </c>
      <c r="J1585" s="37">
        <f t="shared" si="235"/>
        <v>130.83333333333334</v>
      </c>
      <c r="K1585" s="38">
        <f t="shared" si="236"/>
        <v>1060.1838303533698</v>
      </c>
    </row>
    <row r="1586" spans="1:11">
      <c r="A1586" s="31">
        <v>1571</v>
      </c>
      <c r="B1586" s="33">
        <f t="shared" si="228"/>
        <v>1060.1838303533698</v>
      </c>
      <c r="C1586" s="32">
        <f t="shared" si="229"/>
        <v>130.91666666666666</v>
      </c>
      <c r="D1586" s="36">
        <f t="shared" si="230"/>
        <v>1062.0722912962608</v>
      </c>
      <c r="E1586" s="33">
        <f t="shared" si="231"/>
        <v>1062.0722912962608</v>
      </c>
      <c r="F1586" s="34">
        <f t="shared" si="232"/>
        <v>759.14902719528686</v>
      </c>
      <c r="G1586" s="34" cm="1">
        <f t="array" ref="G1586">_xll.DCE_EC312_SpecificHeat_Ca(B1586)</f>
        <v>650</v>
      </c>
      <c r="H1586" s="33">
        <f t="shared" si="233"/>
        <v>9.6861861423537102E-2</v>
      </c>
      <c r="I1586" s="33">
        <f t="shared" si="234"/>
        <v>1060.2806922147934</v>
      </c>
      <c r="J1586" s="37">
        <f t="shared" si="235"/>
        <v>130.91666666666666</v>
      </c>
      <c r="K1586" s="38">
        <f t="shared" si="236"/>
        <v>1060.2806922147934</v>
      </c>
    </row>
    <row r="1587" spans="1:11">
      <c r="A1587" s="31">
        <v>1572</v>
      </c>
      <c r="B1587" s="33">
        <f t="shared" si="228"/>
        <v>1060.2806922147934</v>
      </c>
      <c r="C1587" s="32">
        <f t="shared" si="229"/>
        <v>131</v>
      </c>
      <c r="D1587" s="36">
        <f t="shared" si="230"/>
        <v>1062.1675434267775</v>
      </c>
      <c r="E1587" s="33">
        <f t="shared" si="231"/>
        <v>1062.1675434267775</v>
      </c>
      <c r="F1587" s="34">
        <f t="shared" si="232"/>
        <v>758.65558329598525</v>
      </c>
      <c r="G1587" s="34" cm="1">
        <f t="array" ref="G1587">_xll.DCE_EC312_SpecificHeat_Ca(B1587)</f>
        <v>650</v>
      </c>
      <c r="H1587" s="33">
        <f t="shared" si="233"/>
        <v>9.6798901592354769E-2</v>
      </c>
      <c r="I1587" s="33">
        <f t="shared" si="234"/>
        <v>1060.3774911163857</v>
      </c>
      <c r="J1587" s="37">
        <f t="shared" si="235"/>
        <v>131</v>
      </c>
      <c r="K1587" s="38">
        <f t="shared" si="236"/>
        <v>1060.3774911163857</v>
      </c>
    </row>
    <row r="1588" spans="1:11">
      <c r="A1588" s="31">
        <v>1573</v>
      </c>
      <c r="B1588" s="33">
        <f t="shared" si="228"/>
        <v>1060.3774911163857</v>
      </c>
      <c r="C1588" s="32">
        <f t="shared" si="229"/>
        <v>131.08333333333334</v>
      </c>
      <c r="D1588" s="36">
        <f t="shared" si="230"/>
        <v>1062.262735041324</v>
      </c>
      <c r="E1588" s="33">
        <f t="shared" si="231"/>
        <v>1062.262735041324</v>
      </c>
      <c r="F1588" s="34">
        <f t="shared" si="232"/>
        <v>758.16278344394391</v>
      </c>
      <c r="G1588" s="34" cm="1">
        <f t="array" ref="G1588">_xll.DCE_EC312_SpecificHeat_Ca(B1588)</f>
        <v>650</v>
      </c>
      <c r="H1588" s="33">
        <f t="shared" si="233"/>
        <v>9.6736023936890569E-2</v>
      </c>
      <c r="I1588" s="33">
        <f t="shared" si="234"/>
        <v>1060.4742271403227</v>
      </c>
      <c r="J1588" s="37">
        <f t="shared" si="235"/>
        <v>131.08333333333334</v>
      </c>
      <c r="K1588" s="38">
        <f t="shared" si="236"/>
        <v>1060.4742271403227</v>
      </c>
    </row>
    <row r="1589" spans="1:11">
      <c r="A1589" s="31">
        <v>1574</v>
      </c>
      <c r="B1589" s="33">
        <f t="shared" si="228"/>
        <v>1060.4742271403227</v>
      </c>
      <c r="C1589" s="32">
        <f t="shared" si="229"/>
        <v>131.16666666666666</v>
      </c>
      <c r="D1589" s="36">
        <f t="shared" si="230"/>
        <v>1062.3578662167463</v>
      </c>
      <c r="E1589" s="33">
        <f t="shared" si="231"/>
        <v>1062.3578662167463</v>
      </c>
      <c r="F1589" s="34">
        <f t="shared" si="232"/>
        <v>757.67062637375727</v>
      </c>
      <c r="G1589" s="34" cm="1">
        <f t="array" ref="G1589">_xll.DCE_EC312_SpecificHeat_Ca(B1589)</f>
        <v>650</v>
      </c>
      <c r="H1589" s="33">
        <f t="shared" si="233"/>
        <v>9.6673228295688002E-2</v>
      </c>
      <c r="I1589" s="33">
        <f t="shared" si="234"/>
        <v>1060.5709003686184</v>
      </c>
      <c r="J1589" s="37">
        <f t="shared" si="235"/>
        <v>131.16666666666666</v>
      </c>
      <c r="K1589" s="38">
        <f t="shared" si="236"/>
        <v>1060.5709003686184</v>
      </c>
    </row>
    <row r="1590" spans="1:11">
      <c r="A1590" s="31">
        <v>1575</v>
      </c>
      <c r="B1590" s="33">
        <f t="shared" si="228"/>
        <v>1060.5709003686184</v>
      </c>
      <c r="C1590" s="32">
        <f t="shared" si="229"/>
        <v>131.25</v>
      </c>
      <c r="D1590" s="36">
        <f t="shared" si="230"/>
        <v>1062.4529370297435</v>
      </c>
      <c r="E1590" s="33">
        <f t="shared" si="231"/>
        <v>1062.4529370297435</v>
      </c>
      <c r="F1590" s="34">
        <f t="shared" si="232"/>
        <v>757.17911082350111</v>
      </c>
      <c r="G1590" s="34" cm="1">
        <f t="array" ref="G1590">_xll.DCE_EC312_SpecificHeat_Ca(B1590)</f>
        <v>650</v>
      </c>
      <c r="H1590" s="33">
        <f t="shared" si="233"/>
        <v>9.6610514507734765E-2</v>
      </c>
      <c r="I1590" s="33">
        <f t="shared" si="234"/>
        <v>1060.6675108831262</v>
      </c>
      <c r="J1590" s="37">
        <f t="shared" si="235"/>
        <v>131.25</v>
      </c>
      <c r="K1590" s="38">
        <f t="shared" si="236"/>
        <v>1060.6675108831262</v>
      </c>
    </row>
    <row r="1591" spans="1:11">
      <c r="A1591" s="31">
        <v>1576</v>
      </c>
      <c r="B1591" s="33">
        <f t="shared" si="228"/>
        <v>1060.6675108831262</v>
      </c>
      <c r="C1591" s="32">
        <f t="shared" si="229"/>
        <v>131.33333333333334</v>
      </c>
      <c r="D1591" s="36">
        <f t="shared" si="230"/>
        <v>1062.5479475568693</v>
      </c>
      <c r="E1591" s="33">
        <f t="shared" si="231"/>
        <v>1062.5479475568693</v>
      </c>
      <c r="F1591" s="34">
        <f t="shared" si="232"/>
        <v>756.68823553469417</v>
      </c>
      <c r="G1591" s="34" cm="1">
        <f t="array" ref="G1591">_xll.DCE_EC312_SpecificHeat_Ca(B1591)</f>
        <v>650</v>
      </c>
      <c r="H1591" s="33">
        <f t="shared" si="233"/>
        <v>9.6547882412457875E-2</v>
      </c>
      <c r="I1591" s="33">
        <f t="shared" si="234"/>
        <v>1060.7640587655387</v>
      </c>
      <c r="J1591" s="37">
        <f t="shared" si="235"/>
        <v>131.33333333333334</v>
      </c>
      <c r="K1591" s="38">
        <f t="shared" si="236"/>
        <v>1060.7640587655387</v>
      </c>
    </row>
    <row r="1592" spans="1:11">
      <c r="A1592" s="31">
        <v>1577</v>
      </c>
      <c r="B1592" s="33">
        <f t="shared" si="228"/>
        <v>1060.7640587655387</v>
      </c>
      <c r="C1592" s="32">
        <f t="shared" si="229"/>
        <v>131.41666666666666</v>
      </c>
      <c r="D1592" s="36">
        <f t="shared" si="230"/>
        <v>1062.6428978745314</v>
      </c>
      <c r="E1592" s="33">
        <f t="shared" si="231"/>
        <v>1062.6428978745314</v>
      </c>
      <c r="F1592" s="34">
        <f t="shared" si="232"/>
        <v>756.19799925179666</v>
      </c>
      <c r="G1592" s="34" cm="1">
        <f t="array" ref="G1592">_xll.DCE_EC312_SpecificHeat_Ca(B1592)</f>
        <v>650</v>
      </c>
      <c r="H1592" s="33">
        <f t="shared" si="233"/>
        <v>9.6485331849659628E-2</v>
      </c>
      <c r="I1592" s="33">
        <f t="shared" si="234"/>
        <v>1060.8605440973884</v>
      </c>
      <c r="J1592" s="37">
        <f t="shared" si="235"/>
        <v>131.41666666666666</v>
      </c>
      <c r="K1592" s="38">
        <f t="shared" si="236"/>
        <v>1060.8605440973884</v>
      </c>
    </row>
    <row r="1593" spans="1:11">
      <c r="A1593" s="31">
        <v>1578</v>
      </c>
      <c r="B1593" s="33">
        <f t="shared" si="228"/>
        <v>1060.8605440973884</v>
      </c>
      <c r="C1593" s="32">
        <f t="shared" si="229"/>
        <v>131.5</v>
      </c>
      <c r="D1593" s="36">
        <f t="shared" si="230"/>
        <v>1062.7377880589929</v>
      </c>
      <c r="E1593" s="33">
        <f t="shared" si="231"/>
        <v>1062.7377880589929</v>
      </c>
      <c r="F1593" s="34">
        <f t="shared" si="232"/>
        <v>755.70840072303884</v>
      </c>
      <c r="G1593" s="34" cm="1">
        <f t="array" ref="G1593">_xll.DCE_EC312_SpecificHeat_Ca(B1593)</f>
        <v>650</v>
      </c>
      <c r="H1593" s="33">
        <f t="shared" si="233"/>
        <v>9.6422862659623354E-2</v>
      </c>
      <c r="I1593" s="33">
        <f t="shared" si="234"/>
        <v>1060.956966960048</v>
      </c>
      <c r="J1593" s="37">
        <f t="shared" si="235"/>
        <v>131.5</v>
      </c>
      <c r="K1593" s="38">
        <f t="shared" si="236"/>
        <v>1060.956966960048</v>
      </c>
    </row>
    <row r="1594" spans="1:11">
      <c r="A1594" s="31">
        <v>1579</v>
      </c>
      <c r="B1594" s="33">
        <f t="shared" si="228"/>
        <v>1060.956966960048</v>
      </c>
      <c r="C1594" s="32">
        <f t="shared" si="229"/>
        <v>131.58333333333334</v>
      </c>
      <c r="D1594" s="36">
        <f t="shared" si="230"/>
        <v>1062.8326181863715</v>
      </c>
      <c r="E1594" s="33">
        <f t="shared" si="231"/>
        <v>1062.8326181863715</v>
      </c>
      <c r="F1594" s="34">
        <f t="shared" si="232"/>
        <v>755.21943869943914</v>
      </c>
      <c r="G1594" s="34" cm="1">
        <f t="array" ref="G1594">_xll.DCE_EC312_SpecificHeat_Ca(B1594)</f>
        <v>650</v>
      </c>
      <c r="H1594" s="33">
        <f t="shared" si="233"/>
        <v>9.6360474682988168E-2</v>
      </c>
      <c r="I1594" s="33">
        <f t="shared" si="234"/>
        <v>1061.053327434731</v>
      </c>
      <c r="J1594" s="37">
        <f t="shared" si="235"/>
        <v>131.58333333333334</v>
      </c>
      <c r="K1594" s="38">
        <f t="shared" si="236"/>
        <v>1061.053327434731</v>
      </c>
    </row>
    <row r="1595" spans="1:11">
      <c r="A1595" s="31">
        <v>1580</v>
      </c>
      <c r="B1595" s="33">
        <f t="shared" si="228"/>
        <v>1061.053327434731</v>
      </c>
      <c r="C1595" s="32">
        <f t="shared" si="229"/>
        <v>131.66666666666666</v>
      </c>
      <c r="D1595" s="36">
        <f t="shared" si="230"/>
        <v>1062.9273883326409</v>
      </c>
      <c r="E1595" s="33">
        <f t="shared" si="231"/>
        <v>1062.9273883326409</v>
      </c>
      <c r="F1595" s="34">
        <f t="shared" si="232"/>
        <v>754.73111193570321</v>
      </c>
      <c r="G1595" s="34" cm="1">
        <f t="array" ref="G1595">_xll.DCE_EC312_SpecificHeat_Ca(B1595)</f>
        <v>650</v>
      </c>
      <c r="H1595" s="33">
        <f t="shared" si="233"/>
        <v>9.6298167760863612E-2</v>
      </c>
      <c r="I1595" s="33">
        <f t="shared" si="234"/>
        <v>1061.1496256024918</v>
      </c>
      <c r="J1595" s="37">
        <f t="shared" si="235"/>
        <v>131.66666666666666</v>
      </c>
      <c r="K1595" s="38">
        <f t="shared" si="236"/>
        <v>1061.1496256024918</v>
      </c>
    </row>
    <row r="1596" spans="1:11">
      <c r="A1596" s="31">
        <v>1581</v>
      </c>
      <c r="B1596" s="33">
        <f t="shared" si="228"/>
        <v>1061.1496256024918</v>
      </c>
      <c r="C1596" s="32">
        <f t="shared" si="229"/>
        <v>131.75</v>
      </c>
      <c r="D1596" s="36">
        <f t="shared" si="230"/>
        <v>1063.0220985736305</v>
      </c>
      <c r="E1596" s="33">
        <f t="shared" si="231"/>
        <v>1063.0220985736305</v>
      </c>
      <c r="F1596" s="34">
        <f t="shared" si="232"/>
        <v>754.24341918949733</v>
      </c>
      <c r="G1596" s="34" cm="1">
        <f t="array" ref="G1596">_xll.DCE_EC312_SpecificHeat_Ca(B1596)</f>
        <v>650</v>
      </c>
      <c r="H1596" s="33">
        <f t="shared" si="233"/>
        <v>9.6235941734736985E-2</v>
      </c>
      <c r="I1596" s="33">
        <f t="shared" si="234"/>
        <v>1061.2458615442265</v>
      </c>
      <c r="J1596" s="37">
        <f t="shared" si="235"/>
        <v>131.75</v>
      </c>
      <c r="K1596" s="38">
        <f t="shared" si="236"/>
        <v>1061.2458615442265</v>
      </c>
    </row>
    <row r="1597" spans="1:11">
      <c r="A1597" s="31">
        <v>1582</v>
      </c>
      <c r="B1597" s="33">
        <f t="shared" si="228"/>
        <v>1061.2458615442265</v>
      </c>
      <c r="C1597" s="32">
        <f t="shared" si="229"/>
        <v>131.83333333333334</v>
      </c>
      <c r="D1597" s="36">
        <f t="shared" si="230"/>
        <v>1063.1167489850261</v>
      </c>
      <c r="E1597" s="33">
        <f t="shared" si="231"/>
        <v>1063.1167489850261</v>
      </c>
      <c r="F1597" s="34">
        <f t="shared" si="232"/>
        <v>753.75635922195795</v>
      </c>
      <c r="G1597" s="34" cm="1">
        <f t="array" ref="G1597">_xll.DCE_EC312_SpecificHeat_Ca(B1597)</f>
        <v>650</v>
      </c>
      <c r="H1597" s="33">
        <f t="shared" si="233"/>
        <v>9.6173796446538368E-2</v>
      </c>
      <c r="I1597" s="33">
        <f t="shared" si="234"/>
        <v>1061.342035340673</v>
      </c>
      <c r="J1597" s="37">
        <f t="shared" si="235"/>
        <v>131.83333333333334</v>
      </c>
      <c r="K1597" s="38">
        <f t="shared" si="236"/>
        <v>1061.342035340673</v>
      </c>
    </row>
    <row r="1598" spans="1:11">
      <c r="A1598" s="31">
        <v>1583</v>
      </c>
      <c r="B1598" s="33">
        <f t="shared" si="228"/>
        <v>1061.342035340673</v>
      </c>
      <c r="C1598" s="32">
        <f t="shared" si="229"/>
        <v>131.91666666666666</v>
      </c>
      <c r="D1598" s="36">
        <f t="shared" si="230"/>
        <v>1063.2113396423701</v>
      </c>
      <c r="E1598" s="33">
        <f t="shared" si="231"/>
        <v>1063.2113396423701</v>
      </c>
      <c r="F1598" s="34">
        <f t="shared" si="232"/>
        <v>753.26993079730426</v>
      </c>
      <c r="G1598" s="34" cm="1">
        <f t="array" ref="G1598">_xll.DCE_EC312_SpecificHeat_Ca(B1598)</f>
        <v>650</v>
      </c>
      <c r="H1598" s="33">
        <f t="shared" si="233"/>
        <v>9.6111731738591166E-2</v>
      </c>
      <c r="I1598" s="33">
        <f t="shared" si="234"/>
        <v>1061.4381470724115</v>
      </c>
      <c r="J1598" s="37">
        <f t="shared" si="235"/>
        <v>131.91666666666666</v>
      </c>
      <c r="K1598" s="38">
        <f t="shared" si="236"/>
        <v>1061.4381470724115</v>
      </c>
    </row>
    <row r="1599" spans="1:11">
      <c r="A1599" s="31">
        <v>1584</v>
      </c>
      <c r="B1599" s="33">
        <f t="shared" si="228"/>
        <v>1061.4381470724115</v>
      </c>
      <c r="C1599" s="32">
        <f t="shared" si="229"/>
        <v>132</v>
      </c>
      <c r="D1599" s="36">
        <f t="shared" si="230"/>
        <v>1063.305870621062</v>
      </c>
      <c r="E1599" s="33">
        <f t="shared" si="231"/>
        <v>1063.305870621062</v>
      </c>
      <c r="F1599" s="34">
        <f t="shared" si="232"/>
        <v>752.78413268300665</v>
      </c>
      <c r="G1599" s="34" cm="1">
        <f t="array" ref="G1599">_xll.DCE_EC312_SpecificHeat_Ca(B1599)</f>
        <v>650</v>
      </c>
      <c r="H1599" s="33">
        <f t="shared" si="233"/>
        <v>9.6049747453633635E-2</v>
      </c>
      <c r="I1599" s="33">
        <f t="shared" si="234"/>
        <v>1061.5341968198652</v>
      </c>
      <c r="J1599" s="37">
        <f t="shared" si="235"/>
        <v>132</v>
      </c>
      <c r="K1599" s="38">
        <f t="shared" si="236"/>
        <v>1061.5341968198652</v>
      </c>
    </row>
    <row r="1600" spans="1:11">
      <c r="A1600" s="31">
        <v>1585</v>
      </c>
      <c r="B1600" s="33">
        <f t="shared" si="228"/>
        <v>1061.5341968198652</v>
      </c>
      <c r="C1600" s="32">
        <f t="shared" si="229"/>
        <v>132.08333333333334</v>
      </c>
      <c r="D1600" s="36">
        <f t="shared" si="230"/>
        <v>1063.4003419963587</v>
      </c>
      <c r="E1600" s="33">
        <f t="shared" si="231"/>
        <v>1063.4003419963587</v>
      </c>
      <c r="F1600" s="34">
        <f t="shared" si="232"/>
        <v>752.29896364989554</v>
      </c>
      <c r="G1600" s="34" cm="1">
        <f t="array" ref="G1600">_xll.DCE_EC312_SpecificHeat_Ca(B1600)</f>
        <v>650</v>
      </c>
      <c r="H1600" s="33">
        <f t="shared" si="233"/>
        <v>9.5987843434832701E-2</v>
      </c>
      <c r="I1600" s="33">
        <f t="shared" si="234"/>
        <v>1061.6301846633</v>
      </c>
      <c r="J1600" s="37">
        <f t="shared" si="235"/>
        <v>132.08333333333334</v>
      </c>
      <c r="K1600" s="38">
        <f t="shared" si="236"/>
        <v>1061.6301846633</v>
      </c>
    </row>
    <row r="1601" spans="1:11">
      <c r="A1601" s="31">
        <v>1586</v>
      </c>
      <c r="B1601" s="33">
        <f t="shared" si="228"/>
        <v>1061.6301846633</v>
      </c>
      <c r="C1601" s="32">
        <f t="shared" si="229"/>
        <v>132.16666666666666</v>
      </c>
      <c r="D1601" s="36">
        <f t="shared" si="230"/>
        <v>1063.4947538433746</v>
      </c>
      <c r="E1601" s="33">
        <f t="shared" si="231"/>
        <v>1063.4947538433746</v>
      </c>
      <c r="F1601" s="34">
        <f t="shared" si="232"/>
        <v>751.81442247176983</v>
      </c>
      <c r="G1601" s="34" cm="1">
        <f t="array" ref="G1601">_xll.DCE_EC312_SpecificHeat_Ca(B1601)</f>
        <v>650</v>
      </c>
      <c r="H1601" s="33">
        <f t="shared" si="233"/>
        <v>9.5926019525734096E-2</v>
      </c>
      <c r="I1601" s="33">
        <f t="shared" si="234"/>
        <v>1061.7261106828257</v>
      </c>
      <c r="J1601" s="37">
        <f t="shared" si="235"/>
        <v>132.16666666666666</v>
      </c>
      <c r="K1601" s="38">
        <f t="shared" si="236"/>
        <v>1061.7261106828257</v>
      </c>
    </row>
    <row r="1602" spans="1:11">
      <c r="A1602" s="31">
        <v>1587</v>
      </c>
      <c r="B1602" s="33">
        <f t="shared" si="228"/>
        <v>1061.7261106828257</v>
      </c>
      <c r="C1602" s="32">
        <f t="shared" si="229"/>
        <v>132.25</v>
      </c>
      <c r="D1602" s="36">
        <f t="shared" si="230"/>
        <v>1063.5891062370822</v>
      </c>
      <c r="E1602" s="33">
        <f t="shared" si="231"/>
        <v>1063.5891062370822</v>
      </c>
      <c r="F1602" s="34">
        <f t="shared" si="232"/>
        <v>751.3305079257824</v>
      </c>
      <c r="G1602" s="34" cm="1">
        <f t="array" ref="G1602">_xll.DCE_EC312_SpecificHeat_Ca(B1602)</f>
        <v>650</v>
      </c>
      <c r="H1602" s="33">
        <f t="shared" si="233"/>
        <v>9.5864275570311491E-2</v>
      </c>
      <c r="I1602" s="33">
        <f t="shared" si="234"/>
        <v>1061.8219749583961</v>
      </c>
      <c r="J1602" s="37">
        <f t="shared" si="235"/>
        <v>132.25</v>
      </c>
      <c r="K1602" s="38">
        <f t="shared" si="236"/>
        <v>1061.8219749583961</v>
      </c>
    </row>
    <row r="1603" spans="1:11">
      <c r="A1603" s="31">
        <v>1588</v>
      </c>
      <c r="B1603" s="33">
        <f t="shared" si="228"/>
        <v>1061.8219749583961</v>
      </c>
      <c r="C1603" s="32">
        <f t="shared" si="229"/>
        <v>132.33333333333334</v>
      </c>
      <c r="D1603" s="36">
        <f t="shared" si="230"/>
        <v>1063.6833992523132</v>
      </c>
      <c r="E1603" s="33">
        <f t="shared" si="231"/>
        <v>1063.6833992523132</v>
      </c>
      <c r="F1603" s="34">
        <f t="shared" si="232"/>
        <v>750.8472187923627</v>
      </c>
      <c r="G1603" s="34" cm="1">
        <f t="array" ref="G1603">_xll.DCE_EC312_SpecificHeat_Ca(B1603)</f>
        <v>650</v>
      </c>
      <c r="H1603" s="33">
        <f t="shared" si="233"/>
        <v>9.5802611412956568E-2</v>
      </c>
      <c r="I1603" s="33">
        <f t="shared" si="234"/>
        <v>1061.917777569809</v>
      </c>
      <c r="J1603" s="37">
        <f t="shared" si="235"/>
        <v>132.33333333333334</v>
      </c>
      <c r="K1603" s="38">
        <f t="shared" si="236"/>
        <v>1061.917777569809</v>
      </c>
    </row>
    <row r="1604" spans="1:11">
      <c r="A1604" s="31">
        <v>1589</v>
      </c>
      <c r="B1604" s="33">
        <f t="shared" si="228"/>
        <v>1061.917777569809</v>
      </c>
      <c r="C1604" s="32">
        <f t="shared" si="229"/>
        <v>132.41666666666666</v>
      </c>
      <c r="D1604" s="36">
        <f t="shared" si="230"/>
        <v>1063.7776329637568</v>
      </c>
      <c r="E1604" s="33">
        <f t="shared" si="231"/>
        <v>1063.7776329637568</v>
      </c>
      <c r="F1604" s="34">
        <f t="shared" si="232"/>
        <v>750.36455385484487</v>
      </c>
      <c r="G1604" s="34" cm="1">
        <f t="array" ref="G1604">_xll.DCE_EC312_SpecificHeat_Ca(B1604)</f>
        <v>650</v>
      </c>
      <c r="H1604" s="33">
        <f t="shared" si="233"/>
        <v>9.5741026898431697E-2</v>
      </c>
      <c r="I1604" s="33">
        <f t="shared" si="234"/>
        <v>1062.0135185967074</v>
      </c>
      <c r="J1604" s="37">
        <f t="shared" si="235"/>
        <v>132.41666666666666</v>
      </c>
      <c r="K1604" s="38">
        <f t="shared" si="236"/>
        <v>1062.0135185967074</v>
      </c>
    </row>
    <row r="1605" spans="1:11">
      <c r="A1605" s="31">
        <v>1590</v>
      </c>
      <c r="B1605" s="33">
        <f t="shared" si="228"/>
        <v>1062.0135185967074</v>
      </c>
      <c r="C1605" s="32">
        <f t="shared" si="229"/>
        <v>132.5</v>
      </c>
      <c r="D1605" s="36">
        <f t="shared" si="230"/>
        <v>1063.8718074459625</v>
      </c>
      <c r="E1605" s="33">
        <f t="shared" si="231"/>
        <v>1063.8718074459625</v>
      </c>
      <c r="F1605" s="34">
        <f t="shared" si="232"/>
        <v>749.88251189995594</v>
      </c>
      <c r="G1605" s="34" cm="1">
        <f t="array" ref="G1605">_xll.DCE_EC312_SpecificHeat_Ca(B1605)</f>
        <v>650</v>
      </c>
      <c r="H1605" s="33">
        <f t="shared" si="233"/>
        <v>9.5679521871932113E-2</v>
      </c>
      <c r="I1605" s="33">
        <f t="shared" si="234"/>
        <v>1062.1091981185793</v>
      </c>
      <c r="J1605" s="37">
        <f t="shared" si="235"/>
        <v>132.5</v>
      </c>
      <c r="K1605" s="38">
        <f t="shared" si="236"/>
        <v>1062.1091981185793</v>
      </c>
    </row>
    <row r="1606" spans="1:11">
      <c r="A1606" s="31">
        <v>1591</v>
      </c>
      <c r="B1606" s="33">
        <f t="shared" si="228"/>
        <v>1062.1091981185793</v>
      </c>
      <c r="C1606" s="32">
        <f t="shared" si="229"/>
        <v>132.58333333333334</v>
      </c>
      <c r="D1606" s="36">
        <f t="shared" si="230"/>
        <v>1063.9659227733389</v>
      </c>
      <c r="E1606" s="33">
        <f t="shared" si="231"/>
        <v>1063.9659227733389</v>
      </c>
      <c r="F1606" s="34">
        <f t="shared" si="232"/>
        <v>749.40109171750817</v>
      </c>
      <c r="G1606" s="34" cm="1">
        <f t="array" ref="G1606">_xll.DCE_EC312_SpecificHeat_Ca(B1606)</f>
        <v>650</v>
      </c>
      <c r="H1606" s="33">
        <f t="shared" si="233"/>
        <v>9.5618096179046708E-2</v>
      </c>
      <c r="I1606" s="33">
        <f t="shared" si="234"/>
        <v>1062.2048162147585</v>
      </c>
      <c r="J1606" s="37">
        <f t="shared" si="235"/>
        <v>132.58333333333334</v>
      </c>
      <c r="K1606" s="38">
        <f t="shared" si="236"/>
        <v>1062.2048162147585</v>
      </c>
    </row>
    <row r="1607" spans="1:11">
      <c r="A1607" s="31">
        <v>1592</v>
      </c>
      <c r="B1607" s="33">
        <f t="shared" si="228"/>
        <v>1062.2048162147585</v>
      </c>
      <c r="C1607" s="32">
        <f t="shared" si="229"/>
        <v>132.66666666666666</v>
      </c>
      <c r="D1607" s="36">
        <f t="shared" si="230"/>
        <v>1064.0599790201543</v>
      </c>
      <c r="E1607" s="33">
        <f t="shared" si="231"/>
        <v>1064.0599790201543</v>
      </c>
      <c r="F1607" s="34">
        <f t="shared" si="232"/>
        <v>748.92029210036515</v>
      </c>
      <c r="G1607" s="34" cm="1">
        <f t="array" ref="G1607">_xll.DCE_EC312_SpecificHeat_Ca(B1607)</f>
        <v>650</v>
      </c>
      <c r="H1607" s="33">
        <f t="shared" si="233"/>
        <v>9.5556749665753726E-2</v>
      </c>
      <c r="I1607" s="33">
        <f t="shared" si="234"/>
        <v>1062.3003729644242</v>
      </c>
      <c r="J1607" s="37">
        <f t="shared" si="235"/>
        <v>132.66666666666666</v>
      </c>
      <c r="K1607" s="38">
        <f t="shared" si="236"/>
        <v>1062.3003729644242</v>
      </c>
    </row>
    <row r="1608" spans="1:11">
      <c r="A1608" s="31">
        <v>1593</v>
      </c>
      <c r="B1608" s="33">
        <f t="shared" si="228"/>
        <v>1062.3003729644242</v>
      </c>
      <c r="C1608" s="32">
        <f t="shared" si="229"/>
        <v>132.75</v>
      </c>
      <c r="D1608" s="36">
        <f t="shared" si="230"/>
        <v>1064.1539762605373</v>
      </c>
      <c r="E1608" s="33">
        <f t="shared" si="231"/>
        <v>1064.1539762605373</v>
      </c>
      <c r="F1608" s="34">
        <f t="shared" si="232"/>
        <v>748.44011184461738</v>
      </c>
      <c r="G1608" s="34" cm="1">
        <f t="array" ref="G1608">_xll.DCE_EC312_SpecificHeat_Ca(B1608)</f>
        <v>650</v>
      </c>
      <c r="H1608" s="33">
        <f t="shared" si="233"/>
        <v>9.54954821784431E-2</v>
      </c>
      <c r="I1608" s="33">
        <f t="shared" si="234"/>
        <v>1062.3958684466027</v>
      </c>
      <c r="J1608" s="37">
        <f t="shared" si="235"/>
        <v>132.75</v>
      </c>
      <c r="K1608" s="38">
        <f t="shared" si="236"/>
        <v>1062.3958684466027</v>
      </c>
    </row>
    <row r="1609" spans="1:11">
      <c r="A1609" s="31">
        <v>1594</v>
      </c>
      <c r="B1609" s="33">
        <f t="shared" si="228"/>
        <v>1062.3958684466027</v>
      </c>
      <c r="C1609" s="32">
        <f t="shared" si="229"/>
        <v>132.83333333333334</v>
      </c>
      <c r="D1609" s="36">
        <f t="shared" si="230"/>
        <v>1064.2479145684777</v>
      </c>
      <c r="E1609" s="33">
        <f t="shared" si="231"/>
        <v>1064.2479145684777</v>
      </c>
      <c r="F1609" s="34">
        <f t="shared" si="232"/>
        <v>747.96054974964522</v>
      </c>
      <c r="G1609" s="34" cm="1">
        <f t="array" ref="G1609">_xll.DCE_EC312_SpecificHeat_Ca(B1609)</f>
        <v>650</v>
      </c>
      <c r="H1609" s="33">
        <f t="shared" si="233"/>
        <v>9.5434293563924563E-2</v>
      </c>
      <c r="I1609" s="33">
        <f t="shared" si="234"/>
        <v>1062.4913027401665</v>
      </c>
      <c r="J1609" s="37">
        <f t="shared" si="235"/>
        <v>132.83333333333334</v>
      </c>
      <c r="K1609" s="38">
        <f t="shared" si="236"/>
        <v>1062.4913027401665</v>
      </c>
    </row>
    <row r="1610" spans="1:11">
      <c r="A1610" s="31">
        <v>1595</v>
      </c>
      <c r="B1610" s="33">
        <f t="shared" si="228"/>
        <v>1062.4913027401665</v>
      </c>
      <c r="C1610" s="32">
        <f t="shared" si="229"/>
        <v>132.91666666666666</v>
      </c>
      <c r="D1610" s="36">
        <f t="shared" si="230"/>
        <v>1064.3417940178249</v>
      </c>
      <c r="E1610" s="33">
        <f t="shared" si="231"/>
        <v>1064.3417940178249</v>
      </c>
      <c r="F1610" s="34">
        <f t="shared" si="232"/>
        <v>747.48160461756186</v>
      </c>
      <c r="G1610" s="34" cm="1">
        <f t="array" ref="G1610">_xll.DCE_EC312_SpecificHeat_Ca(B1610)</f>
        <v>650</v>
      </c>
      <c r="H1610" s="33">
        <f t="shared" si="233"/>
        <v>9.5373183669356515E-2</v>
      </c>
      <c r="I1610" s="33">
        <f t="shared" si="234"/>
        <v>1062.5866759238359</v>
      </c>
      <c r="J1610" s="37">
        <f t="shared" si="235"/>
        <v>132.91666666666666</v>
      </c>
      <c r="K1610" s="38">
        <f t="shared" si="236"/>
        <v>1062.5866759238359</v>
      </c>
    </row>
    <row r="1611" spans="1:11">
      <c r="A1611" s="31">
        <v>1596</v>
      </c>
      <c r="B1611" s="33">
        <f t="shared" si="228"/>
        <v>1062.5866759238359</v>
      </c>
      <c r="C1611" s="32">
        <f t="shared" si="229"/>
        <v>133</v>
      </c>
      <c r="D1611" s="36">
        <f t="shared" si="230"/>
        <v>1064.4356146822909</v>
      </c>
      <c r="E1611" s="33">
        <f t="shared" si="231"/>
        <v>1064.4356146822909</v>
      </c>
      <c r="F1611" s="34">
        <f t="shared" si="232"/>
        <v>747.00327525383454</v>
      </c>
      <c r="G1611" s="34" cm="1">
        <f t="array" ref="G1611">_xll.DCE_EC312_SpecificHeat_Ca(B1611)</f>
        <v>650</v>
      </c>
      <c r="H1611" s="33">
        <f t="shared" si="233"/>
        <v>9.5312152342325332E-2</v>
      </c>
      <c r="I1611" s="33">
        <f t="shared" si="234"/>
        <v>1062.6819880761782</v>
      </c>
      <c r="J1611" s="37">
        <f t="shared" si="235"/>
        <v>133</v>
      </c>
      <c r="K1611" s="38">
        <f t="shared" si="236"/>
        <v>1062.6819880761782</v>
      </c>
    </row>
    <row r="1612" spans="1:11">
      <c r="A1612" s="31">
        <v>1597</v>
      </c>
      <c r="B1612" s="33">
        <f t="shared" si="228"/>
        <v>1062.6819880761782</v>
      </c>
      <c r="C1612" s="32">
        <f t="shared" si="229"/>
        <v>133.08333333333334</v>
      </c>
      <c r="D1612" s="36">
        <f t="shared" si="230"/>
        <v>1064.5293766354487</v>
      </c>
      <c r="E1612" s="33">
        <f t="shared" si="231"/>
        <v>1064.5293766354487</v>
      </c>
      <c r="F1612" s="34">
        <f t="shared" si="232"/>
        <v>746.52556046703489</v>
      </c>
      <c r="G1612" s="34" cm="1">
        <f t="array" ref="G1612">_xll.DCE_EC312_SpecificHeat_Ca(B1612)</f>
        <v>650</v>
      </c>
      <c r="H1612" s="33">
        <f t="shared" si="233"/>
        <v>9.5251199430813463E-2</v>
      </c>
      <c r="I1612" s="33">
        <f t="shared" si="234"/>
        <v>1062.777239275609</v>
      </c>
      <c r="J1612" s="37">
        <f t="shared" si="235"/>
        <v>133.08333333333334</v>
      </c>
      <c r="K1612" s="38">
        <f t="shared" si="236"/>
        <v>1062.777239275609</v>
      </c>
    </row>
    <row r="1613" spans="1:11">
      <c r="A1613" s="31">
        <v>1598</v>
      </c>
      <c r="B1613" s="33">
        <f t="shared" si="228"/>
        <v>1062.777239275609</v>
      </c>
      <c r="C1613" s="32">
        <f t="shared" si="229"/>
        <v>133.16666666666666</v>
      </c>
      <c r="D1613" s="36">
        <f t="shared" si="230"/>
        <v>1064.6230799507334</v>
      </c>
      <c r="E1613" s="33">
        <f t="shared" si="231"/>
        <v>1064.6230799507334</v>
      </c>
      <c r="F1613" s="34">
        <f t="shared" si="232"/>
        <v>746.04845906885248</v>
      </c>
      <c r="G1613" s="34" cm="1">
        <f t="array" ref="G1613">_xll.DCE_EC312_SpecificHeat_Ca(B1613)</f>
        <v>650</v>
      </c>
      <c r="H1613" s="33">
        <f t="shared" si="233"/>
        <v>9.5190324783201163E-2</v>
      </c>
      <c r="I1613" s="33">
        <f t="shared" si="234"/>
        <v>1062.8724296003923</v>
      </c>
      <c r="J1613" s="37">
        <f t="shared" si="235"/>
        <v>133.16666666666666</v>
      </c>
      <c r="K1613" s="38">
        <f t="shared" si="236"/>
        <v>1062.8724296003923</v>
      </c>
    </row>
    <row r="1614" spans="1:11">
      <c r="A1614" s="31">
        <v>1599</v>
      </c>
      <c r="B1614" s="33">
        <f t="shared" si="228"/>
        <v>1062.8724296003923</v>
      </c>
      <c r="C1614" s="32">
        <f t="shared" si="229"/>
        <v>133.25</v>
      </c>
      <c r="D1614" s="36">
        <f t="shared" si="230"/>
        <v>1064.716724701442</v>
      </c>
      <c r="E1614" s="33">
        <f t="shared" si="231"/>
        <v>1064.716724701442</v>
      </c>
      <c r="F1614" s="34">
        <f t="shared" si="232"/>
        <v>745.5719698736516</v>
      </c>
      <c r="G1614" s="34" cm="1">
        <f t="array" ref="G1614">_xll.DCE_EC312_SpecificHeat_Ca(B1614)</f>
        <v>650</v>
      </c>
      <c r="H1614" s="33">
        <f t="shared" si="233"/>
        <v>9.5129528248210027E-2</v>
      </c>
      <c r="I1614" s="33">
        <f t="shared" si="234"/>
        <v>1062.9675591286405</v>
      </c>
      <c r="J1614" s="37">
        <f t="shared" si="235"/>
        <v>133.25</v>
      </c>
      <c r="K1614" s="38">
        <f t="shared" si="236"/>
        <v>1062.9675591286405</v>
      </c>
    </row>
    <row r="1615" spans="1:11">
      <c r="A1615" s="31">
        <v>1600</v>
      </c>
      <c r="B1615" s="33">
        <f t="shared" si="228"/>
        <v>1062.9675591286405</v>
      </c>
      <c r="C1615" s="32">
        <f t="shared" si="229"/>
        <v>133.33333333333334</v>
      </c>
      <c r="D1615" s="36">
        <f t="shared" si="230"/>
        <v>1064.810310960735</v>
      </c>
      <c r="E1615" s="33">
        <f t="shared" si="231"/>
        <v>1064.810310960735</v>
      </c>
      <c r="F1615" s="34">
        <f t="shared" si="232"/>
        <v>745.09609169949715</v>
      </c>
      <c r="G1615" s="34" cm="1">
        <f t="array" ref="G1615">_xll.DCE_EC312_SpecificHeat_Ca(B1615)</f>
        <v>650</v>
      </c>
      <c r="H1615" s="33">
        <f t="shared" si="233"/>
        <v>9.5068809675033797E-2</v>
      </c>
      <c r="I1615" s="33">
        <f t="shared" si="234"/>
        <v>1063.0626279383155</v>
      </c>
      <c r="J1615" s="37">
        <f t="shared" si="235"/>
        <v>133.33333333333334</v>
      </c>
      <c r="K1615" s="38">
        <f t="shared" si="236"/>
        <v>1063.0626279383155</v>
      </c>
    </row>
    <row r="1616" spans="1:11">
      <c r="A1616" s="31">
        <v>1601</v>
      </c>
      <c r="B1616" s="33">
        <f t="shared" si="228"/>
        <v>1063.0626279383155</v>
      </c>
      <c r="C1616" s="32">
        <f t="shared" si="229"/>
        <v>133.41666666666666</v>
      </c>
      <c r="D1616" s="36">
        <f t="shared" si="230"/>
        <v>1064.9038388016349</v>
      </c>
      <c r="E1616" s="33">
        <f t="shared" si="231"/>
        <v>1064.9038388016349</v>
      </c>
      <c r="F1616" s="34">
        <f t="shared" si="232"/>
        <v>744.62082336698938</v>
      </c>
      <c r="G1616" s="34" cm="1">
        <f t="array" ref="G1616">_xll.DCE_EC312_SpecificHeat_Ca(B1616)</f>
        <v>650</v>
      </c>
      <c r="H1616" s="33">
        <f t="shared" si="233"/>
        <v>9.5008168913189653E-2</v>
      </c>
      <c r="I1616" s="33">
        <f t="shared" si="234"/>
        <v>1063.1576361072287</v>
      </c>
      <c r="J1616" s="37">
        <f t="shared" si="235"/>
        <v>133.41666666666666</v>
      </c>
      <c r="K1616" s="38">
        <f t="shared" si="236"/>
        <v>1063.1576361072287</v>
      </c>
    </row>
    <row r="1617" spans="1:11">
      <c r="A1617" s="31">
        <v>1602</v>
      </c>
      <c r="B1617" s="33">
        <f t="shared" ref="B1617:B1680" si="237">IF(A1617=1,20,I1616)</f>
        <v>1063.1576361072287</v>
      </c>
      <c r="C1617" s="32">
        <f t="shared" ref="C1617:C1680" si="238">A1617*5/60</f>
        <v>133.5</v>
      </c>
      <c r="D1617" s="36">
        <f t="shared" ref="D1617:D1680" si="239">20 + 345 *LOG10(8 * C1617 + 1)</f>
        <v>1064.9973082970284</v>
      </c>
      <c r="E1617" s="33">
        <f t="shared" ref="E1617:E1680" si="240">D1617</f>
        <v>1064.9973082970284</v>
      </c>
      <c r="F1617" s="34">
        <f t="shared" ref="F1617:F1680" si="241">25 * (D1617 - B1617)+1 * 0.7 * 1 * 0.0000000567 * ((E1617 + 273) ^ 4 - (B1617 + 273) ^ 4)</f>
        <v>744.14616370004421</v>
      </c>
      <c r="G1617" s="34" cm="1">
        <f t="array" ref="G1617">_xll.DCE_EC312_SpecificHeat_Ca(B1617)</f>
        <v>650</v>
      </c>
      <c r="H1617" s="33">
        <f t="shared" ref="H1617:H1680" si="242">$G$10 * $G$9 / (G1617 * 7850) * F1617 * 5</f>
        <v>9.494760581261788E-2</v>
      </c>
      <c r="I1617" s="33">
        <f t="shared" ref="I1617:I1680" si="243">B1617+H1617</f>
        <v>1063.2525837130413</v>
      </c>
      <c r="J1617" s="37">
        <f t="shared" si="235"/>
        <v>133.5</v>
      </c>
      <c r="K1617" s="38">
        <f t="shared" si="236"/>
        <v>1063.2525837130413</v>
      </c>
    </row>
    <row r="1618" spans="1:11">
      <c r="A1618" s="31">
        <v>1603</v>
      </c>
      <c r="B1618" s="33">
        <f t="shared" si="237"/>
        <v>1063.2525837130413</v>
      </c>
      <c r="C1618" s="32">
        <f t="shared" si="238"/>
        <v>133.58333333333334</v>
      </c>
      <c r="D1618" s="36">
        <f t="shared" si="239"/>
        <v>1065.0907195196653</v>
      </c>
      <c r="E1618" s="33">
        <f t="shared" si="240"/>
        <v>1065.0907195196653</v>
      </c>
      <c r="F1618" s="34">
        <f t="shared" si="241"/>
        <v>743.67211152540688</v>
      </c>
      <c r="G1618" s="34" cm="1">
        <f t="array" ref="G1618">_xll.DCE_EC312_SpecificHeat_Ca(B1618)</f>
        <v>650</v>
      </c>
      <c r="H1618" s="33">
        <f t="shared" si="242"/>
        <v>9.4887120223619767E-2</v>
      </c>
      <c r="I1618" s="33">
        <f t="shared" si="243"/>
        <v>1063.3474708332649</v>
      </c>
      <c r="J1618" s="37">
        <f t="shared" si="235"/>
        <v>133.58333333333334</v>
      </c>
      <c r="K1618" s="38">
        <f t="shared" si="236"/>
        <v>1063.3474708332649</v>
      </c>
    </row>
    <row r="1619" spans="1:11">
      <c r="A1619" s="31">
        <v>1604</v>
      </c>
      <c r="B1619" s="33">
        <f t="shared" si="237"/>
        <v>1063.3474708332649</v>
      </c>
      <c r="C1619" s="32">
        <f t="shared" si="238"/>
        <v>133.66666666666666</v>
      </c>
      <c r="D1619" s="36">
        <f t="shared" si="239"/>
        <v>1065.1840725421598</v>
      </c>
      <c r="E1619" s="33">
        <f t="shared" si="240"/>
        <v>1065.1840725421598</v>
      </c>
      <c r="F1619" s="34">
        <f t="shared" si="241"/>
        <v>743.19866567312658</v>
      </c>
      <c r="G1619" s="34" cm="1">
        <f t="array" ref="G1619">_xll.DCE_EC312_SpecificHeat_Ca(B1619)</f>
        <v>650</v>
      </c>
      <c r="H1619" s="33">
        <f t="shared" si="242"/>
        <v>9.4826711996918167E-2</v>
      </c>
      <c r="I1619" s="33">
        <f t="shared" si="243"/>
        <v>1063.4422975452619</v>
      </c>
      <c r="J1619" s="37">
        <f t="shared" si="235"/>
        <v>133.66666666666666</v>
      </c>
      <c r="K1619" s="38">
        <f t="shared" si="236"/>
        <v>1063.4422975452619</v>
      </c>
    </row>
    <row r="1620" spans="1:11">
      <c r="A1620" s="31">
        <v>1605</v>
      </c>
      <c r="B1620" s="33">
        <f t="shared" si="237"/>
        <v>1063.4422975452619</v>
      </c>
      <c r="C1620" s="32">
        <f t="shared" si="238"/>
        <v>133.75</v>
      </c>
      <c r="D1620" s="36">
        <f t="shared" si="239"/>
        <v>1065.2773674369903</v>
      </c>
      <c r="E1620" s="33">
        <f t="shared" si="240"/>
        <v>1065.2773674369903</v>
      </c>
      <c r="F1620" s="34">
        <f t="shared" si="241"/>
        <v>742.72582497601843</v>
      </c>
      <c r="G1620" s="34" cm="1">
        <f t="array" ref="G1620">_xll.DCE_EC312_SpecificHeat_Ca(B1620)</f>
        <v>650</v>
      </c>
      <c r="H1620" s="33">
        <f t="shared" si="242"/>
        <v>9.4766380983588791E-2</v>
      </c>
      <c r="I1620" s="33">
        <f t="shared" si="243"/>
        <v>1063.5370639262455</v>
      </c>
      <c r="J1620" s="37">
        <f t="shared" si="235"/>
        <v>133.75</v>
      </c>
      <c r="K1620" s="38">
        <f t="shared" si="236"/>
        <v>1063.5370639262455</v>
      </c>
    </row>
    <row r="1621" spans="1:11">
      <c r="A1621" s="31">
        <v>1606</v>
      </c>
      <c r="B1621" s="33">
        <f t="shared" si="237"/>
        <v>1063.5370639262455</v>
      </c>
      <c r="C1621" s="32">
        <f t="shared" si="238"/>
        <v>133.83333333333334</v>
      </c>
      <c r="D1621" s="36">
        <f t="shared" si="239"/>
        <v>1065.3706042764995</v>
      </c>
      <c r="E1621" s="33">
        <f t="shared" si="240"/>
        <v>1065.3706042764995</v>
      </c>
      <c r="F1621" s="34">
        <f t="shared" si="241"/>
        <v>742.25358826997683</v>
      </c>
      <c r="G1621" s="34" cm="1">
        <f t="array" ref="G1621">_xll.DCE_EC312_SpecificHeat_Ca(B1621)</f>
        <v>650</v>
      </c>
      <c r="H1621" s="33">
        <f t="shared" si="242"/>
        <v>9.4706127035100299E-2</v>
      </c>
      <c r="I1621" s="33">
        <f t="shared" si="243"/>
        <v>1063.6317700532807</v>
      </c>
      <c r="J1621" s="37">
        <f t="shared" si="235"/>
        <v>133.83333333333334</v>
      </c>
      <c r="K1621" s="38">
        <f t="shared" si="236"/>
        <v>1063.6317700532807</v>
      </c>
    </row>
    <row r="1622" spans="1:11">
      <c r="A1622" s="31">
        <v>1607</v>
      </c>
      <c r="B1622" s="33">
        <f t="shared" si="237"/>
        <v>1063.6317700532807</v>
      </c>
      <c r="C1622" s="32">
        <f t="shared" si="238"/>
        <v>133.91666666666666</v>
      </c>
      <c r="D1622" s="36">
        <f t="shared" si="239"/>
        <v>1065.463783132896</v>
      </c>
      <c r="E1622" s="33">
        <f t="shared" si="240"/>
        <v>1065.463783132896</v>
      </c>
      <c r="F1622" s="34">
        <f t="shared" si="241"/>
        <v>741.78195439389788</v>
      </c>
      <c r="G1622" s="34" cm="1">
        <f t="array" ref="G1622">_xll.DCE_EC312_SpecificHeat_Ca(B1622)</f>
        <v>650</v>
      </c>
      <c r="H1622" s="33">
        <f t="shared" si="242"/>
        <v>9.4645950003304349E-2</v>
      </c>
      <c r="I1622" s="33">
        <f t="shared" si="243"/>
        <v>1063.7264160032839</v>
      </c>
      <c r="J1622" s="37">
        <f t="shared" si="235"/>
        <v>133.91666666666666</v>
      </c>
      <c r="K1622" s="38">
        <f t="shared" si="236"/>
        <v>1063.7264160032839</v>
      </c>
    </row>
    <row r="1623" spans="1:11">
      <c r="A1623" s="31">
        <v>1608</v>
      </c>
      <c r="B1623" s="33">
        <f t="shared" si="237"/>
        <v>1063.7264160032839</v>
      </c>
      <c r="C1623" s="32">
        <f t="shared" si="238"/>
        <v>134</v>
      </c>
      <c r="D1623" s="36">
        <f t="shared" si="239"/>
        <v>1065.5569040782532</v>
      </c>
      <c r="E1623" s="33">
        <f t="shared" si="240"/>
        <v>1065.5569040782532</v>
      </c>
      <c r="F1623" s="34">
        <f t="shared" si="241"/>
        <v>741.31092218988158</v>
      </c>
      <c r="G1623" s="34" cm="1">
        <f t="array" ref="G1623">_xll.DCE_EC312_SpecificHeat_Ca(B1623)</f>
        <v>650</v>
      </c>
      <c r="H1623" s="33">
        <f t="shared" si="242"/>
        <v>9.4585849740461331E-2</v>
      </c>
      <c r="I1623" s="33">
        <f t="shared" si="243"/>
        <v>1063.8210018530244</v>
      </c>
      <c r="J1623" s="37">
        <f t="shared" si="235"/>
        <v>134</v>
      </c>
      <c r="K1623" s="38">
        <f t="shared" si="236"/>
        <v>1063.8210018530244</v>
      </c>
    </row>
    <row r="1624" spans="1:11">
      <c r="A1624" s="31">
        <v>1609</v>
      </c>
      <c r="B1624" s="33">
        <f t="shared" si="237"/>
        <v>1063.8210018530244</v>
      </c>
      <c r="C1624" s="32">
        <f t="shared" si="238"/>
        <v>134.08333333333334</v>
      </c>
      <c r="D1624" s="36">
        <f t="shared" si="239"/>
        <v>1065.6499671845102</v>
      </c>
      <c r="E1624" s="33">
        <f t="shared" si="240"/>
        <v>1065.6499671845102</v>
      </c>
      <c r="F1624" s="34">
        <f t="shared" si="241"/>
        <v>740.8404905025609</v>
      </c>
      <c r="G1624" s="34" cm="1">
        <f t="array" ref="G1624">_xll.DCE_EC312_SpecificHeat_Ca(B1624)</f>
        <v>650</v>
      </c>
      <c r="H1624" s="33">
        <f t="shared" si="242"/>
        <v>9.4525826099154914E-2</v>
      </c>
      <c r="I1624" s="33">
        <f t="shared" si="243"/>
        <v>1063.9155276791237</v>
      </c>
      <c r="J1624" s="37">
        <f t="shared" si="235"/>
        <v>134.08333333333334</v>
      </c>
      <c r="K1624" s="38">
        <f t="shared" si="236"/>
        <v>1063.9155276791237</v>
      </c>
    </row>
    <row r="1625" spans="1:11">
      <c r="A1625" s="31">
        <v>1610</v>
      </c>
      <c r="B1625" s="33">
        <f t="shared" si="237"/>
        <v>1063.9155276791237</v>
      </c>
      <c r="C1625" s="32">
        <f t="shared" si="238"/>
        <v>134.16666666666666</v>
      </c>
      <c r="D1625" s="36">
        <f t="shared" si="239"/>
        <v>1065.7429725234717</v>
      </c>
      <c r="E1625" s="33">
        <f t="shared" si="240"/>
        <v>1065.7429725234717</v>
      </c>
      <c r="F1625" s="34">
        <f t="shared" si="241"/>
        <v>740.37065817963685</v>
      </c>
      <c r="G1625" s="34" cm="1">
        <f t="array" ref="G1625">_xll.DCE_EC312_SpecificHeat_Ca(B1625)</f>
        <v>650</v>
      </c>
      <c r="H1625" s="33">
        <f t="shared" si="242"/>
        <v>9.4465878932360123E-2</v>
      </c>
      <c r="I1625" s="33">
        <f t="shared" si="243"/>
        <v>1064.0099935580561</v>
      </c>
      <c r="J1625" s="37">
        <f t="shared" si="235"/>
        <v>134.16666666666666</v>
      </c>
      <c r="K1625" s="38">
        <f t="shared" si="236"/>
        <v>1064.0099935580561</v>
      </c>
    </row>
    <row r="1626" spans="1:11">
      <c r="A1626" s="31">
        <v>1611</v>
      </c>
      <c r="B1626" s="33">
        <f t="shared" si="237"/>
        <v>1064.0099935580561</v>
      </c>
      <c r="C1626" s="32">
        <f t="shared" si="238"/>
        <v>134.25</v>
      </c>
      <c r="D1626" s="36">
        <f t="shared" si="239"/>
        <v>1065.8359201668104</v>
      </c>
      <c r="E1626" s="33">
        <f t="shared" si="240"/>
        <v>1065.8359201668104</v>
      </c>
      <c r="F1626" s="34">
        <f t="shared" si="241"/>
        <v>739.90142407233884</v>
      </c>
      <c r="G1626" s="34" cm="1">
        <f t="array" ref="G1626">_xll.DCE_EC312_SpecificHeat_Ca(B1626)</f>
        <v>650</v>
      </c>
      <c r="H1626" s="33">
        <f t="shared" si="242"/>
        <v>9.4406008093502275E-2</v>
      </c>
      <c r="I1626" s="33">
        <f t="shared" si="243"/>
        <v>1064.1043995661496</v>
      </c>
      <c r="J1626" s="37">
        <f t="shared" si="235"/>
        <v>134.25</v>
      </c>
      <c r="K1626" s="38">
        <f t="shared" si="236"/>
        <v>1064.1043995661496</v>
      </c>
    </row>
    <row r="1627" spans="1:11">
      <c r="A1627" s="31">
        <v>1612</v>
      </c>
      <c r="B1627" s="33">
        <f t="shared" si="237"/>
        <v>1064.1043995661496</v>
      </c>
      <c r="C1627" s="32">
        <f t="shared" si="238"/>
        <v>134.33333333333334</v>
      </c>
      <c r="D1627" s="36">
        <f t="shared" si="239"/>
        <v>1065.9288101860639</v>
      </c>
      <c r="E1627" s="33">
        <f t="shared" si="240"/>
        <v>1065.9288101860639</v>
      </c>
      <c r="F1627" s="34">
        <f t="shared" si="241"/>
        <v>739.43278703406622</v>
      </c>
      <c r="G1627" s="34" cm="1">
        <f t="array" ref="G1627">_xll.DCE_EC312_SpecificHeat_Ca(B1627)</f>
        <v>650</v>
      </c>
      <c r="H1627" s="33">
        <f t="shared" si="242"/>
        <v>9.4346213436283521E-2</v>
      </c>
      <c r="I1627" s="33">
        <f t="shared" si="243"/>
        <v>1064.1987457795858</v>
      </c>
      <c r="J1627" s="37">
        <f t="shared" si="235"/>
        <v>134.33333333333334</v>
      </c>
      <c r="K1627" s="38">
        <f t="shared" si="236"/>
        <v>1064.1987457795858</v>
      </c>
    </row>
    <row r="1628" spans="1:11">
      <c r="A1628" s="31">
        <v>1613</v>
      </c>
      <c r="B1628" s="33">
        <f t="shared" si="237"/>
        <v>1064.1987457795858</v>
      </c>
      <c r="C1628" s="32">
        <f t="shared" si="238"/>
        <v>134.41666666666666</v>
      </c>
      <c r="D1628" s="36">
        <f t="shared" si="239"/>
        <v>1066.0216426526372</v>
      </c>
      <c r="E1628" s="33">
        <f t="shared" si="240"/>
        <v>1066.0216426526372</v>
      </c>
      <c r="F1628" s="34">
        <f t="shared" si="241"/>
        <v>738.9647459215106</v>
      </c>
      <c r="G1628" s="34" cm="1">
        <f t="array" ref="G1628">_xll.DCE_EC312_SpecificHeat_Ca(B1628)</f>
        <v>650</v>
      </c>
      <c r="H1628" s="33">
        <f t="shared" si="242"/>
        <v>9.4286494814826038E-2</v>
      </c>
      <c r="I1628" s="33">
        <f t="shared" si="243"/>
        <v>1064.2930322744007</v>
      </c>
      <c r="J1628" s="37">
        <f t="shared" si="235"/>
        <v>134.41666666666666</v>
      </c>
      <c r="K1628" s="38">
        <f t="shared" si="236"/>
        <v>1064.2930322744007</v>
      </c>
    </row>
    <row r="1629" spans="1:11">
      <c r="A1629" s="31">
        <v>1614</v>
      </c>
      <c r="B1629" s="33">
        <f t="shared" si="237"/>
        <v>1064.2930322744007</v>
      </c>
      <c r="C1629" s="32">
        <f t="shared" si="238"/>
        <v>134.5</v>
      </c>
      <c r="D1629" s="36">
        <f t="shared" si="239"/>
        <v>1066.1144176378036</v>
      </c>
      <c r="E1629" s="33">
        <f t="shared" si="240"/>
        <v>1066.1144176378036</v>
      </c>
      <c r="F1629" s="34">
        <f t="shared" si="241"/>
        <v>738.49729959432102</v>
      </c>
      <c r="G1629" s="34" cm="1">
        <f t="array" ref="G1629">_xll.DCE_EC312_SpecificHeat_Ca(B1629)</f>
        <v>650</v>
      </c>
      <c r="H1629" s="33">
        <f t="shared" si="242"/>
        <v>9.4226852083629437E-2</v>
      </c>
      <c r="I1629" s="33">
        <f t="shared" si="243"/>
        <v>1064.3872591264844</v>
      </c>
      <c r="J1629" s="37">
        <f t="shared" si="235"/>
        <v>134.5</v>
      </c>
      <c r="K1629" s="38">
        <f t="shared" si="236"/>
        <v>1064.3872591264844</v>
      </c>
    </row>
    <row r="1630" spans="1:11">
      <c r="A1630" s="31">
        <v>1615</v>
      </c>
      <c r="B1630" s="33">
        <f t="shared" si="237"/>
        <v>1064.3872591264844</v>
      </c>
      <c r="C1630" s="32">
        <f t="shared" si="238"/>
        <v>134.58333333333334</v>
      </c>
      <c r="D1630" s="36">
        <f t="shared" si="239"/>
        <v>1066.2071352127034</v>
      </c>
      <c r="E1630" s="33">
        <f t="shared" si="240"/>
        <v>1066.2071352127034</v>
      </c>
      <c r="F1630" s="34">
        <f t="shared" si="241"/>
        <v>738.03044691510604</v>
      </c>
      <c r="G1630" s="34" cm="1">
        <f t="array" ref="G1630">_xll.DCE_EC312_SpecificHeat_Ca(B1630)</f>
        <v>650</v>
      </c>
      <c r="H1630" s="33">
        <f t="shared" si="242"/>
        <v>9.4167285097570858E-2</v>
      </c>
      <c r="I1630" s="33">
        <f t="shared" si="243"/>
        <v>1064.4814264115821</v>
      </c>
      <c r="J1630" s="37">
        <f t="shared" si="235"/>
        <v>134.58333333333334</v>
      </c>
      <c r="K1630" s="38">
        <f t="shared" si="236"/>
        <v>1064.4814264115821</v>
      </c>
    </row>
    <row r="1631" spans="1:11">
      <c r="A1631" s="31">
        <v>1616</v>
      </c>
      <c r="B1631" s="33">
        <f t="shared" si="237"/>
        <v>1064.4814264115821</v>
      </c>
      <c r="C1631" s="32">
        <f t="shared" si="238"/>
        <v>134.66666666666666</v>
      </c>
      <c r="D1631" s="36">
        <f t="shared" si="239"/>
        <v>1066.2997954483446</v>
      </c>
      <c r="E1631" s="33">
        <f t="shared" si="240"/>
        <v>1066.2997954483446</v>
      </c>
      <c r="F1631" s="34">
        <f t="shared" si="241"/>
        <v>737.56418674913789</v>
      </c>
      <c r="G1631" s="34" cm="1">
        <f t="array" ref="G1631">_xll.DCE_EC312_SpecificHeat_Ca(B1631)</f>
        <v>650</v>
      </c>
      <c r="H1631" s="33">
        <f t="shared" si="242"/>
        <v>9.4107793711867338E-2</v>
      </c>
      <c r="I1631" s="33">
        <f t="shared" si="243"/>
        <v>1064.5755342052939</v>
      </c>
      <c r="J1631" s="37">
        <f t="shared" si="235"/>
        <v>134.66666666666666</v>
      </c>
      <c r="K1631" s="38">
        <f t="shared" si="236"/>
        <v>1064.5755342052939</v>
      </c>
    </row>
    <row r="1632" spans="1:11">
      <c r="A1632" s="31">
        <v>1617</v>
      </c>
      <c r="B1632" s="33">
        <f t="shared" si="237"/>
        <v>1064.5755342052939</v>
      </c>
      <c r="C1632" s="32">
        <f t="shared" si="238"/>
        <v>134.75</v>
      </c>
      <c r="D1632" s="36">
        <f t="shared" si="239"/>
        <v>1066.3923984156042</v>
      </c>
      <c r="E1632" s="33">
        <f t="shared" si="240"/>
        <v>1066.3923984156042</v>
      </c>
      <c r="F1632" s="34">
        <f t="shared" si="241"/>
        <v>737.09851796482576</v>
      </c>
      <c r="G1632" s="34" cm="1">
        <f t="array" ref="G1632">_xll.DCE_EC312_SpecificHeat_Ca(B1632)</f>
        <v>650</v>
      </c>
      <c r="H1632" s="33">
        <f t="shared" si="242"/>
        <v>9.4048377782136192E-2</v>
      </c>
      <c r="I1632" s="33">
        <f t="shared" si="243"/>
        <v>1064.6695825830761</v>
      </c>
      <c r="J1632" s="37">
        <f t="shared" si="235"/>
        <v>134.75</v>
      </c>
      <c r="K1632" s="38">
        <f t="shared" si="236"/>
        <v>1064.6695825830761</v>
      </c>
    </row>
    <row r="1633" spans="1:11">
      <c r="A1633" s="31">
        <v>1618</v>
      </c>
      <c r="B1633" s="33">
        <f t="shared" si="237"/>
        <v>1064.6695825830761</v>
      </c>
      <c r="C1633" s="32">
        <f t="shared" si="238"/>
        <v>134.83333333333334</v>
      </c>
      <c r="D1633" s="36">
        <f t="shared" si="239"/>
        <v>1066.4849441852275</v>
      </c>
      <c r="E1633" s="33">
        <f t="shared" si="240"/>
        <v>1066.4849441852275</v>
      </c>
      <c r="F1633" s="34">
        <f t="shared" si="241"/>
        <v>736.63343943338623</v>
      </c>
      <c r="G1633" s="34" cm="1">
        <f t="array" ref="G1633">_xll.DCE_EC312_SpecificHeat_Ca(B1633)</f>
        <v>650</v>
      </c>
      <c r="H1633" s="33">
        <f t="shared" si="242"/>
        <v>9.398903716435289E-2</v>
      </c>
      <c r="I1633" s="33">
        <f t="shared" si="243"/>
        <v>1064.7635716202406</v>
      </c>
      <c r="J1633" s="37">
        <f t="shared" si="235"/>
        <v>134.83333333333334</v>
      </c>
      <c r="K1633" s="38">
        <f t="shared" si="236"/>
        <v>1064.7635716202406</v>
      </c>
    </row>
    <row r="1634" spans="1:11">
      <c r="A1634" s="31">
        <v>1619</v>
      </c>
      <c r="B1634" s="33">
        <f t="shared" si="237"/>
        <v>1064.7635716202406</v>
      </c>
      <c r="C1634" s="32">
        <f t="shared" si="238"/>
        <v>134.91666666666666</v>
      </c>
      <c r="D1634" s="36">
        <f t="shared" si="239"/>
        <v>1066.5774328278289</v>
      </c>
      <c r="E1634" s="33">
        <f t="shared" si="240"/>
        <v>1066.5774328278289</v>
      </c>
      <c r="F1634" s="34">
        <f t="shared" si="241"/>
        <v>736.16895002891545</v>
      </c>
      <c r="G1634" s="34" cm="1">
        <f t="array" ref="G1634">_xll.DCE_EC312_SpecificHeat_Ca(B1634)</f>
        <v>650</v>
      </c>
      <c r="H1634" s="33">
        <f t="shared" si="242"/>
        <v>9.3929771714860361E-2</v>
      </c>
      <c r="I1634" s="33">
        <f t="shared" si="243"/>
        <v>1064.8575013919553</v>
      </c>
      <c r="J1634" s="37">
        <f t="shared" si="235"/>
        <v>134.91666666666666</v>
      </c>
      <c r="K1634" s="38">
        <f t="shared" si="236"/>
        <v>1064.8575013919553</v>
      </c>
    </row>
    <row r="1635" spans="1:11">
      <c r="A1635" s="31">
        <v>1620</v>
      </c>
      <c r="B1635" s="33">
        <f t="shared" si="237"/>
        <v>1064.8575013919553</v>
      </c>
      <c r="C1635" s="32">
        <f t="shared" si="238"/>
        <v>135</v>
      </c>
      <c r="D1635" s="36">
        <f t="shared" si="239"/>
        <v>1066.6698644138919</v>
      </c>
      <c r="E1635" s="33">
        <f t="shared" si="240"/>
        <v>1066.6698644138919</v>
      </c>
      <c r="F1635" s="34">
        <f t="shared" si="241"/>
        <v>735.70504862830285</v>
      </c>
      <c r="G1635" s="34" cm="1">
        <f t="array" ref="G1635">_xll.DCE_EC312_SpecificHeat_Ca(B1635)</f>
        <v>650</v>
      </c>
      <c r="H1635" s="33">
        <f t="shared" si="242"/>
        <v>9.3870581290357885E-2</v>
      </c>
      <c r="I1635" s="33">
        <f t="shared" si="243"/>
        <v>1064.9513719732456</v>
      </c>
      <c r="J1635" s="37">
        <f t="shared" si="235"/>
        <v>135</v>
      </c>
      <c r="K1635" s="38">
        <f t="shared" si="236"/>
        <v>1064.9513719732456</v>
      </c>
    </row>
    <row r="1636" spans="1:11">
      <c r="A1636" s="31">
        <v>1621</v>
      </c>
      <c r="B1636" s="33">
        <f t="shared" si="237"/>
        <v>1064.9513719732456</v>
      </c>
      <c r="C1636" s="32">
        <f t="shared" si="238"/>
        <v>135.08333333333334</v>
      </c>
      <c r="D1636" s="36">
        <f t="shared" si="239"/>
        <v>1066.7622390137703</v>
      </c>
      <c r="E1636" s="33">
        <f t="shared" si="240"/>
        <v>1066.7622390137703</v>
      </c>
      <c r="F1636" s="34">
        <f t="shared" si="241"/>
        <v>735.24173411164725</v>
      </c>
      <c r="G1636" s="34" cm="1">
        <f t="array" ref="G1636">_xll.DCE_EC312_SpecificHeat_Ca(B1636)</f>
        <v>650</v>
      </c>
      <c r="H1636" s="33">
        <f t="shared" si="242"/>
        <v>9.3811465747954292E-2</v>
      </c>
      <c r="I1636" s="33">
        <f t="shared" si="243"/>
        <v>1065.0451834389935</v>
      </c>
      <c r="J1636" s="37">
        <f t="shared" si="235"/>
        <v>135.08333333333334</v>
      </c>
      <c r="K1636" s="38">
        <f t="shared" si="236"/>
        <v>1065.0451834389935</v>
      </c>
    </row>
    <row r="1637" spans="1:11">
      <c r="A1637" s="31">
        <v>1622</v>
      </c>
      <c r="B1637" s="33">
        <f t="shared" si="237"/>
        <v>1065.0451834389935</v>
      </c>
      <c r="C1637" s="32">
        <f t="shared" si="238"/>
        <v>135.16666666666666</v>
      </c>
      <c r="D1637" s="36">
        <f t="shared" si="239"/>
        <v>1066.854556697687</v>
      </c>
      <c r="E1637" s="33">
        <f t="shared" si="240"/>
        <v>1066.854556697687</v>
      </c>
      <c r="F1637" s="34">
        <f t="shared" si="241"/>
        <v>734.77900536133916</v>
      </c>
      <c r="G1637" s="34" cm="1">
        <f t="array" ref="G1637">_xll.DCE_EC312_SpecificHeat_Ca(B1637)</f>
        <v>650</v>
      </c>
      <c r="H1637" s="33">
        <f t="shared" si="242"/>
        <v>9.3752424945050788E-2</v>
      </c>
      <c r="I1637" s="33">
        <f t="shared" si="243"/>
        <v>1065.1389358639385</v>
      </c>
      <c r="J1637" s="37">
        <f t="shared" si="235"/>
        <v>135.16666666666666</v>
      </c>
      <c r="K1637" s="38">
        <f t="shared" si="236"/>
        <v>1065.1389358639385</v>
      </c>
    </row>
    <row r="1638" spans="1:11">
      <c r="A1638" s="31">
        <v>1623</v>
      </c>
      <c r="B1638" s="33">
        <f t="shared" si="237"/>
        <v>1065.1389358639385</v>
      </c>
      <c r="C1638" s="32">
        <f t="shared" si="238"/>
        <v>135.25</v>
      </c>
      <c r="D1638" s="36">
        <f t="shared" si="239"/>
        <v>1066.9468175357356</v>
      </c>
      <c r="E1638" s="33">
        <f t="shared" si="240"/>
        <v>1066.9468175357356</v>
      </c>
      <c r="F1638" s="34">
        <f t="shared" si="241"/>
        <v>734.31686126299189</v>
      </c>
      <c r="G1638" s="34" cm="1">
        <f t="array" ref="G1638">_xll.DCE_EC312_SpecificHeat_Ca(B1638)</f>
        <v>650</v>
      </c>
      <c r="H1638" s="33">
        <f t="shared" si="242"/>
        <v>9.3693458739459778E-2</v>
      </c>
      <c r="I1638" s="33">
        <f t="shared" si="243"/>
        <v>1065.2326293226779</v>
      </c>
      <c r="J1638" s="37">
        <f t="shared" si="235"/>
        <v>135.25</v>
      </c>
      <c r="K1638" s="38">
        <f t="shared" si="236"/>
        <v>1065.2326293226779</v>
      </c>
    </row>
    <row r="1639" spans="1:11">
      <c r="A1639" s="31">
        <v>1624</v>
      </c>
      <c r="B1639" s="33">
        <f t="shared" si="237"/>
        <v>1065.2326293226779</v>
      </c>
      <c r="C1639" s="32">
        <f t="shared" si="238"/>
        <v>135.33333333333334</v>
      </c>
      <c r="D1639" s="36">
        <f t="shared" si="239"/>
        <v>1067.0390215978803</v>
      </c>
      <c r="E1639" s="33">
        <f t="shared" si="240"/>
        <v>1067.0390215978803</v>
      </c>
      <c r="F1639" s="34">
        <f t="shared" si="241"/>
        <v>733.85530070498498</v>
      </c>
      <c r="G1639" s="34" cm="1">
        <f t="array" ref="G1639">_xll.DCE_EC312_SpecificHeat_Ca(B1639)</f>
        <v>650</v>
      </c>
      <c r="H1639" s="33">
        <f t="shared" si="242"/>
        <v>9.3634566989346607E-2</v>
      </c>
      <c r="I1639" s="33">
        <f t="shared" si="243"/>
        <v>1065.3262638896672</v>
      </c>
      <c r="J1639" s="37">
        <f t="shared" ref="J1639:J1702" si="244">C1639</f>
        <v>135.33333333333334</v>
      </c>
      <c r="K1639" s="38">
        <f t="shared" ref="K1639:K1702" si="245">I1639</f>
        <v>1065.3262638896672</v>
      </c>
    </row>
    <row r="1640" spans="1:11">
      <c r="A1640" s="31">
        <v>1625</v>
      </c>
      <c r="B1640" s="33">
        <f t="shared" si="237"/>
        <v>1065.3262638896672</v>
      </c>
      <c r="C1640" s="32">
        <f t="shared" si="238"/>
        <v>135.41666666666666</v>
      </c>
      <c r="D1640" s="36">
        <f t="shared" si="239"/>
        <v>1067.1311689539559</v>
      </c>
      <c r="E1640" s="33">
        <f t="shared" si="240"/>
        <v>1067.1311689539559</v>
      </c>
      <c r="F1640" s="34">
        <f t="shared" si="241"/>
        <v>733.39432257848523</v>
      </c>
      <c r="G1640" s="34" cm="1">
        <f t="array" ref="G1640">_xll.DCE_EC312_SpecificHeat_Ca(B1640)</f>
        <v>650</v>
      </c>
      <c r="H1640" s="33">
        <f t="shared" si="242"/>
        <v>9.3575749553232293E-2</v>
      </c>
      <c r="I1640" s="33">
        <f t="shared" si="243"/>
        <v>1065.4198396392205</v>
      </c>
      <c r="J1640" s="37">
        <f t="shared" si="244"/>
        <v>135.41666666666666</v>
      </c>
      <c r="K1640" s="38">
        <f t="shared" si="245"/>
        <v>1065.4198396392205</v>
      </c>
    </row>
    <row r="1641" spans="1:11">
      <c r="A1641" s="31">
        <v>1626</v>
      </c>
      <c r="B1641" s="33">
        <f t="shared" si="237"/>
        <v>1065.4198396392205</v>
      </c>
      <c r="C1641" s="32">
        <f t="shared" si="238"/>
        <v>135.5</v>
      </c>
      <c r="D1641" s="36">
        <f t="shared" si="239"/>
        <v>1067.2232596736692</v>
      </c>
      <c r="E1641" s="33">
        <f t="shared" si="240"/>
        <v>1067.2232596736692</v>
      </c>
      <c r="F1641" s="34">
        <f t="shared" si="241"/>
        <v>732.93392577746999</v>
      </c>
      <c r="G1641" s="34" cm="1">
        <f t="array" ref="G1641">_xll.DCE_EC312_SpecificHeat_Ca(B1641)</f>
        <v>650</v>
      </c>
      <c r="H1641" s="33">
        <f t="shared" si="242"/>
        <v>9.3517006289996429E-2</v>
      </c>
      <c r="I1641" s="33">
        <f t="shared" si="243"/>
        <v>1065.5133566455106</v>
      </c>
      <c r="J1641" s="37">
        <f t="shared" si="244"/>
        <v>135.5</v>
      </c>
      <c r="K1641" s="38">
        <f t="shared" si="245"/>
        <v>1065.5133566455106</v>
      </c>
    </row>
    <row r="1642" spans="1:11">
      <c r="A1642" s="31">
        <v>1627</v>
      </c>
      <c r="B1642" s="33">
        <f t="shared" si="237"/>
        <v>1065.5133566455106</v>
      </c>
      <c r="C1642" s="32">
        <f t="shared" si="238"/>
        <v>135.58333333333334</v>
      </c>
      <c r="D1642" s="36">
        <f t="shared" si="239"/>
        <v>1067.3152938265976</v>
      </c>
      <c r="E1642" s="33">
        <f t="shared" si="240"/>
        <v>1067.3152938265976</v>
      </c>
      <c r="F1642" s="34">
        <f t="shared" si="241"/>
        <v>732.47410919880076</v>
      </c>
      <c r="G1642" s="34" cm="1">
        <f t="array" ref="G1642">_xll.DCE_EC312_SpecificHeat_Ca(B1642)</f>
        <v>650</v>
      </c>
      <c r="H1642" s="33">
        <f t="shared" si="242"/>
        <v>9.3458337058886634E-2</v>
      </c>
      <c r="I1642" s="33">
        <f t="shared" si="243"/>
        <v>1065.6068149825694</v>
      </c>
      <c r="J1642" s="37">
        <f t="shared" si="244"/>
        <v>135.58333333333334</v>
      </c>
      <c r="K1642" s="38">
        <f t="shared" si="245"/>
        <v>1065.6068149825694</v>
      </c>
    </row>
    <row r="1643" spans="1:11">
      <c r="A1643" s="31">
        <v>1628</v>
      </c>
      <c r="B1643" s="33">
        <f t="shared" si="237"/>
        <v>1065.6068149825694</v>
      </c>
      <c r="C1643" s="32">
        <f t="shared" si="238"/>
        <v>135.66666666666666</v>
      </c>
      <c r="D1643" s="36">
        <f t="shared" si="239"/>
        <v>1067.4072714821912</v>
      </c>
      <c r="E1643" s="33">
        <f t="shared" si="240"/>
        <v>1067.4072714821912</v>
      </c>
      <c r="F1643" s="34">
        <f t="shared" si="241"/>
        <v>732.01487174227157</v>
      </c>
      <c r="G1643" s="34" cm="1">
        <f t="array" ref="G1643">_xll.DCE_EC312_SpecificHeat_Ca(B1643)</f>
        <v>650</v>
      </c>
      <c r="H1643" s="33">
        <f t="shared" si="242"/>
        <v>9.3399741719524657E-2</v>
      </c>
      <c r="I1643" s="33">
        <f t="shared" si="243"/>
        <v>1065.700214724289</v>
      </c>
      <c r="J1643" s="37">
        <f t="shared" si="244"/>
        <v>135.66666666666666</v>
      </c>
      <c r="K1643" s="38">
        <f t="shared" si="245"/>
        <v>1065.700214724289</v>
      </c>
    </row>
    <row r="1644" spans="1:11">
      <c r="A1644" s="31">
        <v>1629</v>
      </c>
      <c r="B1644" s="33">
        <f t="shared" si="237"/>
        <v>1065.700214724289</v>
      </c>
      <c r="C1644" s="32">
        <f t="shared" si="238"/>
        <v>135.75</v>
      </c>
      <c r="D1644" s="36">
        <f t="shared" si="239"/>
        <v>1067.4991927097717</v>
      </c>
      <c r="E1644" s="33">
        <f t="shared" si="240"/>
        <v>1067.4991927097717</v>
      </c>
      <c r="F1644" s="34">
        <f t="shared" si="241"/>
        <v>731.55621231009252</v>
      </c>
      <c r="G1644" s="34" cm="1">
        <f t="array" ref="G1644">_xll.DCE_EC312_SpecificHeat_Ca(B1644)</f>
        <v>650</v>
      </c>
      <c r="H1644" s="33">
        <f t="shared" si="242"/>
        <v>9.3341220131840527E-2</v>
      </c>
      <c r="I1644" s="33">
        <f t="shared" si="243"/>
        <v>1065.7935559444209</v>
      </c>
      <c r="J1644" s="37">
        <f t="shared" si="244"/>
        <v>135.75</v>
      </c>
      <c r="K1644" s="38">
        <f t="shared" si="245"/>
        <v>1065.7935559444209</v>
      </c>
    </row>
    <row r="1645" spans="1:11">
      <c r="A1645" s="31">
        <v>1630</v>
      </c>
      <c r="B1645" s="33">
        <f t="shared" si="237"/>
        <v>1065.7935559444209</v>
      </c>
      <c r="C1645" s="32">
        <f t="shared" si="238"/>
        <v>135.83333333333334</v>
      </c>
      <c r="D1645" s="36">
        <f t="shared" si="239"/>
        <v>1067.5910575785333</v>
      </c>
      <c r="E1645" s="33">
        <f t="shared" si="240"/>
        <v>1067.5910575785333</v>
      </c>
      <c r="F1645" s="34">
        <f t="shared" si="241"/>
        <v>731.09812980738081</v>
      </c>
      <c r="G1645" s="34" cm="1">
        <f t="array" ref="G1645">_xll.DCE_EC312_SpecificHeat_Ca(B1645)</f>
        <v>650</v>
      </c>
      <c r="H1645" s="33">
        <f t="shared" si="242"/>
        <v>9.328277215613523E-2</v>
      </c>
      <c r="I1645" s="33">
        <f t="shared" si="243"/>
        <v>1065.8868387165769</v>
      </c>
      <c r="J1645" s="37">
        <f t="shared" si="244"/>
        <v>135.83333333333334</v>
      </c>
      <c r="K1645" s="38">
        <f t="shared" si="245"/>
        <v>1065.8868387165769</v>
      </c>
    </row>
    <row r="1646" spans="1:11">
      <c r="A1646" s="31">
        <v>1631</v>
      </c>
      <c r="B1646" s="33">
        <f t="shared" si="237"/>
        <v>1065.8868387165769</v>
      </c>
      <c r="C1646" s="32">
        <f t="shared" si="238"/>
        <v>135.91666666666666</v>
      </c>
      <c r="D1646" s="36">
        <f t="shared" si="239"/>
        <v>1067.6828661575435</v>
      </c>
      <c r="E1646" s="33">
        <f t="shared" si="240"/>
        <v>1067.6828661575435</v>
      </c>
      <c r="F1646" s="34">
        <f t="shared" si="241"/>
        <v>730.6406231423432</v>
      </c>
      <c r="G1646" s="34" cm="1">
        <f t="array" ref="G1646">_xll.DCE_EC312_SpecificHeat_Ca(B1646)</f>
        <v>650</v>
      </c>
      <c r="H1646" s="33">
        <f t="shared" si="242"/>
        <v>9.3224397653103933E-2</v>
      </c>
      <c r="I1646" s="33">
        <f t="shared" si="243"/>
        <v>1065.98006311423</v>
      </c>
      <c r="J1646" s="37">
        <f t="shared" si="244"/>
        <v>135.91666666666666</v>
      </c>
      <c r="K1646" s="38">
        <f t="shared" si="245"/>
        <v>1065.98006311423</v>
      </c>
    </row>
    <row r="1647" spans="1:11">
      <c r="A1647" s="31">
        <v>1632</v>
      </c>
      <c r="B1647" s="33">
        <f t="shared" si="237"/>
        <v>1065.98006311423</v>
      </c>
      <c r="C1647" s="32">
        <f t="shared" si="238"/>
        <v>136</v>
      </c>
      <c r="D1647" s="36">
        <f t="shared" si="239"/>
        <v>1067.7746185157423</v>
      </c>
      <c r="E1647" s="33">
        <f t="shared" si="240"/>
        <v>1067.7746185157423</v>
      </c>
      <c r="F1647" s="34">
        <f t="shared" si="241"/>
        <v>730.18369122553645</v>
      </c>
      <c r="G1647" s="34" cm="1">
        <f t="array" ref="G1647">_xll.DCE_EC312_SpecificHeat_Ca(B1647)</f>
        <v>650</v>
      </c>
      <c r="H1647" s="33">
        <f t="shared" si="242"/>
        <v>9.3166096483741648E-2</v>
      </c>
      <c r="I1647" s="33">
        <f t="shared" si="243"/>
        <v>1066.0732292107136</v>
      </c>
      <c r="J1647" s="37">
        <f t="shared" si="244"/>
        <v>136</v>
      </c>
      <c r="K1647" s="38">
        <f t="shared" si="245"/>
        <v>1066.0732292107136</v>
      </c>
    </row>
    <row r="1648" spans="1:11">
      <c r="A1648" s="31">
        <v>1633</v>
      </c>
      <c r="B1648" s="33">
        <f t="shared" si="237"/>
        <v>1066.0732292107136</v>
      </c>
      <c r="C1648" s="32">
        <f t="shared" si="238"/>
        <v>136.08333333333334</v>
      </c>
      <c r="D1648" s="36">
        <f t="shared" si="239"/>
        <v>1067.8663147219438</v>
      </c>
      <c r="E1648" s="33">
        <f t="shared" si="240"/>
        <v>1067.8663147219438</v>
      </c>
      <c r="F1648" s="34">
        <f t="shared" si="241"/>
        <v>729.72733297054071</v>
      </c>
      <c r="G1648" s="34" cm="1">
        <f t="array" ref="G1648">_xll.DCE_EC312_SpecificHeat_Ca(B1648)</f>
        <v>650</v>
      </c>
      <c r="H1648" s="33">
        <f t="shared" si="242"/>
        <v>9.3107868509429148E-2</v>
      </c>
      <c r="I1648" s="33">
        <f t="shared" si="243"/>
        <v>1066.166337079223</v>
      </c>
      <c r="J1648" s="37">
        <f t="shared" si="244"/>
        <v>136.08333333333334</v>
      </c>
      <c r="K1648" s="38">
        <f t="shared" si="245"/>
        <v>1066.166337079223</v>
      </c>
    </row>
    <row r="1649" spans="1:11">
      <c r="A1649" s="31">
        <v>1634</v>
      </c>
      <c r="B1649" s="33">
        <f t="shared" si="237"/>
        <v>1066.166337079223</v>
      </c>
      <c r="C1649" s="32">
        <f t="shared" si="238"/>
        <v>136.16666666666666</v>
      </c>
      <c r="D1649" s="36">
        <f t="shared" si="239"/>
        <v>1067.9579548448351</v>
      </c>
      <c r="E1649" s="33">
        <f t="shared" si="240"/>
        <v>1067.9579548448351</v>
      </c>
      <c r="F1649" s="34">
        <f t="shared" si="241"/>
        <v>729.2715472934492</v>
      </c>
      <c r="G1649" s="34" cm="1">
        <f t="array" ref="G1649">_xll.DCE_EC312_SpecificHeat_Ca(B1649)</f>
        <v>650</v>
      </c>
      <c r="H1649" s="33">
        <f t="shared" si="242"/>
        <v>9.3049713591867866E-2</v>
      </c>
      <c r="I1649" s="33">
        <f t="shared" si="243"/>
        <v>1066.2593867928149</v>
      </c>
      <c r="J1649" s="37">
        <f t="shared" si="244"/>
        <v>136.16666666666666</v>
      </c>
      <c r="K1649" s="38">
        <f t="shared" si="245"/>
        <v>1066.2593867928149</v>
      </c>
    </row>
    <row r="1650" spans="1:11">
      <c r="A1650" s="31">
        <v>1635</v>
      </c>
      <c r="B1650" s="33">
        <f t="shared" si="237"/>
        <v>1066.2593867928149</v>
      </c>
      <c r="C1650" s="32">
        <f t="shared" si="238"/>
        <v>136.25</v>
      </c>
      <c r="D1650" s="36">
        <f t="shared" si="239"/>
        <v>1068.0495389529779</v>
      </c>
      <c r="E1650" s="33">
        <f t="shared" si="240"/>
        <v>1068.0495389529779</v>
      </c>
      <c r="F1650" s="34">
        <f t="shared" si="241"/>
        <v>728.81633311328153</v>
      </c>
      <c r="G1650" s="34" cm="1">
        <f t="array" ref="G1650">_xll.DCE_EC312_SpecificHeat_Ca(B1650)</f>
        <v>650</v>
      </c>
      <c r="H1650" s="33">
        <f t="shared" si="242"/>
        <v>9.2991631593132618E-2</v>
      </c>
      <c r="I1650" s="33">
        <f t="shared" si="243"/>
        <v>1066.352378424408</v>
      </c>
      <c r="J1650" s="37">
        <f t="shared" si="244"/>
        <v>136.25</v>
      </c>
      <c r="K1650" s="38">
        <f t="shared" si="245"/>
        <v>1066.352378424408</v>
      </c>
    </row>
    <row r="1651" spans="1:11">
      <c r="A1651" s="31">
        <v>1636</v>
      </c>
      <c r="B1651" s="33">
        <f t="shared" si="237"/>
        <v>1066.352378424408</v>
      </c>
      <c r="C1651" s="32">
        <f t="shared" si="238"/>
        <v>136.33333333333334</v>
      </c>
      <c r="D1651" s="36">
        <f t="shared" si="239"/>
        <v>1068.141067114808</v>
      </c>
      <c r="E1651" s="33">
        <f t="shared" si="240"/>
        <v>1068.141067114808</v>
      </c>
      <c r="F1651" s="34">
        <f t="shared" si="241"/>
        <v>728.3616893518199</v>
      </c>
      <c r="G1651" s="34" cm="1">
        <f t="array" ref="G1651">_xll.DCE_EC312_SpecificHeat_Ca(B1651)</f>
        <v>650</v>
      </c>
      <c r="H1651" s="33">
        <f t="shared" si="242"/>
        <v>9.2933622375650671E-2</v>
      </c>
      <c r="I1651" s="33">
        <f t="shared" si="243"/>
        <v>1066.4453120467836</v>
      </c>
      <c r="J1651" s="37">
        <f t="shared" si="244"/>
        <v>136.33333333333334</v>
      </c>
      <c r="K1651" s="38">
        <f t="shared" si="245"/>
        <v>1066.4453120467836</v>
      </c>
    </row>
    <row r="1652" spans="1:11">
      <c r="A1652" s="31">
        <v>1637</v>
      </c>
      <c r="B1652" s="33">
        <f t="shared" si="237"/>
        <v>1066.4453120467836</v>
      </c>
      <c r="C1652" s="32">
        <f t="shared" si="238"/>
        <v>136.41666666666666</v>
      </c>
      <c r="D1652" s="36">
        <f t="shared" si="239"/>
        <v>1068.2325393986362</v>
      </c>
      <c r="E1652" s="33">
        <f t="shared" si="240"/>
        <v>1068.2325393986362</v>
      </c>
      <c r="F1652" s="34">
        <f t="shared" si="241"/>
        <v>727.90761493349862</v>
      </c>
      <c r="G1652" s="34" cm="1">
        <f t="array" ref="G1652">_xll.DCE_EC312_SpecificHeat_Ca(B1652)</f>
        <v>650</v>
      </c>
      <c r="H1652" s="33">
        <f t="shared" si="242"/>
        <v>9.2875685802187746E-2</v>
      </c>
      <c r="I1652" s="33">
        <f t="shared" si="243"/>
        <v>1066.5381877325858</v>
      </c>
      <c r="J1652" s="37">
        <f t="shared" si="244"/>
        <v>136.41666666666666</v>
      </c>
      <c r="K1652" s="38">
        <f t="shared" si="245"/>
        <v>1066.5381877325858</v>
      </c>
    </row>
    <row r="1653" spans="1:11">
      <c r="A1653" s="31">
        <v>1638</v>
      </c>
      <c r="B1653" s="33">
        <f t="shared" si="237"/>
        <v>1066.5381877325858</v>
      </c>
      <c r="C1653" s="32">
        <f t="shared" si="238"/>
        <v>136.5</v>
      </c>
      <c r="D1653" s="36">
        <f t="shared" si="239"/>
        <v>1068.3239558726475</v>
      </c>
      <c r="E1653" s="33">
        <f t="shared" si="240"/>
        <v>1068.3239558726475</v>
      </c>
      <c r="F1653" s="34">
        <f t="shared" si="241"/>
        <v>727.45410878523137</v>
      </c>
      <c r="G1653" s="34" cm="1">
        <f t="array" ref="G1653">_xll.DCE_EC312_SpecificHeat_Ca(B1653)</f>
        <v>650</v>
      </c>
      <c r="H1653" s="33">
        <f t="shared" si="242"/>
        <v>9.2817821735825867E-2</v>
      </c>
      <c r="I1653" s="33">
        <f t="shared" si="243"/>
        <v>1066.6310055543217</v>
      </c>
      <c r="J1653" s="37">
        <f t="shared" si="244"/>
        <v>136.5</v>
      </c>
      <c r="K1653" s="38">
        <f t="shared" si="245"/>
        <v>1066.6310055543217</v>
      </c>
    </row>
    <row r="1654" spans="1:11">
      <c r="A1654" s="31">
        <v>1639</v>
      </c>
      <c r="B1654" s="33">
        <f t="shared" si="237"/>
        <v>1066.6310055543217</v>
      </c>
      <c r="C1654" s="32">
        <f t="shared" si="238"/>
        <v>136.58333333333334</v>
      </c>
      <c r="D1654" s="36">
        <f t="shared" si="239"/>
        <v>1068.415316604903</v>
      </c>
      <c r="E1654" s="33">
        <f t="shared" si="240"/>
        <v>1068.415316604903</v>
      </c>
      <c r="F1654" s="34">
        <f t="shared" si="241"/>
        <v>727.00116983702765</v>
      </c>
      <c r="G1654" s="34" cm="1">
        <f t="array" ref="G1654">_xll.DCE_EC312_SpecificHeat_Ca(B1654)</f>
        <v>650</v>
      </c>
      <c r="H1654" s="33">
        <f t="shared" si="242"/>
        <v>9.2760030040042074E-2</v>
      </c>
      <c r="I1654" s="33">
        <f t="shared" si="243"/>
        <v>1066.7237655843619</v>
      </c>
      <c r="J1654" s="37">
        <f t="shared" si="244"/>
        <v>136.58333333333334</v>
      </c>
      <c r="K1654" s="38">
        <f t="shared" si="245"/>
        <v>1066.7237655843619</v>
      </c>
    </row>
    <row r="1655" spans="1:11">
      <c r="A1655" s="31">
        <v>1640</v>
      </c>
      <c r="B1655" s="33">
        <f t="shared" si="237"/>
        <v>1066.7237655843619</v>
      </c>
      <c r="C1655" s="32">
        <f t="shared" si="238"/>
        <v>136.66666666666666</v>
      </c>
      <c r="D1655" s="36">
        <f t="shared" si="239"/>
        <v>1068.5066216633388</v>
      </c>
      <c r="E1655" s="33">
        <f t="shared" si="240"/>
        <v>1068.5066216633388</v>
      </c>
      <c r="F1655" s="34">
        <f t="shared" si="241"/>
        <v>726.54879702136293</v>
      </c>
      <c r="G1655" s="34" cm="1">
        <f t="array" ref="G1655">_xll.DCE_EC312_SpecificHeat_Ca(B1655)</f>
        <v>650</v>
      </c>
      <c r="H1655" s="33">
        <f t="shared" si="242"/>
        <v>9.2702310578628044E-2</v>
      </c>
      <c r="I1655" s="33">
        <f t="shared" si="243"/>
        <v>1066.8164678949406</v>
      </c>
      <c r="J1655" s="37">
        <f t="shared" si="244"/>
        <v>136.66666666666666</v>
      </c>
      <c r="K1655" s="38">
        <f t="shared" si="245"/>
        <v>1066.8164678949406</v>
      </c>
    </row>
    <row r="1656" spans="1:11">
      <c r="A1656" s="31">
        <v>1641</v>
      </c>
      <c r="B1656" s="33">
        <f t="shared" si="237"/>
        <v>1066.8164678949406</v>
      </c>
      <c r="C1656" s="32">
        <f t="shared" si="238"/>
        <v>136.75</v>
      </c>
      <c r="D1656" s="36">
        <f t="shared" si="239"/>
        <v>1068.5978711157672</v>
      </c>
      <c r="E1656" s="33">
        <f t="shared" si="240"/>
        <v>1068.5978711157672</v>
      </c>
      <c r="F1656" s="34">
        <f t="shared" si="241"/>
        <v>726.09698927343618</v>
      </c>
      <c r="G1656" s="34" cm="1">
        <f t="array" ref="G1656">_xll.DCE_EC312_SpecificHeat_Ca(B1656)</f>
        <v>650</v>
      </c>
      <c r="H1656" s="33">
        <f t="shared" si="242"/>
        <v>9.2644663215722969E-2</v>
      </c>
      <c r="I1656" s="33">
        <f t="shared" si="243"/>
        <v>1066.9091125581563</v>
      </c>
      <c r="J1656" s="37">
        <f t="shared" si="244"/>
        <v>136.75</v>
      </c>
      <c r="K1656" s="38">
        <f t="shared" si="245"/>
        <v>1066.9091125581563</v>
      </c>
    </row>
    <row r="1657" spans="1:11">
      <c r="A1657" s="31">
        <v>1642</v>
      </c>
      <c r="B1657" s="33">
        <f t="shared" si="237"/>
        <v>1066.9091125581563</v>
      </c>
      <c r="C1657" s="32">
        <f t="shared" si="238"/>
        <v>136.83333333333334</v>
      </c>
      <c r="D1657" s="36">
        <f t="shared" si="239"/>
        <v>1068.6890650298769</v>
      </c>
      <c r="E1657" s="33">
        <f t="shared" si="240"/>
        <v>1068.6890650298769</v>
      </c>
      <c r="F1657" s="34">
        <f t="shared" si="241"/>
        <v>725.6457455313564</v>
      </c>
      <c r="G1657" s="34" cm="1">
        <f t="array" ref="G1657">_xll.DCE_EC312_SpecificHeat_Ca(B1657)</f>
        <v>650</v>
      </c>
      <c r="H1657" s="33">
        <f t="shared" si="242"/>
        <v>9.2587087815837327E-2</v>
      </c>
      <c r="I1657" s="33">
        <f t="shared" si="243"/>
        <v>1067.0016996459722</v>
      </c>
      <c r="J1657" s="37">
        <f t="shared" si="244"/>
        <v>136.83333333333334</v>
      </c>
      <c r="K1657" s="38">
        <f t="shared" si="245"/>
        <v>1067.0016996459722</v>
      </c>
    </row>
    <row r="1658" spans="1:11">
      <c r="A1658" s="31">
        <v>1643</v>
      </c>
      <c r="B1658" s="33">
        <f t="shared" si="237"/>
        <v>1067.0016996459722</v>
      </c>
      <c r="C1658" s="32">
        <f t="shared" si="238"/>
        <v>136.91666666666666</v>
      </c>
      <c r="D1658" s="36">
        <f t="shared" si="239"/>
        <v>1068.7802034732324</v>
      </c>
      <c r="E1658" s="33">
        <f t="shared" si="240"/>
        <v>1068.7802034732324</v>
      </c>
      <c r="F1658" s="34">
        <f t="shared" si="241"/>
        <v>725.19506473538479</v>
      </c>
      <c r="G1658" s="34" cm="1">
        <f t="array" ref="G1658">_xll.DCE_EC312_SpecificHeat_Ca(B1658)</f>
        <v>650</v>
      </c>
      <c r="H1658" s="33">
        <f t="shared" si="242"/>
        <v>9.252958424375618E-2</v>
      </c>
      <c r="I1658" s="33">
        <f t="shared" si="243"/>
        <v>1067.0942292302159</v>
      </c>
      <c r="J1658" s="37">
        <f t="shared" si="244"/>
        <v>136.91666666666666</v>
      </c>
      <c r="K1658" s="38">
        <f t="shared" si="245"/>
        <v>1067.0942292302159</v>
      </c>
    </row>
    <row r="1659" spans="1:11">
      <c r="A1659" s="31">
        <v>1644</v>
      </c>
      <c r="B1659" s="33">
        <f t="shared" si="237"/>
        <v>1067.0942292302159</v>
      </c>
      <c r="C1659" s="32">
        <f t="shared" si="238"/>
        <v>137</v>
      </c>
      <c r="D1659" s="36">
        <f t="shared" si="239"/>
        <v>1068.8712865132754</v>
      </c>
      <c r="E1659" s="33">
        <f t="shared" si="240"/>
        <v>1068.8712865132754</v>
      </c>
      <c r="F1659" s="34">
        <f t="shared" si="241"/>
        <v>724.74494582889758</v>
      </c>
      <c r="G1659" s="34" cm="1">
        <f t="array" ref="G1659">_xll.DCE_EC312_SpecificHeat_Ca(B1659)</f>
        <v>650</v>
      </c>
      <c r="H1659" s="33">
        <f t="shared" si="242"/>
        <v>9.2472152364662094E-2</v>
      </c>
      <c r="I1659" s="33">
        <f t="shared" si="243"/>
        <v>1067.1867013825806</v>
      </c>
      <c r="J1659" s="37">
        <f t="shared" si="244"/>
        <v>137</v>
      </c>
      <c r="K1659" s="38">
        <f t="shared" si="245"/>
        <v>1067.1867013825806</v>
      </c>
    </row>
    <row r="1660" spans="1:11">
      <c r="A1660" s="31">
        <v>1645</v>
      </c>
      <c r="B1660" s="33">
        <f t="shared" si="237"/>
        <v>1067.1867013825806</v>
      </c>
      <c r="C1660" s="32">
        <f t="shared" si="238"/>
        <v>137.08333333333334</v>
      </c>
      <c r="D1660" s="36">
        <f t="shared" si="239"/>
        <v>1068.9623142173245</v>
      </c>
      <c r="E1660" s="33">
        <f t="shared" si="240"/>
        <v>1068.9623142173245</v>
      </c>
      <c r="F1660" s="34">
        <f t="shared" si="241"/>
        <v>724.29538775760363</v>
      </c>
      <c r="G1660" s="34" cm="1">
        <f t="array" ref="G1660">_xll.DCE_EC312_SpecificHeat_Ca(B1660)</f>
        <v>650</v>
      </c>
      <c r="H1660" s="33">
        <f t="shared" si="242"/>
        <v>9.2414792044035202E-2</v>
      </c>
      <c r="I1660" s="33">
        <f t="shared" si="243"/>
        <v>1067.2791161746247</v>
      </c>
      <c r="J1660" s="37">
        <f t="shared" si="244"/>
        <v>137.08333333333334</v>
      </c>
      <c r="K1660" s="38">
        <f t="shared" si="245"/>
        <v>1067.2791161746247</v>
      </c>
    </row>
    <row r="1661" spans="1:11">
      <c r="A1661" s="31">
        <v>1646</v>
      </c>
      <c r="B1661" s="33">
        <f t="shared" si="237"/>
        <v>1067.2791161746247</v>
      </c>
      <c r="C1661" s="32">
        <f t="shared" si="238"/>
        <v>137.16666666666666</v>
      </c>
      <c r="D1661" s="36">
        <f t="shared" si="239"/>
        <v>1069.0532866525764</v>
      </c>
      <c r="E1661" s="33">
        <f t="shared" si="240"/>
        <v>1069.0532866525764</v>
      </c>
      <c r="F1661" s="34">
        <f t="shared" si="241"/>
        <v>723.84638947028793</v>
      </c>
      <c r="G1661" s="34" cm="1">
        <f t="array" ref="G1661">_xll.DCE_EC312_SpecificHeat_Ca(B1661)</f>
        <v>650</v>
      </c>
      <c r="H1661" s="33">
        <f t="shared" si="242"/>
        <v>9.2357503147748196E-2</v>
      </c>
      <c r="I1661" s="33">
        <f t="shared" si="243"/>
        <v>1067.3714736777724</v>
      </c>
      <c r="J1661" s="37">
        <f t="shared" si="244"/>
        <v>137.16666666666666</v>
      </c>
      <c r="K1661" s="38">
        <f t="shared" si="245"/>
        <v>1067.3714736777724</v>
      </c>
    </row>
    <row r="1662" spans="1:11">
      <c r="A1662" s="31">
        <v>1647</v>
      </c>
      <c r="B1662" s="33">
        <f t="shared" si="237"/>
        <v>1067.3714736777724</v>
      </c>
      <c r="C1662" s="32">
        <f t="shared" si="238"/>
        <v>137.25</v>
      </c>
      <c r="D1662" s="36">
        <f t="shared" si="239"/>
        <v>1069.1442038861042</v>
      </c>
      <c r="E1662" s="33">
        <f t="shared" si="240"/>
        <v>1069.1442038861042</v>
      </c>
      <c r="F1662" s="34">
        <f t="shared" si="241"/>
        <v>723.3979499179211</v>
      </c>
      <c r="G1662" s="34" cm="1">
        <f t="array" ref="G1662">_xll.DCE_EC312_SpecificHeat_Ca(B1662)</f>
        <v>650</v>
      </c>
      <c r="H1662" s="33">
        <f t="shared" si="242"/>
        <v>9.2300285541952576E-2</v>
      </c>
      <c r="I1662" s="33">
        <f t="shared" si="243"/>
        <v>1067.4637739633145</v>
      </c>
      <c r="J1662" s="37">
        <f t="shared" si="244"/>
        <v>137.25</v>
      </c>
      <c r="K1662" s="38">
        <f t="shared" si="245"/>
        <v>1067.4637739633145</v>
      </c>
    </row>
    <row r="1663" spans="1:11">
      <c r="A1663" s="31">
        <v>1648</v>
      </c>
      <c r="B1663" s="33">
        <f t="shared" si="237"/>
        <v>1067.4637739633145</v>
      </c>
      <c r="C1663" s="32">
        <f t="shared" si="238"/>
        <v>137.33333333333334</v>
      </c>
      <c r="D1663" s="36">
        <f t="shared" si="239"/>
        <v>1069.2350659848601</v>
      </c>
      <c r="E1663" s="33">
        <f t="shared" si="240"/>
        <v>1069.2350659848601</v>
      </c>
      <c r="F1663" s="34">
        <f t="shared" si="241"/>
        <v>722.95006805440278</v>
      </c>
      <c r="G1663" s="34" cm="1">
        <f t="array" ref="G1663">_xll.DCE_EC312_SpecificHeat_Ca(B1663)</f>
        <v>650</v>
      </c>
      <c r="H1663" s="33">
        <f t="shared" si="242"/>
        <v>9.2243139093173582E-2</v>
      </c>
      <c r="I1663" s="33">
        <f t="shared" si="243"/>
        <v>1067.5560171024076</v>
      </c>
      <c r="J1663" s="37">
        <f t="shared" si="244"/>
        <v>137.33333333333334</v>
      </c>
      <c r="K1663" s="38">
        <f t="shared" si="245"/>
        <v>1067.5560171024076</v>
      </c>
    </row>
    <row r="1664" spans="1:11">
      <c r="A1664" s="31">
        <v>1649</v>
      </c>
      <c r="B1664" s="33">
        <f t="shared" si="237"/>
        <v>1067.5560171024076</v>
      </c>
      <c r="C1664" s="32">
        <f t="shared" si="238"/>
        <v>137.41666666666666</v>
      </c>
      <c r="D1664" s="36">
        <f t="shared" si="239"/>
        <v>1069.325873015674</v>
      </c>
      <c r="E1664" s="33">
        <f t="shared" si="240"/>
        <v>1069.325873015674</v>
      </c>
      <c r="F1664" s="34">
        <f t="shared" si="241"/>
        <v>722.50274283609292</v>
      </c>
      <c r="G1664" s="34" cm="1">
        <f t="array" ref="G1664">_xll.DCE_EC312_SpecificHeat_Ca(B1664)</f>
        <v>650</v>
      </c>
      <c r="H1664" s="33">
        <f t="shared" si="242"/>
        <v>9.218606366825044E-2</v>
      </c>
      <c r="I1664" s="33">
        <f t="shared" si="243"/>
        <v>1067.648203166076</v>
      </c>
      <c r="J1664" s="37">
        <f t="shared" si="244"/>
        <v>137.41666666666666</v>
      </c>
      <c r="K1664" s="38">
        <f t="shared" si="245"/>
        <v>1067.648203166076</v>
      </c>
    </row>
    <row r="1665" spans="1:11">
      <c r="A1665" s="31">
        <v>1650</v>
      </c>
      <c r="B1665" s="33">
        <f t="shared" si="237"/>
        <v>1067.648203166076</v>
      </c>
      <c r="C1665" s="32">
        <f t="shared" si="238"/>
        <v>137.5</v>
      </c>
      <c r="D1665" s="36">
        <f t="shared" si="239"/>
        <v>1069.4166250452545</v>
      </c>
      <c r="E1665" s="33">
        <f t="shared" si="240"/>
        <v>1069.4166250452545</v>
      </c>
      <c r="F1665" s="34">
        <f t="shared" si="241"/>
        <v>722.05597322194194</v>
      </c>
      <c r="G1665" s="34" cm="1">
        <f t="array" ref="G1665">_xll.DCE_EC312_SpecificHeat_Ca(B1665)</f>
        <v>650</v>
      </c>
      <c r="H1665" s="33">
        <f t="shared" si="242"/>
        <v>9.2129059134352764E-2</v>
      </c>
      <c r="I1665" s="33">
        <f t="shared" si="243"/>
        <v>1067.7403322252103</v>
      </c>
      <c r="J1665" s="37">
        <f t="shared" si="244"/>
        <v>137.5</v>
      </c>
      <c r="K1665" s="38">
        <f t="shared" si="245"/>
        <v>1067.7403322252103</v>
      </c>
    </row>
    <row r="1666" spans="1:11">
      <c r="A1666" s="31">
        <v>1651</v>
      </c>
      <c r="B1666" s="33">
        <f t="shared" si="237"/>
        <v>1067.7403322252103</v>
      </c>
      <c r="C1666" s="32">
        <f t="shared" si="238"/>
        <v>137.58333333333334</v>
      </c>
      <c r="D1666" s="36">
        <f t="shared" si="239"/>
        <v>1069.507322140189</v>
      </c>
      <c r="E1666" s="33">
        <f t="shared" si="240"/>
        <v>1069.507322140189</v>
      </c>
      <c r="F1666" s="34">
        <f t="shared" si="241"/>
        <v>721.60975817362976</v>
      </c>
      <c r="G1666" s="34" cm="1">
        <f t="array" ref="G1666">_xll.DCE_EC312_SpecificHeat_Ca(B1666)</f>
        <v>650</v>
      </c>
      <c r="H1666" s="33">
        <f t="shared" si="242"/>
        <v>9.207212535899853E-2</v>
      </c>
      <c r="I1666" s="33">
        <f t="shared" si="243"/>
        <v>1067.8324043505693</v>
      </c>
      <c r="J1666" s="37">
        <f t="shared" si="244"/>
        <v>137.58333333333334</v>
      </c>
      <c r="K1666" s="38">
        <f t="shared" si="245"/>
        <v>1067.8324043505693</v>
      </c>
    </row>
    <row r="1667" spans="1:11">
      <c r="A1667" s="31">
        <v>1652</v>
      </c>
      <c r="B1667" s="33">
        <f t="shared" si="237"/>
        <v>1067.8324043505693</v>
      </c>
      <c r="C1667" s="32">
        <f t="shared" si="238"/>
        <v>137.66666666666666</v>
      </c>
      <c r="D1667" s="36">
        <f t="shared" si="239"/>
        <v>1069.5979643669439</v>
      </c>
      <c r="E1667" s="33">
        <f t="shared" si="240"/>
        <v>1069.5979643669439</v>
      </c>
      <c r="F1667" s="34">
        <f t="shared" si="241"/>
        <v>721.16409665526044</v>
      </c>
      <c r="G1667" s="34" cm="1">
        <f t="array" ref="G1667">_xll.DCE_EC312_SpecificHeat_Ca(B1667)</f>
        <v>650</v>
      </c>
      <c r="H1667" s="33">
        <f t="shared" si="242"/>
        <v>9.201526221001502E-2</v>
      </c>
      <c r="I1667" s="33">
        <f t="shared" si="243"/>
        <v>1067.9244196127793</v>
      </c>
      <c r="J1667" s="37">
        <f t="shared" si="244"/>
        <v>137.66666666666666</v>
      </c>
      <c r="K1667" s="38">
        <f t="shared" si="245"/>
        <v>1067.9244196127793</v>
      </c>
    </row>
    <row r="1668" spans="1:11">
      <c r="A1668" s="31">
        <v>1653</v>
      </c>
      <c r="B1668" s="33">
        <f t="shared" si="237"/>
        <v>1067.9244196127793</v>
      </c>
      <c r="C1668" s="32">
        <f t="shared" si="238"/>
        <v>137.75</v>
      </c>
      <c r="D1668" s="36">
        <f t="shared" si="239"/>
        <v>1069.6885517918656</v>
      </c>
      <c r="E1668" s="33">
        <f t="shared" si="240"/>
        <v>1069.6885517918656</v>
      </c>
      <c r="F1668" s="34">
        <f t="shared" si="241"/>
        <v>720.71898763375032</v>
      </c>
      <c r="G1668" s="34" cm="1">
        <f t="array" ref="G1668">_xll.DCE_EC312_SpecificHeat_Ca(B1668)</f>
        <v>650</v>
      </c>
      <c r="H1668" s="33">
        <f t="shared" si="242"/>
        <v>9.1958469555588312E-2</v>
      </c>
      <c r="I1668" s="33">
        <f t="shared" si="243"/>
        <v>1068.0163780823348</v>
      </c>
      <c r="J1668" s="37">
        <f t="shared" si="244"/>
        <v>137.75</v>
      </c>
      <c r="K1668" s="38">
        <f t="shared" si="245"/>
        <v>1068.0163780823348</v>
      </c>
    </row>
    <row r="1669" spans="1:11">
      <c r="A1669" s="31">
        <v>1654</v>
      </c>
      <c r="B1669" s="33">
        <f t="shared" si="237"/>
        <v>1068.0163780823348</v>
      </c>
      <c r="C1669" s="32">
        <f t="shared" si="238"/>
        <v>137.83333333333334</v>
      </c>
      <c r="D1669" s="36">
        <f t="shared" si="239"/>
        <v>1069.77908448118</v>
      </c>
      <c r="E1669" s="33">
        <f t="shared" si="240"/>
        <v>1069.77908448118</v>
      </c>
      <c r="F1669" s="34">
        <f t="shared" si="241"/>
        <v>720.27443007858142</v>
      </c>
      <c r="G1669" s="34" cm="1">
        <f t="array" ref="G1669">_xll.DCE_EC312_SpecificHeat_Ca(B1669)</f>
        <v>650</v>
      </c>
      <c r="H1669" s="33">
        <f t="shared" si="242"/>
        <v>9.1901747264231823E-2</v>
      </c>
      <c r="I1669" s="33">
        <f t="shared" si="243"/>
        <v>1068.108279829599</v>
      </c>
      <c r="J1669" s="37">
        <f t="shared" si="244"/>
        <v>137.83333333333334</v>
      </c>
      <c r="K1669" s="38">
        <f t="shared" si="245"/>
        <v>1068.108279829599</v>
      </c>
    </row>
    <row r="1670" spans="1:11">
      <c r="A1670" s="31">
        <v>1655</v>
      </c>
      <c r="B1670" s="33">
        <f t="shared" si="237"/>
        <v>1068.108279829599</v>
      </c>
      <c r="C1670" s="32">
        <f t="shared" si="238"/>
        <v>137.91666666666666</v>
      </c>
      <c r="D1670" s="36">
        <f t="shared" si="239"/>
        <v>1069.8695625009927</v>
      </c>
      <c r="E1670" s="33">
        <f t="shared" si="240"/>
        <v>1069.8695625009927</v>
      </c>
      <c r="F1670" s="34">
        <f t="shared" si="241"/>
        <v>719.83042296152962</v>
      </c>
      <c r="G1670" s="34" cm="1">
        <f t="array" ref="G1670">_xll.DCE_EC312_SpecificHeat_Ca(B1670)</f>
        <v>650</v>
      </c>
      <c r="H1670" s="33">
        <f t="shared" si="242"/>
        <v>9.1845095204751717E-2</v>
      </c>
      <c r="I1670" s="33">
        <f t="shared" si="243"/>
        <v>1068.2001249248037</v>
      </c>
      <c r="J1670" s="37">
        <f t="shared" si="244"/>
        <v>137.91666666666666</v>
      </c>
      <c r="K1670" s="38">
        <f t="shared" si="245"/>
        <v>1068.2001249248037</v>
      </c>
    </row>
    <row r="1671" spans="1:11">
      <c r="A1671" s="31">
        <v>1656</v>
      </c>
      <c r="B1671" s="33">
        <f t="shared" si="237"/>
        <v>1068.2001249248037</v>
      </c>
      <c r="C1671" s="32">
        <f t="shared" si="238"/>
        <v>138</v>
      </c>
      <c r="D1671" s="36">
        <f t="shared" si="239"/>
        <v>1069.9599859172897</v>
      </c>
      <c r="E1671" s="33">
        <f t="shared" si="240"/>
        <v>1069.9599859172897</v>
      </c>
      <c r="F1671" s="34">
        <f t="shared" si="241"/>
        <v>719.38696525712783</v>
      </c>
      <c r="G1671" s="34" cm="1">
        <f t="array" ref="G1671">_xll.DCE_EC312_SpecificHeat_Ca(B1671)</f>
        <v>650</v>
      </c>
      <c r="H1671" s="33">
        <f t="shared" si="242"/>
        <v>9.1788513246305881E-2</v>
      </c>
      <c r="I1671" s="33">
        <f t="shared" si="243"/>
        <v>1068.29191343805</v>
      </c>
      <c r="J1671" s="37">
        <f t="shared" si="244"/>
        <v>138</v>
      </c>
      <c r="K1671" s="38">
        <f t="shared" si="245"/>
        <v>1068.29191343805</v>
      </c>
    </row>
    <row r="1672" spans="1:11">
      <c r="A1672" s="31">
        <v>1657</v>
      </c>
      <c r="B1672" s="33">
        <f t="shared" si="237"/>
        <v>1068.29191343805</v>
      </c>
      <c r="C1672" s="32">
        <f t="shared" si="238"/>
        <v>138.08333333333334</v>
      </c>
      <c r="D1672" s="36">
        <f t="shared" si="239"/>
        <v>1070.0503547959379</v>
      </c>
      <c r="E1672" s="33">
        <f t="shared" si="240"/>
        <v>1070.0503547959379</v>
      </c>
      <c r="F1672" s="34">
        <f t="shared" si="241"/>
        <v>718.94405594244665</v>
      </c>
      <c r="G1672" s="34" cm="1">
        <f t="array" ref="G1672">_xll.DCE_EC312_SpecificHeat_Ca(B1672)</f>
        <v>650</v>
      </c>
      <c r="H1672" s="33">
        <f t="shared" si="242"/>
        <v>9.1732001258375995E-2</v>
      </c>
      <c r="I1672" s="33">
        <f t="shared" si="243"/>
        <v>1068.3836454393083</v>
      </c>
      <c r="J1672" s="37">
        <f t="shared" si="244"/>
        <v>138.08333333333334</v>
      </c>
      <c r="K1672" s="38">
        <f t="shared" si="245"/>
        <v>1068.3836454393083</v>
      </c>
    </row>
    <row r="1673" spans="1:11">
      <c r="A1673" s="31">
        <v>1658</v>
      </c>
      <c r="B1673" s="33">
        <f t="shared" si="237"/>
        <v>1068.3836454393083</v>
      </c>
      <c r="C1673" s="32">
        <f t="shared" si="238"/>
        <v>138.16666666666666</v>
      </c>
      <c r="D1673" s="36">
        <f t="shared" si="239"/>
        <v>1070.1406692026849</v>
      </c>
      <c r="E1673" s="33">
        <f t="shared" si="240"/>
        <v>1070.1406692026849</v>
      </c>
      <c r="F1673" s="34">
        <f t="shared" si="241"/>
        <v>718.5016939971224</v>
      </c>
      <c r="G1673" s="34" cm="1">
        <f t="array" ref="G1673">_xll.DCE_EC312_SpecificHeat_Ca(B1673)</f>
        <v>650</v>
      </c>
      <c r="H1673" s="33">
        <f t="shared" si="242"/>
        <v>9.1675559110771132E-2</v>
      </c>
      <c r="I1673" s="33">
        <f t="shared" si="243"/>
        <v>1068.4753209984192</v>
      </c>
      <c r="J1673" s="37">
        <f t="shared" si="244"/>
        <v>138.16666666666666</v>
      </c>
      <c r="K1673" s="38">
        <f t="shared" si="245"/>
        <v>1068.4753209984192</v>
      </c>
    </row>
    <row r="1674" spans="1:11">
      <c r="A1674" s="31">
        <v>1659</v>
      </c>
      <c r="B1674" s="33">
        <f t="shared" si="237"/>
        <v>1068.4753209984192</v>
      </c>
      <c r="C1674" s="32">
        <f t="shared" si="238"/>
        <v>138.25</v>
      </c>
      <c r="D1674" s="36">
        <f t="shared" si="239"/>
        <v>1070.2309292031593</v>
      </c>
      <c r="E1674" s="33">
        <f t="shared" si="240"/>
        <v>1070.2309292031593</v>
      </c>
      <c r="F1674" s="34">
        <f t="shared" si="241"/>
        <v>718.05987840320699</v>
      </c>
      <c r="G1674" s="34" cm="1">
        <f t="array" ref="G1674">_xll.DCE_EC312_SpecificHeat_Ca(B1674)</f>
        <v>650</v>
      </c>
      <c r="H1674" s="33">
        <f t="shared" si="242"/>
        <v>9.1619186673608549E-2</v>
      </c>
      <c r="I1674" s="33">
        <f t="shared" si="243"/>
        <v>1068.5669401850928</v>
      </c>
      <c r="J1674" s="37">
        <f t="shared" si="244"/>
        <v>138.25</v>
      </c>
      <c r="K1674" s="38">
        <f t="shared" si="245"/>
        <v>1068.5669401850928</v>
      </c>
    </row>
    <row r="1675" spans="1:11">
      <c r="A1675" s="31">
        <v>1660</v>
      </c>
      <c r="B1675" s="33">
        <f t="shared" si="237"/>
        <v>1068.5669401850928</v>
      </c>
      <c r="C1675" s="32">
        <f t="shared" si="238"/>
        <v>138.33333333333334</v>
      </c>
      <c r="D1675" s="36">
        <f t="shared" si="239"/>
        <v>1070.3211348628718</v>
      </c>
      <c r="E1675" s="33">
        <f t="shared" si="240"/>
        <v>1070.3211348628718</v>
      </c>
      <c r="F1675" s="34">
        <f t="shared" si="241"/>
        <v>717.6186081455869</v>
      </c>
      <c r="G1675" s="34" cm="1">
        <f t="array" ref="G1675">_xll.DCE_EC312_SpecificHeat_Ca(B1675)</f>
        <v>650</v>
      </c>
      <c r="H1675" s="33">
        <f t="shared" si="242"/>
        <v>9.1562883817367227E-2</v>
      </c>
      <c r="I1675" s="33">
        <f t="shared" si="243"/>
        <v>1068.6585030689102</v>
      </c>
      <c r="J1675" s="37">
        <f t="shared" si="244"/>
        <v>138.33333333333334</v>
      </c>
      <c r="K1675" s="38">
        <f t="shared" si="245"/>
        <v>1068.6585030689102</v>
      </c>
    </row>
    <row r="1676" spans="1:11">
      <c r="A1676" s="31">
        <v>1661</v>
      </c>
      <c r="B1676" s="33">
        <f t="shared" si="237"/>
        <v>1068.6585030689102</v>
      </c>
      <c r="C1676" s="32">
        <f t="shared" si="238"/>
        <v>138.41666666666666</v>
      </c>
      <c r="D1676" s="36">
        <f t="shared" si="239"/>
        <v>1070.4112862472141</v>
      </c>
      <c r="E1676" s="33">
        <f t="shared" si="240"/>
        <v>1070.4112862472141</v>
      </c>
      <c r="F1676" s="34">
        <f t="shared" si="241"/>
        <v>717.1778822112957</v>
      </c>
      <c r="G1676" s="34" cm="1">
        <f t="array" ref="G1676">_xll.DCE_EC312_SpecificHeat_Ca(B1676)</f>
        <v>650</v>
      </c>
      <c r="H1676" s="33">
        <f t="shared" si="242"/>
        <v>9.1506650412800025E-2</v>
      </c>
      <c r="I1676" s="33">
        <f t="shared" si="243"/>
        <v>1068.7500097193231</v>
      </c>
      <c r="J1676" s="37">
        <f t="shared" si="244"/>
        <v>138.41666666666666</v>
      </c>
      <c r="K1676" s="38">
        <f t="shared" si="245"/>
        <v>1068.7500097193231</v>
      </c>
    </row>
    <row r="1677" spans="1:11">
      <c r="A1677" s="31">
        <v>1662</v>
      </c>
      <c r="B1677" s="33">
        <f t="shared" si="237"/>
        <v>1068.7500097193231</v>
      </c>
      <c r="C1677" s="32">
        <f t="shared" si="238"/>
        <v>138.5</v>
      </c>
      <c r="D1677" s="36">
        <f t="shared" si="239"/>
        <v>1070.5013834214603</v>
      </c>
      <c r="E1677" s="33">
        <f t="shared" si="240"/>
        <v>1070.5013834214603</v>
      </c>
      <c r="F1677" s="34">
        <f t="shared" si="241"/>
        <v>716.73769959015681</v>
      </c>
      <c r="G1677" s="34" cm="1">
        <f t="array" ref="G1677">_xll.DCE_EC312_SpecificHeat_Ca(B1677)</f>
        <v>650</v>
      </c>
      <c r="H1677" s="33">
        <f t="shared" si="242"/>
        <v>9.1450486331015809E-2</v>
      </c>
      <c r="I1677" s="33">
        <f t="shared" si="243"/>
        <v>1068.8414602056541</v>
      </c>
      <c r="J1677" s="37">
        <f t="shared" si="244"/>
        <v>138.5</v>
      </c>
      <c r="K1677" s="38">
        <f t="shared" si="245"/>
        <v>1068.8414602056541</v>
      </c>
    </row>
    <row r="1678" spans="1:11">
      <c r="A1678" s="31">
        <v>1663</v>
      </c>
      <c r="B1678" s="33">
        <f t="shared" si="237"/>
        <v>1068.8414602056541</v>
      </c>
      <c r="C1678" s="32">
        <f t="shared" si="238"/>
        <v>138.58333333333334</v>
      </c>
      <c r="D1678" s="36">
        <f t="shared" si="239"/>
        <v>1070.5914264507667</v>
      </c>
      <c r="E1678" s="33">
        <f t="shared" si="240"/>
        <v>1070.5914264507667</v>
      </c>
      <c r="F1678" s="34">
        <f t="shared" si="241"/>
        <v>716.29805927428174</v>
      </c>
      <c r="G1678" s="34" cm="1">
        <f t="array" ref="G1678">_xll.DCE_EC312_SpecificHeat_Ca(B1678)</f>
        <v>650</v>
      </c>
      <c r="H1678" s="33">
        <f t="shared" si="242"/>
        <v>9.1394391443415379E-2</v>
      </c>
      <c r="I1678" s="33">
        <f t="shared" si="243"/>
        <v>1068.9328545970975</v>
      </c>
      <c r="J1678" s="37">
        <f t="shared" si="244"/>
        <v>138.58333333333334</v>
      </c>
      <c r="K1678" s="38">
        <f t="shared" si="245"/>
        <v>1068.9328545970975</v>
      </c>
    </row>
    <row r="1679" spans="1:11">
      <c r="A1679" s="31">
        <v>1664</v>
      </c>
      <c r="B1679" s="33">
        <f t="shared" si="237"/>
        <v>1068.9328545970975</v>
      </c>
      <c r="C1679" s="32">
        <f t="shared" si="238"/>
        <v>138.66666666666666</v>
      </c>
      <c r="D1679" s="36">
        <f t="shared" si="239"/>
        <v>1070.6814154001725</v>
      </c>
      <c r="E1679" s="33">
        <f t="shared" si="240"/>
        <v>1070.6814154001725</v>
      </c>
      <c r="F1679" s="34">
        <f t="shared" si="241"/>
        <v>715.85896025852003</v>
      </c>
      <c r="G1679" s="34" cm="1">
        <f t="array" ref="G1679">_xll.DCE_EC312_SpecificHeat_Ca(B1679)</f>
        <v>650</v>
      </c>
      <c r="H1679" s="33">
        <f t="shared" si="242"/>
        <v>9.1338365621748907E-2</v>
      </c>
      <c r="I1679" s="33">
        <f t="shared" si="243"/>
        <v>1069.0241929627193</v>
      </c>
      <c r="J1679" s="37">
        <f t="shared" si="244"/>
        <v>138.66666666666666</v>
      </c>
      <c r="K1679" s="38">
        <f t="shared" si="245"/>
        <v>1069.0241929627193</v>
      </c>
    </row>
    <row r="1680" spans="1:11">
      <c r="A1680" s="31">
        <v>1665</v>
      </c>
      <c r="B1680" s="33">
        <f t="shared" si="237"/>
        <v>1069.0241929627193</v>
      </c>
      <c r="C1680" s="32">
        <f t="shared" si="238"/>
        <v>138.75</v>
      </c>
      <c r="D1680" s="36">
        <f t="shared" si="239"/>
        <v>1070.7713503345992</v>
      </c>
      <c r="E1680" s="33">
        <f t="shared" si="240"/>
        <v>1070.7713503345992</v>
      </c>
      <c r="F1680" s="34">
        <f t="shared" si="241"/>
        <v>715.42040153999187</v>
      </c>
      <c r="G1680" s="34" cm="1">
        <f t="array" ref="G1680">_xll.DCE_EC312_SpecificHeat_Ca(B1680)</f>
        <v>650</v>
      </c>
      <c r="H1680" s="33">
        <f t="shared" si="242"/>
        <v>9.1282408738056237E-2</v>
      </c>
      <c r="I1680" s="33">
        <f t="shared" si="243"/>
        <v>1069.1154753714575</v>
      </c>
      <c r="J1680" s="37">
        <f t="shared" si="244"/>
        <v>138.75</v>
      </c>
      <c r="K1680" s="38">
        <f t="shared" si="245"/>
        <v>1069.1154753714575</v>
      </c>
    </row>
    <row r="1681" spans="1:11">
      <c r="A1681" s="31">
        <v>1666</v>
      </c>
      <c r="B1681" s="33">
        <f t="shared" ref="B1681:B1744" si="246">IF(A1681=1,20,I1680)</f>
        <v>1069.1154753714575</v>
      </c>
      <c r="C1681" s="32">
        <f t="shared" ref="C1681:C1744" si="247">A1681*5/60</f>
        <v>138.83333333333334</v>
      </c>
      <c r="D1681" s="36">
        <f t="shared" ref="D1681:D1744" si="248">20 + 345 *LOG10(8 * C1681 + 1)</f>
        <v>1070.8612313188523</v>
      </c>
      <c r="E1681" s="33">
        <f t="shared" ref="E1681:E1744" si="249">D1681</f>
        <v>1070.8612313188523</v>
      </c>
      <c r="F1681" s="34">
        <f t="shared" ref="F1681:F1744" si="250">25 * (D1681 - B1681)+1 * 0.7 * 1 * 0.0000000567 * ((E1681 + 273) ^ 4 - (B1681 + 273) ^ 4)</f>
        <v>714.9823821184641</v>
      </c>
      <c r="G1681" s="34" cm="1">
        <f t="array" ref="G1681">_xll.DCE_EC312_SpecificHeat_Ca(B1681)</f>
        <v>650</v>
      </c>
      <c r="H1681" s="33">
        <f t="shared" ref="H1681:H1744" si="251">$G$10 * $G$9 / (G1681 * 7850) * F1681 * 5</f>
        <v>9.1226520664714983E-2</v>
      </c>
      <c r="I1681" s="33">
        <f t="shared" ref="I1681:I1744" si="252">B1681+H1681</f>
        <v>1069.2067018921223</v>
      </c>
      <c r="J1681" s="37">
        <f t="shared" si="244"/>
        <v>138.83333333333334</v>
      </c>
      <c r="K1681" s="38">
        <f t="shared" si="245"/>
        <v>1069.2067018921223</v>
      </c>
    </row>
    <row r="1682" spans="1:11">
      <c r="A1682" s="31">
        <v>1667</v>
      </c>
      <c r="B1682" s="33">
        <f t="shared" si="246"/>
        <v>1069.2067018921223</v>
      </c>
      <c r="C1682" s="32">
        <f t="shared" si="247"/>
        <v>138.91666666666666</v>
      </c>
      <c r="D1682" s="36">
        <f t="shared" si="248"/>
        <v>1070.9510584176201</v>
      </c>
      <c r="E1682" s="33">
        <f t="shared" si="249"/>
        <v>1070.9510584176201</v>
      </c>
      <c r="F1682" s="34">
        <f t="shared" si="250"/>
        <v>714.54490099615487</v>
      </c>
      <c r="G1682" s="34" cm="1">
        <f t="array" ref="G1682">_xll.DCE_EC312_SpecificHeat_Ca(B1682)</f>
        <v>650</v>
      </c>
      <c r="H1682" s="33">
        <f t="shared" si="251"/>
        <v>9.1170701274415455E-2</v>
      </c>
      <c r="I1682" s="33">
        <f t="shared" si="252"/>
        <v>1069.2978725933967</v>
      </c>
      <c r="J1682" s="37">
        <f t="shared" si="244"/>
        <v>138.91666666666666</v>
      </c>
      <c r="K1682" s="38">
        <f t="shared" si="245"/>
        <v>1069.2978725933967</v>
      </c>
    </row>
    <row r="1683" spans="1:11">
      <c r="A1683" s="31">
        <v>1668</v>
      </c>
      <c r="B1683" s="33">
        <f t="shared" si="246"/>
        <v>1069.2978725933967</v>
      </c>
      <c r="C1683" s="32">
        <f t="shared" si="247"/>
        <v>139</v>
      </c>
      <c r="D1683" s="36">
        <f t="shared" si="248"/>
        <v>1071.0408316954743</v>
      </c>
      <c r="E1683" s="33">
        <f t="shared" si="249"/>
        <v>1071.0408316954743</v>
      </c>
      <c r="F1683" s="34">
        <f t="shared" si="250"/>
        <v>714.10795717747374</v>
      </c>
      <c r="G1683" s="34" cm="1">
        <f t="array" ref="G1683">_xll.DCE_EC312_SpecificHeat_Ca(B1683)</f>
        <v>650</v>
      </c>
      <c r="H1683" s="33">
        <f t="shared" si="251"/>
        <v>9.1114950440127573E-2</v>
      </c>
      <c r="I1683" s="33">
        <f t="shared" si="252"/>
        <v>1069.3889875438369</v>
      </c>
      <c r="J1683" s="37">
        <f t="shared" si="244"/>
        <v>139</v>
      </c>
      <c r="K1683" s="38">
        <f t="shared" si="245"/>
        <v>1069.3889875438369</v>
      </c>
    </row>
    <row r="1684" spans="1:11">
      <c r="A1684" s="31">
        <v>1669</v>
      </c>
      <c r="B1684" s="33">
        <f t="shared" si="246"/>
        <v>1069.3889875438369</v>
      </c>
      <c r="C1684" s="32">
        <f t="shared" si="247"/>
        <v>139.08333333333334</v>
      </c>
      <c r="D1684" s="36">
        <f t="shared" si="248"/>
        <v>1071.1305512168717</v>
      </c>
      <c r="E1684" s="33">
        <f t="shared" si="249"/>
        <v>1071.1305512168717</v>
      </c>
      <c r="F1684" s="34">
        <f t="shared" si="250"/>
        <v>713.67154966987778</v>
      </c>
      <c r="G1684" s="34" cm="1">
        <f t="array" ref="G1684">_xll.DCE_EC312_SpecificHeat_Ca(B1684)</f>
        <v>650</v>
      </c>
      <c r="H1684" s="33">
        <f t="shared" si="251"/>
        <v>9.1059268035210153E-2</v>
      </c>
      <c r="I1684" s="33">
        <f t="shared" si="252"/>
        <v>1069.4800468118722</v>
      </c>
      <c r="J1684" s="37">
        <f t="shared" si="244"/>
        <v>139.08333333333334</v>
      </c>
      <c r="K1684" s="38">
        <f t="shared" si="245"/>
        <v>1069.4800468118722</v>
      </c>
    </row>
    <row r="1685" spans="1:11">
      <c r="A1685" s="31">
        <v>1670</v>
      </c>
      <c r="B1685" s="33">
        <f t="shared" si="246"/>
        <v>1069.4800468118722</v>
      </c>
      <c r="C1685" s="32">
        <f t="shared" si="247"/>
        <v>139.16666666666666</v>
      </c>
      <c r="D1685" s="36">
        <f t="shared" si="248"/>
        <v>1071.2202170461526</v>
      </c>
      <c r="E1685" s="33">
        <f t="shared" si="249"/>
        <v>1071.2202170461526</v>
      </c>
      <c r="F1685" s="34">
        <f t="shared" si="250"/>
        <v>713.2356774827274</v>
      </c>
      <c r="G1685" s="34" cm="1">
        <f t="array" ref="G1685">_xll.DCE_EC312_SpecificHeat_Ca(B1685)</f>
        <v>650</v>
      </c>
      <c r="H1685" s="33">
        <f t="shared" si="251"/>
        <v>9.100365393326483E-2</v>
      </c>
      <c r="I1685" s="33">
        <f t="shared" si="252"/>
        <v>1069.5710504658055</v>
      </c>
      <c r="J1685" s="37">
        <f t="shared" si="244"/>
        <v>139.16666666666666</v>
      </c>
      <c r="K1685" s="38">
        <f t="shared" si="245"/>
        <v>1069.5710504658055</v>
      </c>
    </row>
    <row r="1686" spans="1:11">
      <c r="A1686" s="31">
        <v>1671</v>
      </c>
      <c r="B1686" s="33">
        <f t="shared" si="246"/>
        <v>1069.5710504658055</v>
      </c>
      <c r="C1686" s="32">
        <f t="shared" si="247"/>
        <v>139.25</v>
      </c>
      <c r="D1686" s="36">
        <f t="shared" si="248"/>
        <v>1071.309829247542</v>
      </c>
      <c r="E1686" s="33">
        <f t="shared" si="249"/>
        <v>1071.309829247542</v>
      </c>
      <c r="F1686" s="34">
        <f t="shared" si="250"/>
        <v>712.80033962810307</v>
      </c>
      <c r="G1686" s="34" cm="1">
        <f t="array" ref="G1686">_xll.DCE_EC312_SpecificHeat_Ca(B1686)</f>
        <v>650</v>
      </c>
      <c r="H1686" s="33">
        <f t="shared" si="251"/>
        <v>9.0948108008240283E-2</v>
      </c>
      <c r="I1686" s="33">
        <f t="shared" si="252"/>
        <v>1069.6619985738137</v>
      </c>
      <c r="J1686" s="37">
        <f t="shared" si="244"/>
        <v>139.25</v>
      </c>
      <c r="K1686" s="38">
        <f t="shared" si="245"/>
        <v>1069.6619985738137</v>
      </c>
    </row>
    <row r="1687" spans="1:11">
      <c r="A1687" s="31">
        <v>1672</v>
      </c>
      <c r="B1687" s="33">
        <f t="shared" si="246"/>
        <v>1069.6619985738137</v>
      </c>
      <c r="C1687" s="32">
        <f t="shared" si="247"/>
        <v>139.33333333333334</v>
      </c>
      <c r="D1687" s="36">
        <f t="shared" si="248"/>
        <v>1071.3993878851495</v>
      </c>
      <c r="E1687" s="33">
        <f t="shared" si="249"/>
        <v>1071.3993878851495</v>
      </c>
      <c r="F1687" s="34">
        <f t="shared" si="250"/>
        <v>712.36553512029047</v>
      </c>
      <c r="G1687" s="34" cm="1">
        <f t="array" ref="G1687">_xll.DCE_EC312_SpecificHeat_Ca(B1687)</f>
        <v>650</v>
      </c>
      <c r="H1687" s="33">
        <f t="shared" si="251"/>
        <v>9.0892630134366603E-2</v>
      </c>
      <c r="I1687" s="33">
        <f t="shared" si="252"/>
        <v>1069.7528912039481</v>
      </c>
      <c r="J1687" s="37">
        <f t="shared" si="244"/>
        <v>139.33333333333334</v>
      </c>
      <c r="K1687" s="38">
        <f t="shared" si="245"/>
        <v>1069.7528912039481</v>
      </c>
    </row>
    <row r="1688" spans="1:11">
      <c r="A1688" s="31">
        <v>1673</v>
      </c>
      <c r="B1688" s="33">
        <f t="shared" si="246"/>
        <v>1069.7528912039481</v>
      </c>
      <c r="C1688" s="32">
        <f t="shared" si="247"/>
        <v>139.41666666666666</v>
      </c>
      <c r="D1688" s="36">
        <f t="shared" si="248"/>
        <v>1071.4888930229706</v>
      </c>
      <c r="E1688" s="33">
        <f t="shared" si="249"/>
        <v>1071.4888930229706</v>
      </c>
      <c r="F1688" s="34">
        <f t="shared" si="250"/>
        <v>711.93126297637912</v>
      </c>
      <c r="G1688" s="34" cm="1">
        <f t="array" ref="G1688">_xll.DCE_EC312_SpecificHeat_Ca(B1688)</f>
        <v>650</v>
      </c>
      <c r="H1688" s="33">
        <f t="shared" si="251"/>
        <v>9.0837220186231582E-2</v>
      </c>
      <c r="I1688" s="33">
        <f t="shared" si="252"/>
        <v>1069.8437284241343</v>
      </c>
      <c r="J1688" s="37">
        <f t="shared" si="244"/>
        <v>139.41666666666666</v>
      </c>
      <c r="K1688" s="38">
        <f t="shared" si="245"/>
        <v>1069.8437284241343</v>
      </c>
    </row>
    <row r="1689" spans="1:11">
      <c r="A1689" s="31">
        <v>1674</v>
      </c>
      <c r="B1689" s="33">
        <f t="shared" si="246"/>
        <v>1069.8437284241343</v>
      </c>
      <c r="C1689" s="32">
        <f t="shared" si="247"/>
        <v>139.5</v>
      </c>
      <c r="D1689" s="36">
        <f t="shared" si="248"/>
        <v>1071.578344724885</v>
      </c>
      <c r="E1689" s="33">
        <f t="shared" si="249"/>
        <v>1071.578344724885</v>
      </c>
      <c r="F1689" s="34">
        <f t="shared" si="250"/>
        <v>711.4975222154776</v>
      </c>
      <c r="G1689" s="34" cm="1">
        <f t="array" ref="G1689">_xll.DCE_EC312_SpecificHeat_Ca(B1689)</f>
        <v>650</v>
      </c>
      <c r="H1689" s="33">
        <f t="shared" si="251"/>
        <v>9.0781878038680652E-2</v>
      </c>
      <c r="I1689" s="33">
        <f t="shared" si="252"/>
        <v>1069.9345103021728</v>
      </c>
      <c r="J1689" s="37">
        <f t="shared" si="244"/>
        <v>139.5</v>
      </c>
      <c r="K1689" s="38">
        <f t="shared" si="245"/>
        <v>1069.9345103021728</v>
      </c>
    </row>
    <row r="1690" spans="1:11">
      <c r="A1690" s="31">
        <v>1675</v>
      </c>
      <c r="B1690" s="33">
        <f t="shared" si="246"/>
        <v>1069.9345103021728</v>
      </c>
      <c r="C1690" s="32">
        <f t="shared" si="247"/>
        <v>139.58333333333334</v>
      </c>
      <c r="D1690" s="36">
        <f t="shared" si="248"/>
        <v>1071.6677430546592</v>
      </c>
      <c r="E1690" s="33">
        <f t="shared" si="249"/>
        <v>1071.6677430546592</v>
      </c>
      <c r="F1690" s="34">
        <f t="shared" si="250"/>
        <v>711.06431185949828</v>
      </c>
      <c r="G1690" s="34" cm="1">
        <f t="array" ref="G1690">_xll.DCE_EC312_SpecificHeat_Ca(B1690)</f>
        <v>650</v>
      </c>
      <c r="H1690" s="33">
        <f t="shared" si="251"/>
        <v>9.0726603566917002E-2</v>
      </c>
      <c r="I1690" s="33">
        <f t="shared" si="252"/>
        <v>1070.0252369057398</v>
      </c>
      <c r="J1690" s="37">
        <f t="shared" si="244"/>
        <v>139.58333333333334</v>
      </c>
      <c r="K1690" s="38">
        <f t="shared" si="245"/>
        <v>1070.0252369057398</v>
      </c>
    </row>
    <row r="1691" spans="1:11">
      <c r="A1691" s="31">
        <v>1676</v>
      </c>
      <c r="B1691" s="33">
        <f t="shared" si="246"/>
        <v>1070.0252369057398</v>
      </c>
      <c r="C1691" s="32">
        <f t="shared" si="247"/>
        <v>139.66666666666666</v>
      </c>
      <c r="D1691" s="36">
        <f t="shared" si="248"/>
        <v>1071.7570880759451</v>
      </c>
      <c r="E1691" s="33">
        <f t="shared" si="249"/>
        <v>1071.7570880759451</v>
      </c>
      <c r="F1691" s="34">
        <f t="shared" si="250"/>
        <v>710.63163093241167</v>
      </c>
      <c r="G1691" s="34" cm="1">
        <f t="array" ref="G1691">_xll.DCE_EC312_SpecificHeat_Ca(B1691)</f>
        <v>650</v>
      </c>
      <c r="H1691" s="33">
        <f t="shared" si="251"/>
        <v>9.0671396646406388E-2</v>
      </c>
      <c r="I1691" s="33">
        <f t="shared" si="252"/>
        <v>1070.1159083023863</v>
      </c>
      <c r="J1691" s="37">
        <f t="shared" si="244"/>
        <v>139.66666666666666</v>
      </c>
      <c r="K1691" s="38">
        <f t="shared" si="245"/>
        <v>1070.1159083023863</v>
      </c>
    </row>
    <row r="1692" spans="1:11">
      <c r="A1692" s="31">
        <v>1677</v>
      </c>
      <c r="B1692" s="33">
        <f t="shared" si="246"/>
        <v>1070.1159083023863</v>
      </c>
      <c r="C1692" s="32">
        <f t="shared" si="247"/>
        <v>139.75</v>
      </c>
      <c r="D1692" s="36">
        <f t="shared" si="248"/>
        <v>1071.8463798522807</v>
      </c>
      <c r="E1692" s="33">
        <f t="shared" si="249"/>
        <v>1071.8463798522807</v>
      </c>
      <c r="F1692" s="34">
        <f t="shared" si="250"/>
        <v>710.19947846072853</v>
      </c>
      <c r="G1692" s="34" cm="1">
        <f t="array" ref="G1692">_xll.DCE_EC312_SpecificHeat_Ca(B1692)</f>
        <v>650</v>
      </c>
      <c r="H1692" s="33">
        <f t="shared" si="251"/>
        <v>9.0616257152938751E-2</v>
      </c>
      <c r="I1692" s="33">
        <f t="shared" si="252"/>
        <v>1070.2065245595393</v>
      </c>
      <c r="J1692" s="37">
        <f t="shared" si="244"/>
        <v>139.75</v>
      </c>
      <c r="K1692" s="38">
        <f t="shared" si="245"/>
        <v>1070.2065245595393</v>
      </c>
    </row>
    <row r="1693" spans="1:11">
      <c r="A1693" s="31">
        <v>1678</v>
      </c>
      <c r="B1693" s="33">
        <f t="shared" si="246"/>
        <v>1070.2065245595393</v>
      </c>
      <c r="C1693" s="32">
        <f t="shared" si="247"/>
        <v>139.83333333333334</v>
      </c>
      <c r="D1693" s="36">
        <f t="shared" si="248"/>
        <v>1071.9356184470907</v>
      </c>
      <c r="E1693" s="33">
        <f t="shared" si="249"/>
        <v>1071.9356184470907</v>
      </c>
      <c r="F1693" s="34">
        <f t="shared" si="250"/>
        <v>709.76785347346106</v>
      </c>
      <c r="G1693" s="34" cm="1">
        <f t="array" ref="G1693">_xll.DCE_EC312_SpecificHeat_Ca(B1693)</f>
        <v>650</v>
      </c>
      <c r="H1693" s="33">
        <f t="shared" si="251"/>
        <v>9.0561184962623095E-2</v>
      </c>
      <c r="I1693" s="33">
        <f t="shared" si="252"/>
        <v>1070.2970857445018</v>
      </c>
      <c r="J1693" s="37">
        <f t="shared" si="244"/>
        <v>139.83333333333334</v>
      </c>
      <c r="K1693" s="38">
        <f t="shared" si="245"/>
        <v>1070.2970857445018</v>
      </c>
    </row>
    <row r="1694" spans="1:11">
      <c r="A1694" s="31">
        <v>1679</v>
      </c>
      <c r="B1694" s="33">
        <f t="shared" si="246"/>
        <v>1070.2970857445018</v>
      </c>
      <c r="C1694" s="32">
        <f t="shared" si="247"/>
        <v>139.91666666666666</v>
      </c>
      <c r="D1694" s="36">
        <f t="shared" si="248"/>
        <v>1072.024803923686</v>
      </c>
      <c r="E1694" s="33">
        <f t="shared" si="249"/>
        <v>1072.024803923686</v>
      </c>
      <c r="F1694" s="34">
        <f t="shared" si="250"/>
        <v>709.33675500179027</v>
      </c>
      <c r="G1694" s="34" cm="1">
        <f t="array" ref="G1694">_xll.DCE_EC312_SpecificHeat_Ca(B1694)</f>
        <v>650</v>
      </c>
      <c r="H1694" s="33">
        <f t="shared" si="251"/>
        <v>9.0506179951845234E-2</v>
      </c>
      <c r="I1694" s="33">
        <f t="shared" si="252"/>
        <v>1070.3875919244538</v>
      </c>
      <c r="J1694" s="37">
        <f t="shared" si="244"/>
        <v>139.91666666666666</v>
      </c>
      <c r="K1694" s="38">
        <f t="shared" si="245"/>
        <v>1070.3875919244538</v>
      </c>
    </row>
    <row r="1695" spans="1:11">
      <c r="A1695" s="31">
        <v>1680</v>
      </c>
      <c r="B1695" s="33">
        <f t="shared" si="246"/>
        <v>1070.3875919244538</v>
      </c>
      <c r="C1695" s="32">
        <f t="shared" si="247"/>
        <v>140</v>
      </c>
      <c r="D1695" s="36">
        <f t="shared" si="248"/>
        <v>1072.1139363452658</v>
      </c>
      <c r="E1695" s="33">
        <f t="shared" si="249"/>
        <v>1072.1139363452658</v>
      </c>
      <c r="F1695" s="34">
        <f t="shared" si="250"/>
        <v>708.9061820795514</v>
      </c>
      <c r="G1695" s="34" cm="1">
        <f t="array" ref="G1695">_xll.DCE_EC312_SpecificHeat_Ca(B1695)</f>
        <v>650</v>
      </c>
      <c r="H1695" s="33">
        <f t="shared" si="251"/>
        <v>9.0451241997329623E-2</v>
      </c>
      <c r="I1695" s="33">
        <f t="shared" si="252"/>
        <v>1070.478043166451</v>
      </c>
      <c r="J1695" s="37">
        <f t="shared" si="244"/>
        <v>140</v>
      </c>
      <c r="K1695" s="38">
        <f t="shared" si="245"/>
        <v>1070.478043166451</v>
      </c>
    </row>
    <row r="1696" spans="1:11">
      <c r="A1696" s="31">
        <v>1681</v>
      </c>
      <c r="B1696" s="33">
        <f t="shared" si="246"/>
        <v>1070.478043166451</v>
      </c>
      <c r="C1696" s="32">
        <f t="shared" si="247"/>
        <v>140.08333333333334</v>
      </c>
      <c r="D1696" s="36">
        <f t="shared" si="248"/>
        <v>1072.203015774915</v>
      </c>
      <c r="E1696" s="33">
        <f t="shared" si="249"/>
        <v>1072.203015774915</v>
      </c>
      <c r="F1696" s="34">
        <f t="shared" si="250"/>
        <v>708.4761337427235</v>
      </c>
      <c r="G1696" s="34" cm="1">
        <f t="array" ref="G1696">_xll.DCE_EC312_SpecificHeat_Ca(B1696)</f>
        <v>650</v>
      </c>
      <c r="H1696" s="33">
        <f t="shared" si="251"/>
        <v>9.0396370976074239E-2</v>
      </c>
      <c r="I1696" s="33">
        <f t="shared" si="252"/>
        <v>1070.5684395374271</v>
      </c>
      <c r="J1696" s="37">
        <f t="shared" si="244"/>
        <v>140.08333333333334</v>
      </c>
      <c r="K1696" s="38">
        <f t="shared" si="245"/>
        <v>1070.5684395374271</v>
      </c>
    </row>
    <row r="1697" spans="1:11">
      <c r="A1697" s="31">
        <v>1682</v>
      </c>
      <c r="B1697" s="33">
        <f t="shared" si="246"/>
        <v>1070.5684395374271</v>
      </c>
      <c r="C1697" s="32">
        <f t="shared" si="247"/>
        <v>140.16666666666666</v>
      </c>
      <c r="D1697" s="36">
        <f t="shared" si="248"/>
        <v>1072.2920422756069</v>
      </c>
      <c r="E1697" s="33">
        <f t="shared" si="249"/>
        <v>1072.2920422756069</v>
      </c>
      <c r="F1697" s="34">
        <f t="shared" si="250"/>
        <v>708.04660902958165</v>
      </c>
      <c r="G1697" s="34" cm="1">
        <f t="array" ref="G1697">_xll.DCE_EC312_SpecificHeat_Ca(B1697)</f>
        <v>650</v>
      </c>
      <c r="H1697" s="33">
        <f t="shared" si="251"/>
        <v>9.0341566765369974E-2</v>
      </c>
      <c r="I1697" s="33">
        <f t="shared" si="252"/>
        <v>1070.6587811041925</v>
      </c>
      <c r="J1697" s="37">
        <f t="shared" si="244"/>
        <v>140.16666666666666</v>
      </c>
      <c r="K1697" s="38">
        <f t="shared" si="245"/>
        <v>1070.6587811041925</v>
      </c>
    </row>
    <row r="1698" spans="1:11">
      <c r="A1698" s="31">
        <v>1683</v>
      </c>
      <c r="B1698" s="33">
        <f t="shared" si="246"/>
        <v>1070.6587811041925</v>
      </c>
      <c r="C1698" s="32">
        <f t="shared" si="247"/>
        <v>140.25</v>
      </c>
      <c r="D1698" s="36">
        <f t="shared" si="248"/>
        <v>1072.3810159102029</v>
      </c>
      <c r="E1698" s="33">
        <f t="shared" si="249"/>
        <v>1072.3810159102029</v>
      </c>
      <c r="F1698" s="34">
        <f t="shared" si="250"/>
        <v>707.6176069811853</v>
      </c>
      <c r="G1698" s="34" cm="1">
        <f t="array" ref="G1698">_xll.DCE_EC312_SpecificHeat_Ca(B1698)</f>
        <v>650</v>
      </c>
      <c r="H1698" s="33">
        <f t="shared" si="251"/>
        <v>9.0286829242863104E-2</v>
      </c>
      <c r="I1698" s="33">
        <f t="shared" si="252"/>
        <v>1070.7490679334353</v>
      </c>
      <c r="J1698" s="37">
        <f t="shared" si="244"/>
        <v>140.25</v>
      </c>
      <c r="K1698" s="38">
        <f t="shared" si="245"/>
        <v>1070.7490679334353</v>
      </c>
    </row>
    <row r="1699" spans="1:11">
      <c r="A1699" s="31">
        <v>1684</v>
      </c>
      <c r="B1699" s="33">
        <f t="shared" si="246"/>
        <v>1070.7490679334353</v>
      </c>
      <c r="C1699" s="32">
        <f t="shared" si="247"/>
        <v>140.33333333333334</v>
      </c>
      <c r="D1699" s="36">
        <f t="shared" si="248"/>
        <v>1072.4699367414519</v>
      </c>
      <c r="E1699" s="33">
        <f t="shared" si="249"/>
        <v>1072.4699367414519</v>
      </c>
      <c r="F1699" s="34">
        <f t="shared" si="250"/>
        <v>707.18912664044717</v>
      </c>
      <c r="G1699" s="34" cm="1">
        <f t="array" ref="G1699">_xll.DCE_EC312_SpecificHeat_Ca(B1699)</f>
        <v>650</v>
      </c>
      <c r="H1699" s="33">
        <f t="shared" si="251"/>
        <v>9.0232158286436243E-2</v>
      </c>
      <c r="I1699" s="33">
        <f t="shared" si="252"/>
        <v>1070.8393000917217</v>
      </c>
      <c r="J1699" s="37">
        <f t="shared" si="244"/>
        <v>140.33333333333334</v>
      </c>
      <c r="K1699" s="38">
        <f t="shared" si="245"/>
        <v>1070.8393000917217</v>
      </c>
    </row>
    <row r="1700" spans="1:11">
      <c r="A1700" s="31">
        <v>1685</v>
      </c>
      <c r="B1700" s="33">
        <f t="shared" si="246"/>
        <v>1070.8393000917217</v>
      </c>
      <c r="C1700" s="32">
        <f t="shared" si="247"/>
        <v>140.41666666666666</v>
      </c>
      <c r="D1700" s="36">
        <f t="shared" si="248"/>
        <v>1072.558804831991</v>
      </c>
      <c r="E1700" s="33">
        <f t="shared" si="249"/>
        <v>1072.558804831991</v>
      </c>
      <c r="F1700" s="34">
        <f t="shared" si="250"/>
        <v>706.76116705286086</v>
      </c>
      <c r="G1700" s="34" cm="1">
        <f t="array" ref="G1700">_xll.DCE_EC312_SpecificHeat_Ca(B1700)</f>
        <v>650</v>
      </c>
      <c r="H1700" s="33">
        <f t="shared" si="251"/>
        <v>9.0177553774301381E-2</v>
      </c>
      <c r="I1700" s="33">
        <f t="shared" si="252"/>
        <v>1070.929477645496</v>
      </c>
      <c r="J1700" s="37">
        <f t="shared" si="244"/>
        <v>140.41666666666666</v>
      </c>
      <c r="K1700" s="38">
        <f t="shared" si="245"/>
        <v>1070.929477645496</v>
      </c>
    </row>
    <row r="1701" spans="1:11">
      <c r="A1701" s="31">
        <v>1686</v>
      </c>
      <c r="B1701" s="33">
        <f t="shared" si="246"/>
        <v>1070.929477645496</v>
      </c>
      <c r="C1701" s="32">
        <f t="shared" si="247"/>
        <v>140.5</v>
      </c>
      <c r="D1701" s="36">
        <f t="shared" si="248"/>
        <v>1072.6476202443466</v>
      </c>
      <c r="E1701" s="33">
        <f t="shared" si="249"/>
        <v>1072.6476202443466</v>
      </c>
      <c r="F1701" s="34">
        <f t="shared" si="250"/>
        <v>706.33372726623372</v>
      </c>
      <c r="G1701" s="34" cm="1">
        <f t="array" ref="G1701">_xll.DCE_EC312_SpecificHeat_Ca(B1701)</f>
        <v>650</v>
      </c>
      <c r="H1701" s="33">
        <f t="shared" si="251"/>
        <v>9.0123015584965688E-2</v>
      </c>
      <c r="I1701" s="33">
        <f t="shared" si="252"/>
        <v>1071.0196006610811</v>
      </c>
      <c r="J1701" s="37">
        <f t="shared" si="244"/>
        <v>140.5</v>
      </c>
      <c r="K1701" s="38">
        <f t="shared" si="245"/>
        <v>1071.0196006610811</v>
      </c>
    </row>
    <row r="1702" spans="1:11">
      <c r="A1702" s="31">
        <v>1687</v>
      </c>
      <c r="B1702" s="33">
        <f t="shared" si="246"/>
        <v>1071.0196006610811</v>
      </c>
      <c r="C1702" s="32">
        <f t="shared" si="247"/>
        <v>140.58333333333334</v>
      </c>
      <c r="D1702" s="36">
        <f t="shared" si="248"/>
        <v>1072.7363830409336</v>
      </c>
      <c r="E1702" s="33">
        <f t="shared" si="249"/>
        <v>1072.7363830409336</v>
      </c>
      <c r="F1702" s="34">
        <f t="shared" si="250"/>
        <v>705.90680633069098</v>
      </c>
      <c r="G1702" s="34" cm="1">
        <f t="array" ref="G1702">_xll.DCE_EC312_SpecificHeat_Ca(B1702)</f>
        <v>650</v>
      </c>
      <c r="H1702" s="33">
        <f t="shared" si="251"/>
        <v>9.0068543597232098E-2</v>
      </c>
      <c r="I1702" s="33">
        <f t="shared" si="252"/>
        <v>1071.1096692046783</v>
      </c>
      <c r="J1702" s="37">
        <f t="shared" si="244"/>
        <v>140.58333333333334</v>
      </c>
      <c r="K1702" s="38">
        <f t="shared" si="245"/>
        <v>1071.1096692046783</v>
      </c>
    </row>
    <row r="1703" spans="1:11">
      <c r="A1703" s="31">
        <v>1688</v>
      </c>
      <c r="B1703" s="33">
        <f t="shared" si="246"/>
        <v>1071.1096692046783</v>
      </c>
      <c r="C1703" s="32">
        <f t="shared" si="247"/>
        <v>140.66666666666666</v>
      </c>
      <c r="D1703" s="36">
        <f t="shared" si="248"/>
        <v>1072.8250932840556</v>
      </c>
      <c r="E1703" s="33">
        <f t="shared" si="249"/>
        <v>1072.8250932840556</v>
      </c>
      <c r="F1703" s="34">
        <f t="shared" si="250"/>
        <v>705.48040329861567</v>
      </c>
      <c r="G1703" s="34" cm="1">
        <f t="array" ref="G1703">_xll.DCE_EC312_SpecificHeat_Ca(B1703)</f>
        <v>650</v>
      </c>
      <c r="H1703" s="33">
        <f t="shared" si="251"/>
        <v>9.001413769019162E-2</v>
      </c>
      <c r="I1703" s="33">
        <f t="shared" si="252"/>
        <v>1071.1996833423684</v>
      </c>
      <c r="J1703" s="37">
        <f t="shared" ref="J1703:J1766" si="253">C1703</f>
        <v>140.66666666666666</v>
      </c>
      <c r="K1703" s="38">
        <f t="shared" ref="K1703:K1766" si="254">I1703</f>
        <v>1071.1996833423684</v>
      </c>
    </row>
    <row r="1704" spans="1:11">
      <c r="A1704" s="31">
        <v>1689</v>
      </c>
      <c r="B1704" s="33">
        <f t="shared" si="246"/>
        <v>1071.1996833423684</v>
      </c>
      <c r="C1704" s="32">
        <f t="shared" si="247"/>
        <v>140.75</v>
      </c>
      <c r="D1704" s="36">
        <f t="shared" si="248"/>
        <v>1072.9137510359067</v>
      </c>
      <c r="E1704" s="33">
        <f t="shared" si="249"/>
        <v>1072.9137510359067</v>
      </c>
      <c r="F1704" s="34">
        <f t="shared" si="250"/>
        <v>705.0545172249698</v>
      </c>
      <c r="G1704" s="34" cm="1">
        <f t="array" ref="G1704">_xll.DCE_EC312_SpecificHeat_Ca(B1704)</f>
        <v>650</v>
      </c>
      <c r="H1704" s="33">
        <f t="shared" si="251"/>
        <v>8.9959797743264319E-2</v>
      </c>
      <c r="I1704" s="33">
        <f t="shared" si="252"/>
        <v>1071.2896431401116</v>
      </c>
      <c r="J1704" s="37">
        <f t="shared" si="253"/>
        <v>140.75</v>
      </c>
      <c r="K1704" s="38">
        <f t="shared" si="254"/>
        <v>1071.2896431401116</v>
      </c>
    </row>
    <row r="1705" spans="1:11">
      <c r="A1705" s="31">
        <v>1690</v>
      </c>
      <c r="B1705" s="33">
        <f t="shared" si="246"/>
        <v>1071.2896431401116</v>
      </c>
      <c r="C1705" s="32">
        <f t="shared" si="247"/>
        <v>140.83333333333334</v>
      </c>
      <c r="D1705" s="36">
        <f t="shared" si="248"/>
        <v>1073.0023563585698</v>
      </c>
      <c r="E1705" s="33">
        <f t="shared" si="249"/>
        <v>1073.0023563585698</v>
      </c>
      <c r="F1705" s="34">
        <f t="shared" si="250"/>
        <v>704.62914716671753</v>
      </c>
      <c r="G1705" s="34" cm="1">
        <f t="array" ref="G1705">_xll.DCE_EC312_SpecificHeat_Ca(B1705)</f>
        <v>650</v>
      </c>
      <c r="H1705" s="33">
        <f t="shared" si="251"/>
        <v>8.9905523636125723E-2</v>
      </c>
      <c r="I1705" s="33">
        <f t="shared" si="252"/>
        <v>1071.3795486637478</v>
      </c>
      <c r="J1705" s="37">
        <f t="shared" si="253"/>
        <v>140.83333333333334</v>
      </c>
      <c r="K1705" s="38">
        <f t="shared" si="254"/>
        <v>1071.3795486637478</v>
      </c>
    </row>
    <row r="1706" spans="1:11">
      <c r="A1706" s="31">
        <v>1691</v>
      </c>
      <c r="B1706" s="33">
        <f t="shared" si="246"/>
        <v>1071.3795486637478</v>
      </c>
      <c r="C1706" s="32">
        <f t="shared" si="247"/>
        <v>140.91666666666666</v>
      </c>
      <c r="D1706" s="36">
        <f t="shared" si="248"/>
        <v>1073.0909093140178</v>
      </c>
      <c r="E1706" s="33">
        <f t="shared" si="249"/>
        <v>1073.0909093140178</v>
      </c>
      <c r="F1706" s="34">
        <f t="shared" si="250"/>
        <v>704.20429218310835</v>
      </c>
      <c r="G1706" s="34" cm="1">
        <f t="array" ref="G1706">_xll.DCE_EC312_SpecificHeat_Ca(B1706)</f>
        <v>650</v>
      </c>
      <c r="H1706" s="33">
        <f t="shared" si="251"/>
        <v>8.9851315248742972E-2</v>
      </c>
      <c r="I1706" s="33">
        <f t="shared" si="252"/>
        <v>1071.4693999789965</v>
      </c>
      <c r="J1706" s="37">
        <f t="shared" si="253"/>
        <v>140.91666666666666</v>
      </c>
      <c r="K1706" s="38">
        <f t="shared" si="254"/>
        <v>1071.4693999789965</v>
      </c>
    </row>
    <row r="1707" spans="1:11">
      <c r="A1707" s="31">
        <v>1692</v>
      </c>
      <c r="B1707" s="33">
        <f t="shared" si="246"/>
        <v>1071.4693999789965</v>
      </c>
      <c r="C1707" s="32">
        <f t="shared" si="247"/>
        <v>141</v>
      </c>
      <c r="D1707" s="36">
        <f t="shared" si="248"/>
        <v>1073.179409964114</v>
      </c>
      <c r="E1707" s="33">
        <f t="shared" si="249"/>
        <v>1073.179409964114</v>
      </c>
      <c r="F1707" s="34">
        <f t="shared" si="250"/>
        <v>703.77995133589286</v>
      </c>
      <c r="G1707" s="34" cm="1">
        <f t="array" ref="G1707">_xll.DCE_EC312_SpecificHeat_Ca(B1707)</f>
        <v>650</v>
      </c>
      <c r="H1707" s="33">
        <f t="shared" si="251"/>
        <v>8.9797172461402258E-2</v>
      </c>
      <c r="I1707" s="33">
        <f t="shared" si="252"/>
        <v>1071.559197151458</v>
      </c>
      <c r="J1707" s="37">
        <f t="shared" si="253"/>
        <v>141</v>
      </c>
      <c r="K1707" s="38">
        <f t="shared" si="254"/>
        <v>1071.559197151458</v>
      </c>
    </row>
    <row r="1708" spans="1:11">
      <c r="A1708" s="31">
        <v>1693</v>
      </c>
      <c r="B1708" s="33">
        <f t="shared" si="246"/>
        <v>1071.559197151458</v>
      </c>
      <c r="C1708" s="32">
        <f t="shared" si="247"/>
        <v>141.08333333333334</v>
      </c>
      <c r="D1708" s="36">
        <f t="shared" si="248"/>
        <v>1073.267858370612</v>
      </c>
      <c r="E1708" s="33">
        <f t="shared" si="249"/>
        <v>1073.267858370612</v>
      </c>
      <c r="F1708" s="34">
        <f t="shared" si="250"/>
        <v>703.35612368896568</v>
      </c>
      <c r="G1708" s="34" cm="1">
        <f t="array" ref="G1708">_xll.DCE_EC312_SpecificHeat_Ca(B1708)</f>
        <v>650</v>
      </c>
      <c r="H1708" s="33">
        <f t="shared" si="251"/>
        <v>8.974309515466343E-2</v>
      </c>
      <c r="I1708" s="33">
        <f t="shared" si="252"/>
        <v>1071.6489402466127</v>
      </c>
      <c r="J1708" s="37">
        <f t="shared" si="253"/>
        <v>141.08333333333334</v>
      </c>
      <c r="K1708" s="38">
        <f t="shared" si="254"/>
        <v>1071.6489402466127</v>
      </c>
    </row>
    <row r="1709" spans="1:11">
      <c r="A1709" s="31">
        <v>1694</v>
      </c>
      <c r="B1709" s="33">
        <f t="shared" si="246"/>
        <v>1071.6489402466127</v>
      </c>
      <c r="C1709" s="32">
        <f t="shared" si="247"/>
        <v>141.16666666666666</v>
      </c>
      <c r="D1709" s="36">
        <f t="shared" si="248"/>
        <v>1073.3562545951561</v>
      </c>
      <c r="E1709" s="33">
        <f t="shared" si="249"/>
        <v>1073.3562545951561</v>
      </c>
      <c r="F1709" s="34">
        <f t="shared" si="250"/>
        <v>702.93280830855076</v>
      </c>
      <c r="G1709" s="34" cm="1">
        <f t="array" ref="G1709">_xll.DCE_EC312_SpecificHeat_Ca(B1709)</f>
        <v>650</v>
      </c>
      <c r="H1709" s="33">
        <f t="shared" si="251"/>
        <v>8.9689083209383486E-2</v>
      </c>
      <c r="I1709" s="33">
        <f t="shared" si="252"/>
        <v>1071.7386293298221</v>
      </c>
      <c r="J1709" s="37">
        <f t="shared" si="253"/>
        <v>141.16666666666666</v>
      </c>
      <c r="K1709" s="38">
        <f t="shared" si="254"/>
        <v>1071.7386293298221</v>
      </c>
    </row>
    <row r="1710" spans="1:11">
      <c r="A1710" s="31">
        <v>1695</v>
      </c>
      <c r="B1710" s="33">
        <f t="shared" si="246"/>
        <v>1071.7386293298221</v>
      </c>
      <c r="C1710" s="32">
        <f t="shared" si="247"/>
        <v>141.25</v>
      </c>
      <c r="D1710" s="36">
        <f t="shared" si="248"/>
        <v>1073.4445986992821</v>
      </c>
      <c r="E1710" s="33">
        <f t="shared" si="249"/>
        <v>1073.4445986992821</v>
      </c>
      <c r="F1710" s="34">
        <f t="shared" si="250"/>
        <v>702.51000426334849</v>
      </c>
      <c r="G1710" s="34" cm="1">
        <f t="array" ref="G1710">_xll.DCE_EC312_SpecificHeat_Ca(B1710)</f>
        <v>650</v>
      </c>
      <c r="H1710" s="33">
        <f t="shared" si="251"/>
        <v>8.963513650673538E-2</v>
      </c>
      <c r="I1710" s="33">
        <f t="shared" si="252"/>
        <v>1071.8282644663288</v>
      </c>
      <c r="J1710" s="37">
        <f t="shared" si="253"/>
        <v>141.25</v>
      </c>
      <c r="K1710" s="38">
        <f t="shared" si="254"/>
        <v>1071.8282644663288</v>
      </c>
    </row>
    <row r="1711" spans="1:11">
      <c r="A1711" s="31">
        <v>1696</v>
      </c>
      <c r="B1711" s="33">
        <f t="shared" si="246"/>
        <v>1071.8282644663288</v>
      </c>
      <c r="C1711" s="32">
        <f t="shared" si="247"/>
        <v>141.33333333333334</v>
      </c>
      <c r="D1711" s="36">
        <f t="shared" si="248"/>
        <v>1073.5328907444161</v>
      </c>
      <c r="E1711" s="33">
        <f t="shared" si="249"/>
        <v>1073.5328907444161</v>
      </c>
      <c r="F1711" s="34">
        <f t="shared" si="250"/>
        <v>702.08771062392827</v>
      </c>
      <c r="G1711" s="34" cm="1">
        <f t="array" ref="G1711">_xll.DCE_EC312_SpecificHeat_Ca(B1711)</f>
        <v>650</v>
      </c>
      <c r="H1711" s="33">
        <f t="shared" si="251"/>
        <v>8.9581254928130627E-2</v>
      </c>
      <c r="I1711" s="33">
        <f t="shared" si="252"/>
        <v>1071.917845721257</v>
      </c>
      <c r="J1711" s="37">
        <f t="shared" si="253"/>
        <v>141.33333333333334</v>
      </c>
      <c r="K1711" s="38">
        <f t="shared" si="254"/>
        <v>1071.917845721257</v>
      </c>
    </row>
    <row r="1712" spans="1:11">
      <c r="A1712" s="31">
        <v>1697</v>
      </c>
      <c r="B1712" s="33">
        <f t="shared" si="246"/>
        <v>1071.917845721257</v>
      </c>
      <c r="C1712" s="32">
        <f t="shared" si="247"/>
        <v>141.41666666666666</v>
      </c>
      <c r="D1712" s="36">
        <f t="shared" si="248"/>
        <v>1073.6211307918761</v>
      </c>
      <c r="E1712" s="33">
        <f t="shared" si="249"/>
        <v>1073.6211307918761</v>
      </c>
      <c r="F1712" s="34">
        <f t="shared" si="250"/>
        <v>701.66592646320021</v>
      </c>
      <c r="G1712" s="34" cm="1">
        <f t="array" ref="G1712">_xll.DCE_EC312_SpecificHeat_Ca(B1712)</f>
        <v>650</v>
      </c>
      <c r="H1712" s="33">
        <f t="shared" si="251"/>
        <v>8.9527438355279265E-2</v>
      </c>
      <c r="I1712" s="33">
        <f t="shared" si="252"/>
        <v>1072.0073731596124</v>
      </c>
      <c r="J1712" s="37">
        <f t="shared" si="253"/>
        <v>141.41666666666666</v>
      </c>
      <c r="K1712" s="38">
        <f t="shared" si="254"/>
        <v>1072.0073731596124</v>
      </c>
    </row>
    <row r="1713" spans="1:11">
      <c r="A1713" s="31">
        <v>1698</v>
      </c>
      <c r="B1713" s="33">
        <f t="shared" si="246"/>
        <v>1072.0073731596124</v>
      </c>
      <c r="C1713" s="32">
        <f t="shared" si="247"/>
        <v>141.5</v>
      </c>
      <c r="D1713" s="36">
        <f t="shared" si="248"/>
        <v>1073.7093189028722</v>
      </c>
      <c r="E1713" s="33">
        <f t="shared" si="249"/>
        <v>1073.7093189028722</v>
      </c>
      <c r="F1713" s="34">
        <f t="shared" si="250"/>
        <v>701.24465085667521</v>
      </c>
      <c r="G1713" s="34" cm="1">
        <f t="array" ref="G1713">_xll.DCE_EC312_SpecificHeat_Ca(B1713)</f>
        <v>650</v>
      </c>
      <c r="H1713" s="33">
        <f t="shared" si="251"/>
        <v>8.9473686670223304E-2</v>
      </c>
      <c r="I1713" s="33">
        <f t="shared" si="252"/>
        <v>1072.0968468462827</v>
      </c>
      <c r="J1713" s="37">
        <f t="shared" si="253"/>
        <v>141.5</v>
      </c>
      <c r="K1713" s="38">
        <f t="shared" si="254"/>
        <v>1072.0968468462827</v>
      </c>
    </row>
    <row r="1714" spans="1:11">
      <c r="A1714" s="31">
        <v>1699</v>
      </c>
      <c r="B1714" s="33">
        <f t="shared" si="246"/>
        <v>1072.0968468462827</v>
      </c>
      <c r="C1714" s="32">
        <f t="shared" si="247"/>
        <v>141.58333333333334</v>
      </c>
      <c r="D1714" s="36">
        <f t="shared" si="248"/>
        <v>1073.7974551385055</v>
      </c>
      <c r="E1714" s="33">
        <f t="shared" si="249"/>
        <v>1073.7974551385055</v>
      </c>
      <c r="F1714" s="34">
        <f t="shared" si="250"/>
        <v>700.82388288158973</v>
      </c>
      <c r="G1714" s="34" cm="1">
        <f t="array" ref="G1714">_xll.DCE_EC312_SpecificHeat_Ca(B1714)</f>
        <v>650</v>
      </c>
      <c r="H1714" s="33">
        <f t="shared" si="251"/>
        <v>8.9419999755224855E-2</v>
      </c>
      <c r="I1714" s="33">
        <f t="shared" si="252"/>
        <v>1072.1862668460378</v>
      </c>
      <c r="J1714" s="37">
        <f t="shared" si="253"/>
        <v>141.58333333333334</v>
      </c>
      <c r="K1714" s="38">
        <f t="shared" si="254"/>
        <v>1072.1862668460378</v>
      </c>
    </row>
    <row r="1715" spans="1:11">
      <c r="A1715" s="31">
        <v>1700</v>
      </c>
      <c r="B1715" s="33">
        <f t="shared" si="246"/>
        <v>1072.1862668460378</v>
      </c>
      <c r="C1715" s="32">
        <f t="shared" si="247"/>
        <v>141.66666666666666</v>
      </c>
      <c r="D1715" s="36">
        <f t="shared" si="248"/>
        <v>1073.8855395597707</v>
      </c>
      <c r="E1715" s="33">
        <f t="shared" si="249"/>
        <v>1073.8855395597707</v>
      </c>
      <c r="F1715" s="34">
        <f t="shared" si="250"/>
        <v>700.40362161807479</v>
      </c>
      <c r="G1715" s="34" cm="1">
        <f t="array" ref="G1715">_xll.DCE_EC312_SpecificHeat_Ca(B1715)</f>
        <v>650</v>
      </c>
      <c r="H1715" s="33">
        <f t="shared" si="251"/>
        <v>8.9366377492915358E-2</v>
      </c>
      <c r="I1715" s="33">
        <f t="shared" si="252"/>
        <v>1072.2756332235308</v>
      </c>
      <c r="J1715" s="37">
        <f t="shared" si="253"/>
        <v>141.66666666666666</v>
      </c>
      <c r="K1715" s="38">
        <f t="shared" si="254"/>
        <v>1072.2756332235308</v>
      </c>
    </row>
    <row r="1716" spans="1:11">
      <c r="A1716" s="31">
        <v>1701</v>
      </c>
      <c r="B1716" s="33">
        <f t="shared" si="246"/>
        <v>1072.2756332235308</v>
      </c>
      <c r="C1716" s="32">
        <f t="shared" si="247"/>
        <v>141.75</v>
      </c>
      <c r="D1716" s="36">
        <f t="shared" si="248"/>
        <v>1073.9735722275539</v>
      </c>
      <c r="E1716" s="33">
        <f t="shared" si="249"/>
        <v>1073.9735722275539</v>
      </c>
      <c r="F1716" s="34">
        <f t="shared" si="250"/>
        <v>699.98386614780884</v>
      </c>
      <c r="G1716" s="34" cm="1">
        <f t="array" ref="G1716">_xll.DCE_EC312_SpecificHeat_Ca(B1716)</f>
        <v>650</v>
      </c>
      <c r="H1716" s="33">
        <f t="shared" si="251"/>
        <v>8.9312819766123708E-2</v>
      </c>
      <c r="I1716" s="33">
        <f t="shared" si="252"/>
        <v>1072.3649460432969</v>
      </c>
      <c r="J1716" s="37">
        <f t="shared" si="253"/>
        <v>141.75</v>
      </c>
      <c r="K1716" s="38">
        <f t="shared" si="254"/>
        <v>1072.3649460432969</v>
      </c>
    </row>
    <row r="1717" spans="1:11">
      <c r="A1717" s="31">
        <v>1702</v>
      </c>
      <c r="B1717" s="33">
        <f t="shared" si="246"/>
        <v>1072.3649460432969</v>
      </c>
      <c r="C1717" s="32">
        <f t="shared" si="247"/>
        <v>141.83333333333334</v>
      </c>
      <c r="D1717" s="36">
        <f t="shared" si="248"/>
        <v>1074.0615532026343</v>
      </c>
      <c r="E1717" s="33">
        <f t="shared" si="249"/>
        <v>1074.0615532026343</v>
      </c>
      <c r="F1717" s="34">
        <f t="shared" si="250"/>
        <v>699.56461555510782</v>
      </c>
      <c r="G1717" s="34" cm="1">
        <f t="array" ref="G1717">_xll.DCE_EC312_SpecificHeat_Ca(B1717)</f>
        <v>650</v>
      </c>
      <c r="H1717" s="33">
        <f t="shared" si="251"/>
        <v>8.925932645801532E-2</v>
      </c>
      <c r="I1717" s="33">
        <f t="shared" si="252"/>
        <v>1072.4542053697548</v>
      </c>
      <c r="J1717" s="37">
        <f t="shared" si="253"/>
        <v>141.83333333333334</v>
      </c>
      <c r="K1717" s="38">
        <f t="shared" si="254"/>
        <v>1072.4542053697548</v>
      </c>
    </row>
    <row r="1718" spans="1:11">
      <c r="A1718" s="31">
        <v>1703</v>
      </c>
      <c r="B1718" s="33">
        <f t="shared" si="246"/>
        <v>1072.4542053697548</v>
      </c>
      <c r="C1718" s="32">
        <f t="shared" si="247"/>
        <v>141.91666666666666</v>
      </c>
      <c r="D1718" s="36">
        <f t="shared" si="248"/>
        <v>1074.1494825456839</v>
      </c>
      <c r="E1718" s="33">
        <f t="shared" si="249"/>
        <v>1074.1494825456839</v>
      </c>
      <c r="F1718" s="34">
        <f t="shared" si="250"/>
        <v>699.14586892629791</v>
      </c>
      <c r="G1718" s="34" cm="1">
        <f t="array" ref="G1718">_xll.DCE_EC312_SpecificHeat_Ca(B1718)</f>
        <v>650</v>
      </c>
      <c r="H1718" s="33">
        <f t="shared" si="251"/>
        <v>8.9205897452012101E-2</v>
      </c>
      <c r="I1718" s="33">
        <f t="shared" si="252"/>
        <v>1072.5434112672069</v>
      </c>
      <c r="J1718" s="37">
        <f t="shared" si="253"/>
        <v>141.91666666666666</v>
      </c>
      <c r="K1718" s="38">
        <f t="shared" si="254"/>
        <v>1072.5434112672069</v>
      </c>
    </row>
    <row r="1719" spans="1:11">
      <c r="A1719" s="31">
        <v>1704</v>
      </c>
      <c r="B1719" s="33">
        <f t="shared" si="246"/>
        <v>1072.5434112672069</v>
      </c>
      <c r="C1719" s="32">
        <f t="shared" si="247"/>
        <v>142</v>
      </c>
      <c r="D1719" s="36">
        <f t="shared" si="248"/>
        <v>1074.2373603172684</v>
      </c>
      <c r="E1719" s="33">
        <f t="shared" si="249"/>
        <v>1074.2373603172684</v>
      </c>
      <c r="F1719" s="34">
        <f t="shared" si="250"/>
        <v>698.72762535000152</v>
      </c>
      <c r="G1719" s="34" cm="1">
        <f t="array" ref="G1719">_xll.DCE_EC312_SpecificHeat_Ca(B1719)</f>
        <v>650</v>
      </c>
      <c r="H1719" s="33">
        <f t="shared" si="251"/>
        <v>8.9152532631828915E-2</v>
      </c>
      <c r="I1719" s="33">
        <f t="shared" si="252"/>
        <v>1072.6325637998389</v>
      </c>
      <c r="J1719" s="37">
        <f t="shared" si="253"/>
        <v>142</v>
      </c>
      <c r="K1719" s="38">
        <f t="shared" si="254"/>
        <v>1072.6325637998389</v>
      </c>
    </row>
    <row r="1720" spans="1:11">
      <c r="A1720" s="31">
        <v>1705</v>
      </c>
      <c r="B1720" s="33">
        <f t="shared" si="246"/>
        <v>1072.6325637998389</v>
      </c>
      <c r="C1720" s="32">
        <f t="shared" si="247"/>
        <v>142.08333333333334</v>
      </c>
      <c r="D1720" s="36">
        <f t="shared" si="248"/>
        <v>1074.3251865778468</v>
      </c>
      <c r="E1720" s="33">
        <f t="shared" si="249"/>
        <v>1074.3251865778468</v>
      </c>
      <c r="F1720" s="34">
        <f t="shared" si="250"/>
        <v>698.30988391719234</v>
      </c>
      <c r="G1720" s="34" cm="1">
        <f t="array" ref="G1720">_xll.DCE_EC312_SpecificHeat_Ca(B1720)</f>
        <v>650</v>
      </c>
      <c r="H1720" s="33">
        <f t="shared" si="251"/>
        <v>8.9099231881480695E-2</v>
      </c>
      <c r="I1720" s="33">
        <f t="shared" si="252"/>
        <v>1072.7216630317203</v>
      </c>
      <c r="J1720" s="37">
        <f t="shared" si="253"/>
        <v>142.08333333333334</v>
      </c>
      <c r="K1720" s="38">
        <f t="shared" si="254"/>
        <v>1072.7216630317203</v>
      </c>
    </row>
    <row r="1721" spans="1:11">
      <c r="A1721" s="31">
        <v>1706</v>
      </c>
      <c r="B1721" s="33">
        <f t="shared" si="246"/>
        <v>1072.7216630317203</v>
      </c>
      <c r="C1721" s="32">
        <f t="shared" si="247"/>
        <v>142.16666666666666</v>
      </c>
      <c r="D1721" s="36">
        <f t="shared" si="248"/>
        <v>1074.4129613877717</v>
      </c>
      <c r="E1721" s="33">
        <f t="shared" si="249"/>
        <v>1074.4129613877717</v>
      </c>
      <c r="F1721" s="34">
        <f t="shared" si="250"/>
        <v>697.892643720877</v>
      </c>
      <c r="G1721" s="34" cm="1">
        <f t="array" ref="G1721">_xll.DCE_EC312_SpecificHeat_Ca(B1721)</f>
        <v>650</v>
      </c>
      <c r="H1721" s="33">
        <f t="shared" si="251"/>
        <v>8.9045995085241691E-2</v>
      </c>
      <c r="I1721" s="33">
        <f t="shared" si="252"/>
        <v>1072.8107090268054</v>
      </c>
      <c r="J1721" s="37">
        <f t="shared" si="253"/>
        <v>142.16666666666666</v>
      </c>
      <c r="K1721" s="38">
        <f t="shared" si="254"/>
        <v>1072.8107090268054</v>
      </c>
    </row>
    <row r="1722" spans="1:11">
      <c r="A1722" s="31">
        <v>1707</v>
      </c>
      <c r="B1722" s="33">
        <f t="shared" si="246"/>
        <v>1072.8107090268054</v>
      </c>
      <c r="C1722" s="32">
        <f t="shared" si="247"/>
        <v>142.25</v>
      </c>
      <c r="D1722" s="36">
        <f t="shared" si="248"/>
        <v>1074.5006848072896</v>
      </c>
      <c r="E1722" s="33">
        <f t="shared" si="249"/>
        <v>1074.5006848072896</v>
      </c>
      <c r="F1722" s="34">
        <f t="shared" si="250"/>
        <v>697.47590385620822</v>
      </c>
      <c r="G1722" s="34" cm="1">
        <f t="array" ref="G1722">_xll.DCE_EC312_SpecificHeat_Ca(B1722)</f>
        <v>650</v>
      </c>
      <c r="H1722" s="33">
        <f t="shared" si="251"/>
        <v>8.8992822127660048E-2</v>
      </c>
      <c r="I1722" s="33">
        <f t="shared" si="252"/>
        <v>1072.8997018489331</v>
      </c>
      <c r="J1722" s="37">
        <f t="shared" si="253"/>
        <v>142.25</v>
      </c>
      <c r="K1722" s="38">
        <f t="shared" si="254"/>
        <v>1072.8997018489331</v>
      </c>
    </row>
    <row r="1723" spans="1:11">
      <c r="A1723" s="31">
        <v>1708</v>
      </c>
      <c r="B1723" s="33">
        <f t="shared" si="246"/>
        <v>1072.8997018489331</v>
      </c>
      <c r="C1723" s="32">
        <f t="shared" si="247"/>
        <v>142.33333333333334</v>
      </c>
      <c r="D1723" s="36">
        <f t="shared" si="248"/>
        <v>1074.5883568965417</v>
      </c>
      <c r="E1723" s="33">
        <f t="shared" si="249"/>
        <v>1074.5883568965417</v>
      </c>
      <c r="F1723" s="34">
        <f t="shared" si="250"/>
        <v>697.05966342052682</v>
      </c>
      <c r="G1723" s="34" cm="1">
        <f t="array" ref="G1723">_xll.DCE_EC312_SpecificHeat_Ca(B1723)</f>
        <v>650</v>
      </c>
      <c r="H1723" s="33">
        <f t="shared" si="251"/>
        <v>8.8939712893563019E-2</v>
      </c>
      <c r="I1723" s="33">
        <f t="shared" si="252"/>
        <v>1072.9886415618266</v>
      </c>
      <c r="J1723" s="37">
        <f t="shared" si="253"/>
        <v>142.33333333333334</v>
      </c>
      <c r="K1723" s="38">
        <f t="shared" si="254"/>
        <v>1072.9886415618266</v>
      </c>
    </row>
    <row r="1724" spans="1:11">
      <c r="A1724" s="31">
        <v>1709</v>
      </c>
      <c r="B1724" s="33">
        <f t="shared" si="246"/>
        <v>1072.9886415618266</v>
      </c>
      <c r="C1724" s="32">
        <f t="shared" si="247"/>
        <v>142.41666666666666</v>
      </c>
      <c r="D1724" s="36">
        <f t="shared" si="248"/>
        <v>1074.675977715563</v>
      </c>
      <c r="E1724" s="33">
        <f t="shared" si="249"/>
        <v>1074.675977715563</v>
      </c>
      <c r="F1724" s="34">
        <f t="shared" si="250"/>
        <v>696.64392151353036</v>
      </c>
      <c r="G1724" s="34" cm="1">
        <f t="array" ref="G1724">_xll.DCE_EC312_SpecificHeat_Ca(B1724)</f>
        <v>650</v>
      </c>
      <c r="H1724" s="33">
        <f t="shared" si="251"/>
        <v>8.8886667268078617E-2</v>
      </c>
      <c r="I1724" s="33">
        <f t="shared" si="252"/>
        <v>1073.0775282290947</v>
      </c>
      <c r="J1724" s="37">
        <f t="shared" si="253"/>
        <v>142.41666666666666</v>
      </c>
      <c r="K1724" s="38">
        <f t="shared" si="254"/>
        <v>1073.0775282290947</v>
      </c>
    </row>
    <row r="1725" spans="1:11">
      <c r="A1725" s="31">
        <v>1710</v>
      </c>
      <c r="B1725" s="33">
        <f t="shared" si="246"/>
        <v>1073.0775282290947</v>
      </c>
      <c r="C1725" s="32">
        <f t="shared" si="247"/>
        <v>142.5</v>
      </c>
      <c r="D1725" s="36">
        <f t="shared" si="248"/>
        <v>1074.763547324284</v>
      </c>
      <c r="E1725" s="33">
        <f t="shared" si="249"/>
        <v>1074.763547324284</v>
      </c>
      <c r="F1725" s="34">
        <f t="shared" si="250"/>
        <v>696.22867723686079</v>
      </c>
      <c r="G1725" s="34" cm="1">
        <f t="array" ref="G1725">_xll.DCE_EC312_SpecificHeat_Ca(B1725)</f>
        <v>650</v>
      </c>
      <c r="H1725" s="33">
        <f t="shared" si="251"/>
        <v>8.8833685136582921E-2</v>
      </c>
      <c r="I1725" s="33">
        <f t="shared" si="252"/>
        <v>1073.1663619142312</v>
      </c>
      <c r="J1725" s="37">
        <f t="shared" si="253"/>
        <v>142.5</v>
      </c>
      <c r="K1725" s="38">
        <f t="shared" si="254"/>
        <v>1073.1663619142312</v>
      </c>
    </row>
    <row r="1726" spans="1:11">
      <c r="A1726" s="31">
        <v>1711</v>
      </c>
      <c r="B1726" s="33">
        <f t="shared" si="246"/>
        <v>1073.1663619142312</v>
      </c>
      <c r="C1726" s="32">
        <f t="shared" si="247"/>
        <v>142.58333333333334</v>
      </c>
      <c r="D1726" s="36">
        <f t="shared" si="248"/>
        <v>1074.8510657825298</v>
      </c>
      <c r="E1726" s="33">
        <f t="shared" si="249"/>
        <v>1074.8510657825298</v>
      </c>
      <c r="F1726" s="34">
        <f t="shared" si="250"/>
        <v>695.81392969459409</v>
      </c>
      <c r="G1726" s="34" cm="1">
        <f t="array" ref="G1726">_xll.DCE_EC312_SpecificHeat_Ca(B1726)</f>
        <v>650</v>
      </c>
      <c r="H1726" s="33">
        <f t="shared" si="251"/>
        <v>8.8780766384762594E-2</v>
      </c>
      <c r="I1726" s="33">
        <f t="shared" si="252"/>
        <v>1073.255142680616</v>
      </c>
      <c r="J1726" s="37">
        <f t="shared" si="253"/>
        <v>142.58333333333334</v>
      </c>
      <c r="K1726" s="38">
        <f t="shared" si="254"/>
        <v>1073.255142680616</v>
      </c>
    </row>
    <row r="1727" spans="1:11">
      <c r="A1727" s="31">
        <v>1712</v>
      </c>
      <c r="B1727" s="33">
        <f t="shared" si="246"/>
        <v>1073.255142680616</v>
      </c>
      <c r="C1727" s="32">
        <f t="shared" si="247"/>
        <v>142.66666666666666</v>
      </c>
      <c r="D1727" s="36">
        <f t="shared" si="248"/>
        <v>1074.9385331500205</v>
      </c>
      <c r="E1727" s="33">
        <f t="shared" si="249"/>
        <v>1074.9385331500205</v>
      </c>
      <c r="F1727" s="34">
        <f t="shared" si="250"/>
        <v>695.39967799257852</v>
      </c>
      <c r="G1727" s="34" cm="1">
        <f t="array" ref="G1727">_xll.DCE_EC312_SpecificHeat_Ca(B1727)</f>
        <v>650</v>
      </c>
      <c r="H1727" s="33">
        <f t="shared" si="251"/>
        <v>8.872791089853041E-2</v>
      </c>
      <c r="I1727" s="33">
        <f t="shared" si="252"/>
        <v>1073.3438705915146</v>
      </c>
      <c r="J1727" s="37">
        <f t="shared" si="253"/>
        <v>142.66666666666666</v>
      </c>
      <c r="K1727" s="38">
        <f t="shared" si="254"/>
        <v>1073.3438705915146</v>
      </c>
    </row>
    <row r="1728" spans="1:11">
      <c r="A1728" s="31">
        <v>1713</v>
      </c>
      <c r="B1728" s="33">
        <f t="shared" si="246"/>
        <v>1073.3438705915146</v>
      </c>
      <c r="C1728" s="32">
        <f t="shared" si="247"/>
        <v>142.75</v>
      </c>
      <c r="D1728" s="36">
        <f t="shared" si="248"/>
        <v>1075.0259494863722</v>
      </c>
      <c r="E1728" s="33">
        <f t="shared" si="249"/>
        <v>1075.0259494863722</v>
      </c>
      <c r="F1728" s="34">
        <f t="shared" si="250"/>
        <v>694.98592123917194</v>
      </c>
      <c r="G1728" s="34" cm="1">
        <f t="array" ref="G1728">_xll.DCE_EC312_SpecificHeat_Ca(B1728)</f>
        <v>650</v>
      </c>
      <c r="H1728" s="33">
        <f t="shared" si="251"/>
        <v>8.867511856411936E-2</v>
      </c>
      <c r="I1728" s="33">
        <f t="shared" si="252"/>
        <v>1073.4325457100788</v>
      </c>
      <c r="J1728" s="37">
        <f t="shared" si="253"/>
        <v>142.75</v>
      </c>
      <c r="K1728" s="38">
        <f t="shared" si="254"/>
        <v>1073.4325457100788</v>
      </c>
    </row>
    <row r="1729" spans="1:11">
      <c r="A1729" s="31">
        <v>1714</v>
      </c>
      <c r="B1729" s="33">
        <f t="shared" si="246"/>
        <v>1073.4325457100788</v>
      </c>
      <c r="C1729" s="32">
        <f t="shared" si="247"/>
        <v>142.83333333333334</v>
      </c>
      <c r="D1729" s="36">
        <f t="shared" si="248"/>
        <v>1075.1133148510962</v>
      </c>
      <c r="E1729" s="33">
        <f t="shared" si="249"/>
        <v>1075.1133148510962</v>
      </c>
      <c r="F1729" s="34">
        <f t="shared" si="250"/>
        <v>694.57265854473656</v>
      </c>
      <c r="G1729" s="34" cm="1">
        <f t="array" ref="G1729">_xll.DCE_EC312_SpecificHeat_Ca(B1729)</f>
        <v>650</v>
      </c>
      <c r="H1729" s="33">
        <f t="shared" si="251"/>
        <v>8.8622389268018159E-2</v>
      </c>
      <c r="I1729" s="33">
        <f t="shared" si="252"/>
        <v>1073.5211680993468</v>
      </c>
      <c r="J1729" s="37">
        <f t="shared" si="253"/>
        <v>142.83333333333334</v>
      </c>
      <c r="K1729" s="38">
        <f t="shared" si="254"/>
        <v>1073.5211680993468</v>
      </c>
    </row>
    <row r="1730" spans="1:11">
      <c r="A1730" s="31">
        <v>1715</v>
      </c>
      <c r="B1730" s="33">
        <f t="shared" si="246"/>
        <v>1073.5211680993468</v>
      </c>
      <c r="C1730" s="32">
        <f t="shared" si="247"/>
        <v>142.91666666666666</v>
      </c>
      <c r="D1730" s="36">
        <f t="shared" si="248"/>
        <v>1075.2006293036004</v>
      </c>
      <c r="E1730" s="33">
        <f t="shared" si="249"/>
        <v>1075.2006293036004</v>
      </c>
      <c r="F1730" s="34">
        <f t="shared" si="250"/>
        <v>694.15988902188133</v>
      </c>
      <c r="G1730" s="34" cm="1">
        <f t="array" ref="G1730">_xll.DCE_EC312_SpecificHeat_Ca(B1730)</f>
        <v>650</v>
      </c>
      <c r="H1730" s="33">
        <f t="shared" si="251"/>
        <v>8.8569722897002212E-2</v>
      </c>
      <c r="I1730" s="33">
        <f t="shared" si="252"/>
        <v>1073.6097378222439</v>
      </c>
      <c r="J1730" s="37">
        <f t="shared" si="253"/>
        <v>142.91666666666666</v>
      </c>
      <c r="K1730" s="38">
        <f t="shared" si="254"/>
        <v>1073.6097378222439</v>
      </c>
    </row>
    <row r="1731" spans="1:11">
      <c r="A1731" s="31">
        <v>1716</v>
      </c>
      <c r="B1731" s="33">
        <f t="shared" si="246"/>
        <v>1073.6097378222439</v>
      </c>
      <c r="C1731" s="32">
        <f t="shared" si="247"/>
        <v>143</v>
      </c>
      <c r="D1731" s="36">
        <f t="shared" si="248"/>
        <v>1075.2878929031879</v>
      </c>
      <c r="E1731" s="33">
        <f t="shared" si="249"/>
        <v>1075.2878929031879</v>
      </c>
      <c r="F1731" s="34">
        <f t="shared" si="250"/>
        <v>693.7476117848978</v>
      </c>
      <c r="G1731" s="34" cm="1">
        <f t="array" ref="G1731">_xll.DCE_EC312_SpecificHeat_Ca(B1731)</f>
        <v>650</v>
      </c>
      <c r="H1731" s="33">
        <f t="shared" si="251"/>
        <v>8.8517119338061612E-2</v>
      </c>
      <c r="I1731" s="33">
        <f t="shared" si="252"/>
        <v>1073.698254941582</v>
      </c>
      <c r="J1731" s="37">
        <f t="shared" si="253"/>
        <v>143</v>
      </c>
      <c r="K1731" s="38">
        <f t="shared" si="254"/>
        <v>1073.698254941582</v>
      </c>
    </row>
    <row r="1732" spans="1:11">
      <c r="A1732" s="31">
        <v>1717</v>
      </c>
      <c r="B1732" s="33">
        <f t="shared" si="246"/>
        <v>1073.698254941582</v>
      </c>
      <c r="C1732" s="32">
        <f t="shared" si="247"/>
        <v>143.08333333333334</v>
      </c>
      <c r="D1732" s="36">
        <f t="shared" si="248"/>
        <v>1075.3751057090592</v>
      </c>
      <c r="E1732" s="33">
        <f t="shared" si="249"/>
        <v>1075.3751057090592</v>
      </c>
      <c r="F1732" s="34">
        <f t="shared" si="250"/>
        <v>693.33582595090331</v>
      </c>
      <c r="G1732" s="34" cm="1">
        <f t="array" ref="G1732">_xll.DCE_EC312_SpecificHeat_Ca(B1732)</f>
        <v>650</v>
      </c>
      <c r="H1732" s="33">
        <f t="shared" si="251"/>
        <v>8.846457847854694E-2</v>
      </c>
      <c r="I1732" s="33">
        <f t="shared" si="252"/>
        <v>1073.7867195200606</v>
      </c>
      <c r="J1732" s="37">
        <f t="shared" si="253"/>
        <v>143.08333333333334</v>
      </c>
      <c r="K1732" s="38">
        <f t="shared" si="254"/>
        <v>1073.7867195200606</v>
      </c>
    </row>
    <row r="1733" spans="1:11">
      <c r="A1733" s="31">
        <v>1718</v>
      </c>
      <c r="B1733" s="33">
        <f t="shared" si="246"/>
        <v>1073.7867195200606</v>
      </c>
      <c r="C1733" s="32">
        <f t="shared" si="247"/>
        <v>143.16666666666666</v>
      </c>
      <c r="D1733" s="36">
        <f t="shared" si="248"/>
        <v>1075.4622677803111</v>
      </c>
      <c r="E1733" s="33">
        <f t="shared" si="249"/>
        <v>1075.4622677803111</v>
      </c>
      <c r="F1733" s="34">
        <f t="shared" si="250"/>
        <v>692.9245306385875</v>
      </c>
      <c r="G1733" s="34" cm="1">
        <f t="array" ref="G1733">_xll.DCE_EC312_SpecificHeat_Ca(B1733)</f>
        <v>650</v>
      </c>
      <c r="H1733" s="33">
        <f t="shared" si="251"/>
        <v>8.8412100206009522E-2</v>
      </c>
      <c r="I1733" s="33">
        <f t="shared" si="252"/>
        <v>1073.8751316202665</v>
      </c>
      <c r="J1733" s="37">
        <f t="shared" si="253"/>
        <v>143.16666666666666</v>
      </c>
      <c r="K1733" s="38">
        <f t="shared" si="254"/>
        <v>1073.8751316202665</v>
      </c>
    </row>
    <row r="1734" spans="1:11">
      <c r="A1734" s="31">
        <v>1719</v>
      </c>
      <c r="B1734" s="33">
        <f t="shared" si="246"/>
        <v>1073.8751316202665</v>
      </c>
      <c r="C1734" s="32">
        <f t="shared" si="247"/>
        <v>143.25</v>
      </c>
      <c r="D1734" s="36">
        <f t="shared" si="248"/>
        <v>1075.5493791759372</v>
      </c>
      <c r="E1734" s="33">
        <f t="shared" si="249"/>
        <v>1075.5493791759372</v>
      </c>
      <c r="F1734" s="34">
        <f t="shared" si="250"/>
        <v>692.51372496903014</v>
      </c>
      <c r="G1734" s="34" cm="1">
        <f t="array" ref="G1734">_xll.DCE_EC312_SpecificHeat_Ca(B1734)</f>
        <v>650</v>
      </c>
      <c r="H1734" s="33">
        <f t="shared" si="251"/>
        <v>8.8359684408305508E-2</v>
      </c>
      <c r="I1734" s="33">
        <f t="shared" si="252"/>
        <v>1073.9634913046748</v>
      </c>
      <c r="J1734" s="37">
        <f t="shared" si="253"/>
        <v>143.25</v>
      </c>
      <c r="K1734" s="38">
        <f t="shared" si="254"/>
        <v>1073.9634913046748</v>
      </c>
    </row>
    <row r="1735" spans="1:11">
      <c r="A1735" s="31">
        <v>1720</v>
      </c>
      <c r="B1735" s="33">
        <f t="shared" si="246"/>
        <v>1073.9634913046748</v>
      </c>
      <c r="C1735" s="32">
        <f t="shared" si="247"/>
        <v>143.33333333333334</v>
      </c>
      <c r="D1735" s="36">
        <f t="shared" si="248"/>
        <v>1075.6364399548288</v>
      </c>
      <c r="E1735" s="33">
        <f t="shared" si="249"/>
        <v>1075.6364399548288</v>
      </c>
      <c r="F1735" s="34">
        <f t="shared" si="250"/>
        <v>692.10340806532679</v>
      </c>
      <c r="G1735" s="34" cm="1">
        <f t="array" ref="G1735">_xll.DCE_EC312_SpecificHeat_Ca(B1735)</f>
        <v>650</v>
      </c>
      <c r="H1735" s="33">
        <f t="shared" si="251"/>
        <v>8.8307330973548315E-2</v>
      </c>
      <c r="I1735" s="33">
        <f t="shared" si="252"/>
        <v>1074.0517986356483</v>
      </c>
      <c r="J1735" s="37">
        <f t="shared" si="253"/>
        <v>143.33333333333334</v>
      </c>
      <c r="K1735" s="38">
        <f t="shared" si="254"/>
        <v>1074.0517986356483</v>
      </c>
    </row>
    <row r="1736" spans="1:11">
      <c r="A1736" s="31">
        <v>1721</v>
      </c>
      <c r="B1736" s="33">
        <f t="shared" si="246"/>
        <v>1074.0517986356483</v>
      </c>
      <c r="C1736" s="32">
        <f t="shared" si="247"/>
        <v>143.41666666666666</v>
      </c>
      <c r="D1736" s="36">
        <f t="shared" si="248"/>
        <v>1075.7234501757739</v>
      </c>
      <c r="E1736" s="33">
        <f t="shared" si="249"/>
        <v>1075.7234501757739</v>
      </c>
      <c r="F1736" s="34">
        <f t="shared" si="250"/>
        <v>691.69357905264155</v>
      </c>
      <c r="G1736" s="34" cm="1">
        <f t="array" ref="G1736">_xll.DCE_EC312_SpecificHeat_Ca(B1736)</f>
        <v>650</v>
      </c>
      <c r="H1736" s="33">
        <f t="shared" si="251"/>
        <v>8.82550397901153E-2</v>
      </c>
      <c r="I1736" s="33">
        <f t="shared" si="252"/>
        <v>1074.1400536754384</v>
      </c>
      <c r="J1736" s="37">
        <f t="shared" si="253"/>
        <v>143.41666666666666</v>
      </c>
      <c r="K1736" s="38">
        <f t="shared" si="254"/>
        <v>1074.1400536754384</v>
      </c>
    </row>
    <row r="1737" spans="1:11">
      <c r="A1737" s="31">
        <v>1722</v>
      </c>
      <c r="B1737" s="33">
        <f t="shared" si="246"/>
        <v>1074.1400536754384</v>
      </c>
      <c r="C1737" s="32">
        <f t="shared" si="247"/>
        <v>143.5</v>
      </c>
      <c r="D1737" s="36">
        <f t="shared" si="248"/>
        <v>1075.8104098974584</v>
      </c>
      <c r="E1737" s="33">
        <f t="shared" si="249"/>
        <v>1075.8104098974584</v>
      </c>
      <c r="F1737" s="34">
        <f t="shared" si="250"/>
        <v>691.28423705819341</v>
      </c>
      <c r="G1737" s="34" cm="1">
        <f t="array" ref="G1737">_xll.DCE_EC312_SpecificHeat_Ca(B1737)</f>
        <v>650</v>
      </c>
      <c r="H1737" s="33">
        <f t="shared" si="251"/>
        <v>8.8202810746645988E-2</v>
      </c>
      <c r="I1737" s="33">
        <f t="shared" si="252"/>
        <v>1074.228256486185</v>
      </c>
      <c r="J1737" s="37">
        <f t="shared" si="253"/>
        <v>143.5</v>
      </c>
      <c r="K1737" s="38">
        <f t="shared" si="254"/>
        <v>1074.228256486185</v>
      </c>
    </row>
    <row r="1738" spans="1:11">
      <c r="A1738" s="31">
        <v>1723</v>
      </c>
      <c r="B1738" s="33">
        <f t="shared" si="246"/>
        <v>1074.228256486185</v>
      </c>
      <c r="C1738" s="32">
        <f t="shared" si="247"/>
        <v>143.58333333333334</v>
      </c>
      <c r="D1738" s="36">
        <f t="shared" si="248"/>
        <v>1075.8973191784662</v>
      </c>
      <c r="E1738" s="33">
        <f t="shared" si="249"/>
        <v>1075.8973191784662</v>
      </c>
      <c r="F1738" s="34">
        <f t="shared" si="250"/>
        <v>690.87538121139175</v>
      </c>
      <c r="G1738" s="34" cm="1">
        <f t="array" ref="G1738">_xll.DCE_EC312_SpecificHeat_Ca(B1738)</f>
        <v>650</v>
      </c>
      <c r="H1738" s="33">
        <f t="shared" si="251"/>
        <v>8.8150643732059372E-2</v>
      </c>
      <c r="I1738" s="33">
        <f t="shared" si="252"/>
        <v>1074.316407129917</v>
      </c>
      <c r="J1738" s="37">
        <f t="shared" si="253"/>
        <v>143.58333333333334</v>
      </c>
      <c r="K1738" s="38">
        <f t="shared" si="254"/>
        <v>1074.316407129917</v>
      </c>
    </row>
    <row r="1739" spans="1:11">
      <c r="A1739" s="31">
        <v>1724</v>
      </c>
      <c r="B1739" s="33">
        <f t="shared" si="246"/>
        <v>1074.316407129917</v>
      </c>
      <c r="C1739" s="32">
        <f t="shared" si="247"/>
        <v>143.66666666666666</v>
      </c>
      <c r="D1739" s="36">
        <f t="shared" si="248"/>
        <v>1075.9841780772795</v>
      </c>
      <c r="E1739" s="33">
        <f t="shared" si="249"/>
        <v>1075.9841780772795</v>
      </c>
      <c r="F1739" s="34">
        <f t="shared" si="250"/>
        <v>690.46701064384183</v>
      </c>
      <c r="G1739" s="34" cm="1">
        <f t="array" ref="G1739">_xll.DCE_EC312_SpecificHeat_Ca(B1739)</f>
        <v>650</v>
      </c>
      <c r="H1739" s="33">
        <f t="shared" si="251"/>
        <v>8.8098538635554668E-2</v>
      </c>
      <c r="I1739" s="33">
        <f t="shared" si="252"/>
        <v>1074.4045056685525</v>
      </c>
      <c r="J1739" s="37">
        <f t="shared" si="253"/>
        <v>143.66666666666666</v>
      </c>
      <c r="K1739" s="38">
        <f t="shared" si="254"/>
        <v>1074.4045056685525</v>
      </c>
    </row>
    <row r="1740" spans="1:11">
      <c r="A1740" s="31">
        <v>1725</v>
      </c>
      <c r="B1740" s="33">
        <f t="shared" si="246"/>
        <v>1074.4045056685525</v>
      </c>
      <c r="C1740" s="32">
        <f t="shared" si="247"/>
        <v>143.75</v>
      </c>
      <c r="D1740" s="36">
        <f t="shared" si="248"/>
        <v>1076.0709866522782</v>
      </c>
      <c r="E1740" s="33">
        <f t="shared" si="249"/>
        <v>1076.0709866522782</v>
      </c>
      <c r="F1740" s="34">
        <f t="shared" si="250"/>
        <v>690.05912448887113</v>
      </c>
      <c r="G1740" s="34" cm="1">
        <f t="array" ref="G1740">_xll.DCE_EC312_SpecificHeat_Ca(B1740)</f>
        <v>650</v>
      </c>
      <c r="H1740" s="33">
        <f t="shared" si="251"/>
        <v>8.8046495346550763E-2</v>
      </c>
      <c r="I1740" s="33">
        <f t="shared" si="252"/>
        <v>1074.4925521638991</v>
      </c>
      <c r="J1740" s="37">
        <f t="shared" si="253"/>
        <v>143.75</v>
      </c>
      <c r="K1740" s="38">
        <f t="shared" si="254"/>
        <v>1074.4925521638991</v>
      </c>
    </row>
    <row r="1741" spans="1:11">
      <c r="A1741" s="31">
        <v>1726</v>
      </c>
      <c r="B1741" s="33">
        <f t="shared" si="246"/>
        <v>1074.4925521638991</v>
      </c>
      <c r="C1741" s="32">
        <f t="shared" si="247"/>
        <v>143.83333333333334</v>
      </c>
      <c r="D1741" s="36">
        <f t="shared" si="248"/>
        <v>1076.1577449617414</v>
      </c>
      <c r="E1741" s="33">
        <f t="shared" si="249"/>
        <v>1076.1577449617414</v>
      </c>
      <c r="F1741" s="34">
        <f t="shared" si="250"/>
        <v>689.65172188209999</v>
      </c>
      <c r="G1741" s="34" cm="1">
        <f t="array" ref="G1741">_xll.DCE_EC312_SpecificHeat_Ca(B1741)</f>
        <v>650</v>
      </c>
      <c r="H1741" s="33">
        <f t="shared" si="251"/>
        <v>8.7994513754759168E-2</v>
      </c>
      <c r="I1741" s="33">
        <f t="shared" si="252"/>
        <v>1074.5805466776537</v>
      </c>
      <c r="J1741" s="37">
        <f t="shared" si="253"/>
        <v>143.83333333333334</v>
      </c>
      <c r="K1741" s="38">
        <f t="shared" si="254"/>
        <v>1074.5805466776537</v>
      </c>
    </row>
    <row r="1742" spans="1:11">
      <c r="A1742" s="31">
        <v>1727</v>
      </c>
      <c r="B1742" s="33">
        <f t="shared" si="246"/>
        <v>1074.5805466776537</v>
      </c>
      <c r="C1742" s="32">
        <f t="shared" si="247"/>
        <v>143.91666666666666</v>
      </c>
      <c r="D1742" s="36">
        <f t="shared" si="248"/>
        <v>1076.2444530638468</v>
      </c>
      <c r="E1742" s="33">
        <f t="shared" si="249"/>
        <v>1076.2444530638468</v>
      </c>
      <c r="F1742" s="34">
        <f t="shared" si="250"/>
        <v>689.24480196133925</v>
      </c>
      <c r="G1742" s="34" cm="1">
        <f t="array" ref="G1742">_xll.DCE_EC312_SpecificHeat_Ca(B1742)</f>
        <v>650</v>
      </c>
      <c r="H1742" s="33">
        <f t="shared" si="251"/>
        <v>8.7942593750170842E-2</v>
      </c>
      <c r="I1742" s="33">
        <f t="shared" si="252"/>
        <v>1074.6684892714038</v>
      </c>
      <c r="J1742" s="37">
        <f t="shared" si="253"/>
        <v>143.91666666666666</v>
      </c>
      <c r="K1742" s="38">
        <f t="shared" si="254"/>
        <v>1074.6684892714038</v>
      </c>
    </row>
    <row r="1743" spans="1:11">
      <c r="A1743" s="31">
        <v>1728</v>
      </c>
      <c r="B1743" s="33">
        <f t="shared" si="246"/>
        <v>1074.6684892714038</v>
      </c>
      <c r="C1743" s="32">
        <f t="shared" si="247"/>
        <v>144</v>
      </c>
      <c r="D1743" s="36">
        <f t="shared" si="248"/>
        <v>1076.3311110166712</v>
      </c>
      <c r="E1743" s="33">
        <f t="shared" si="249"/>
        <v>1076.3311110166712</v>
      </c>
      <c r="F1743" s="34">
        <f t="shared" si="250"/>
        <v>688.83836386619123</v>
      </c>
      <c r="G1743" s="34" cm="1">
        <f t="array" ref="G1743">_xll.DCE_EC312_SpecificHeat_Ca(B1743)</f>
        <v>650</v>
      </c>
      <c r="H1743" s="33">
        <f t="shared" si="251"/>
        <v>8.7890735223005334E-2</v>
      </c>
      <c r="I1743" s="33">
        <f t="shared" si="252"/>
        <v>1074.7563800066268</v>
      </c>
      <c r="J1743" s="37">
        <f t="shared" si="253"/>
        <v>144</v>
      </c>
      <c r="K1743" s="38">
        <f t="shared" si="254"/>
        <v>1074.7563800066268</v>
      </c>
    </row>
    <row r="1744" spans="1:11">
      <c r="A1744" s="31">
        <v>1729</v>
      </c>
      <c r="B1744" s="33">
        <f t="shared" si="246"/>
        <v>1074.7563800066268</v>
      </c>
      <c r="C1744" s="32">
        <f t="shared" si="247"/>
        <v>144.08333333333334</v>
      </c>
      <c r="D1744" s="36">
        <f t="shared" si="248"/>
        <v>1076.4177188781905</v>
      </c>
      <c r="E1744" s="33">
        <f t="shared" si="249"/>
        <v>1076.4177188781905</v>
      </c>
      <c r="F1744" s="34">
        <f t="shared" si="250"/>
        <v>688.43240673835396</v>
      </c>
      <c r="G1744" s="34" cm="1">
        <f t="array" ref="G1744">_xll.DCE_EC312_SpecificHeat_Ca(B1744)</f>
        <v>650</v>
      </c>
      <c r="H1744" s="33">
        <f t="shared" si="251"/>
        <v>8.7838938063749608E-2</v>
      </c>
      <c r="I1744" s="33">
        <f t="shared" si="252"/>
        <v>1074.8442189446905</v>
      </c>
      <c r="J1744" s="37">
        <f t="shared" si="253"/>
        <v>144.08333333333334</v>
      </c>
      <c r="K1744" s="38">
        <f t="shared" si="254"/>
        <v>1074.8442189446905</v>
      </c>
    </row>
    <row r="1745" spans="1:11">
      <c r="A1745" s="31">
        <v>1730</v>
      </c>
      <c r="B1745" s="33">
        <f t="shared" ref="B1745:B1808" si="255">IF(A1745=1,20,I1744)</f>
        <v>1074.8442189446905</v>
      </c>
      <c r="C1745" s="32">
        <f t="shared" ref="C1745:C1808" si="256">A1745*5/60</f>
        <v>144.16666666666666</v>
      </c>
      <c r="D1745" s="36">
        <f t="shared" ref="D1745:D1808" si="257">20 + 345 *LOG10(8 * C1745 + 1)</f>
        <v>1076.5042767062805</v>
      </c>
      <c r="E1745" s="33">
        <f t="shared" ref="E1745:E1808" si="258">D1745</f>
        <v>1076.5042767062805</v>
      </c>
      <c r="F1745" s="34">
        <f t="shared" ref="F1745:F1808" si="259">25 * (D1745 - B1745)+1 * 0.7 * 1 * 0.0000000567 * ((E1745 + 273) ^ 4 - (B1745 + 273) ^ 4)</f>
        <v>688.0269297218689</v>
      </c>
      <c r="G1745" s="34" cm="1">
        <f t="array" ref="G1745">_xll.DCE_EC312_SpecificHeat_Ca(B1745)</f>
        <v>650</v>
      </c>
      <c r="H1745" s="33">
        <f t="shared" ref="H1745:H1808" si="260">$G$10 * $G$9 / (G1745 * 7850) * F1745 * 5</f>
        <v>8.7787202163189595E-2</v>
      </c>
      <c r="I1745" s="33">
        <f t="shared" ref="I1745:I1808" si="261">B1745+H1745</f>
        <v>1074.9320061468536</v>
      </c>
      <c r="J1745" s="37">
        <f t="shared" si="253"/>
        <v>144.16666666666666</v>
      </c>
      <c r="K1745" s="38">
        <f t="shared" si="254"/>
        <v>1074.9320061468536</v>
      </c>
    </row>
    <row r="1746" spans="1:11">
      <c r="A1746" s="31">
        <v>1731</v>
      </c>
      <c r="B1746" s="33">
        <f t="shared" si="255"/>
        <v>1074.9320061468536</v>
      </c>
      <c r="C1746" s="32">
        <f t="shared" si="256"/>
        <v>144.25</v>
      </c>
      <c r="D1746" s="36">
        <f t="shared" si="257"/>
        <v>1076.5907845587162</v>
      </c>
      <c r="E1746" s="33">
        <f t="shared" si="258"/>
        <v>1076.5907845587162</v>
      </c>
      <c r="F1746" s="34">
        <f t="shared" si="259"/>
        <v>687.62193196229384</v>
      </c>
      <c r="G1746" s="34" cm="1">
        <f t="array" ref="G1746">_xll.DCE_EC312_SpecificHeat_Ca(B1746)</f>
        <v>650</v>
      </c>
      <c r="H1746" s="33">
        <f t="shared" si="260"/>
        <v>8.7735527412304726E-2</v>
      </c>
      <c r="I1746" s="33">
        <f t="shared" si="261"/>
        <v>1075.019741674266</v>
      </c>
      <c r="J1746" s="37">
        <f t="shared" si="253"/>
        <v>144.25</v>
      </c>
      <c r="K1746" s="38">
        <f t="shared" si="254"/>
        <v>1075.019741674266</v>
      </c>
    </row>
    <row r="1747" spans="1:11">
      <c r="A1747" s="31">
        <v>1732</v>
      </c>
      <c r="B1747" s="33">
        <f t="shared" si="255"/>
        <v>1075.019741674266</v>
      </c>
      <c r="C1747" s="32">
        <f t="shared" si="256"/>
        <v>144.33333333333334</v>
      </c>
      <c r="D1747" s="36">
        <f t="shared" si="257"/>
        <v>1076.6772424931733</v>
      </c>
      <c r="E1747" s="33">
        <f t="shared" si="258"/>
        <v>1076.6772424931733</v>
      </c>
      <c r="F1747" s="34">
        <f t="shared" si="259"/>
        <v>687.21741260761576</v>
      </c>
      <c r="G1747" s="34" cm="1">
        <f t="array" ref="G1747">_xll.DCE_EC312_SpecificHeat_Ca(B1747)</f>
        <v>650</v>
      </c>
      <c r="H1747" s="33">
        <f t="shared" si="260"/>
        <v>8.7683913702384389E-2</v>
      </c>
      <c r="I1747" s="33">
        <f t="shared" si="261"/>
        <v>1075.1074255879685</v>
      </c>
      <c r="J1747" s="37">
        <f t="shared" si="253"/>
        <v>144.33333333333334</v>
      </c>
      <c r="K1747" s="38">
        <f t="shared" si="254"/>
        <v>1075.1074255879685</v>
      </c>
    </row>
    <row r="1748" spans="1:11">
      <c r="A1748" s="31">
        <v>1733</v>
      </c>
      <c r="B1748" s="33">
        <f t="shared" si="255"/>
        <v>1075.1074255879685</v>
      </c>
      <c r="C1748" s="32">
        <f t="shared" si="256"/>
        <v>144.41666666666666</v>
      </c>
      <c r="D1748" s="36">
        <f t="shared" si="257"/>
        <v>1076.7636505672269</v>
      </c>
      <c r="E1748" s="33">
        <f t="shared" si="258"/>
        <v>1076.7636505672269</v>
      </c>
      <c r="F1748" s="34">
        <f t="shared" si="259"/>
        <v>686.81337080776768</v>
      </c>
      <c r="G1748" s="34" cm="1">
        <f t="array" ref="G1748">_xll.DCE_EC312_SpecificHeat_Ca(B1748)</f>
        <v>650</v>
      </c>
      <c r="H1748" s="33">
        <f t="shared" si="260"/>
        <v>8.7632360924966235E-2</v>
      </c>
      <c r="I1748" s="33">
        <f t="shared" si="261"/>
        <v>1075.1950579488935</v>
      </c>
      <c r="J1748" s="37">
        <f t="shared" si="253"/>
        <v>144.41666666666666</v>
      </c>
      <c r="K1748" s="38">
        <f t="shared" si="254"/>
        <v>1075.1950579488935</v>
      </c>
    </row>
    <row r="1749" spans="1:11">
      <c r="A1749" s="31">
        <v>1734</v>
      </c>
      <c r="B1749" s="33">
        <f t="shared" si="255"/>
        <v>1075.1950579488935</v>
      </c>
      <c r="C1749" s="32">
        <f t="shared" si="256"/>
        <v>144.5</v>
      </c>
      <c r="D1749" s="36">
        <f t="shared" si="257"/>
        <v>1076.8500088383537</v>
      </c>
      <c r="E1749" s="33">
        <f t="shared" si="258"/>
        <v>1076.8500088383537</v>
      </c>
      <c r="F1749" s="34">
        <f t="shared" si="259"/>
        <v>686.40980571483465</v>
      </c>
      <c r="G1749" s="34" cm="1">
        <f t="array" ref="G1749">_xll.DCE_EC312_SpecificHeat_Ca(B1749)</f>
        <v>650</v>
      </c>
      <c r="H1749" s="33">
        <f t="shared" si="260"/>
        <v>8.7580868971862541E-2</v>
      </c>
      <c r="I1749" s="33">
        <f t="shared" si="261"/>
        <v>1075.2826388178653</v>
      </c>
      <c r="J1749" s="37">
        <f t="shared" si="253"/>
        <v>144.5</v>
      </c>
      <c r="K1749" s="38">
        <f t="shared" si="254"/>
        <v>1075.2826388178653</v>
      </c>
    </row>
    <row r="1750" spans="1:11">
      <c r="A1750" s="31">
        <v>1735</v>
      </c>
      <c r="B1750" s="33">
        <f t="shared" si="255"/>
        <v>1075.2826388178653</v>
      </c>
      <c r="C1750" s="32">
        <f t="shared" si="256"/>
        <v>144.58333333333334</v>
      </c>
      <c r="D1750" s="36">
        <f t="shared" si="257"/>
        <v>1076.9363173639294</v>
      </c>
      <c r="E1750" s="33">
        <f t="shared" si="258"/>
        <v>1076.9363173639294</v>
      </c>
      <c r="F1750" s="34">
        <f t="shared" si="259"/>
        <v>686.00671648248999</v>
      </c>
      <c r="G1750" s="34" cm="1">
        <f t="array" ref="G1750">_xll.DCE_EC312_SpecificHeat_Ca(B1750)</f>
        <v>650</v>
      </c>
      <c r="H1750" s="33">
        <f t="shared" si="260"/>
        <v>8.75294377350882E-2</v>
      </c>
      <c r="I1750" s="33">
        <f t="shared" si="261"/>
        <v>1075.3701682556004</v>
      </c>
      <c r="J1750" s="37">
        <f t="shared" si="253"/>
        <v>144.58333333333334</v>
      </c>
      <c r="K1750" s="38">
        <f t="shared" si="254"/>
        <v>1075.3701682556004</v>
      </c>
    </row>
    <row r="1751" spans="1:11">
      <c r="A1751" s="31">
        <v>1736</v>
      </c>
      <c r="B1751" s="33">
        <f t="shared" si="255"/>
        <v>1075.3701682556004</v>
      </c>
      <c r="C1751" s="32">
        <f t="shared" si="256"/>
        <v>144.66666666666666</v>
      </c>
      <c r="D1751" s="36">
        <f t="shared" si="257"/>
        <v>1077.0225762012321</v>
      </c>
      <c r="E1751" s="33">
        <f t="shared" si="258"/>
        <v>1077.0225762012321</v>
      </c>
      <c r="F1751" s="34">
        <f t="shared" si="259"/>
        <v>685.60410226672548</v>
      </c>
      <c r="G1751" s="34" cm="1">
        <f t="array" ref="G1751">_xll.DCE_EC312_SpecificHeat_Ca(B1751)</f>
        <v>650</v>
      </c>
      <c r="H1751" s="33">
        <f t="shared" si="260"/>
        <v>8.7478067106953952E-2</v>
      </c>
      <c r="I1751" s="33">
        <f t="shared" si="261"/>
        <v>1075.4576463227074</v>
      </c>
      <c r="J1751" s="37">
        <f t="shared" si="253"/>
        <v>144.66666666666666</v>
      </c>
      <c r="K1751" s="38">
        <f t="shared" si="254"/>
        <v>1075.4576463227074</v>
      </c>
    </row>
    <row r="1752" spans="1:11">
      <c r="A1752" s="31">
        <v>1737</v>
      </c>
      <c r="B1752" s="33">
        <f t="shared" si="255"/>
        <v>1075.4576463227074</v>
      </c>
      <c r="C1752" s="32">
        <f t="shared" si="256"/>
        <v>144.75</v>
      </c>
      <c r="D1752" s="36">
        <f t="shared" si="257"/>
        <v>1077.1087854074406</v>
      </c>
      <c r="E1752" s="33">
        <f t="shared" si="258"/>
        <v>1077.1087854074406</v>
      </c>
      <c r="F1752" s="34">
        <f t="shared" si="259"/>
        <v>685.20196222561469</v>
      </c>
      <c r="G1752" s="34" cm="1">
        <f t="array" ref="G1752">_xll.DCE_EC312_SpecificHeat_Ca(B1752)</f>
        <v>650</v>
      </c>
      <c r="H1752" s="33">
        <f t="shared" si="260"/>
        <v>8.742675698003613E-2</v>
      </c>
      <c r="I1752" s="33">
        <f t="shared" si="261"/>
        <v>1075.5450730796874</v>
      </c>
      <c r="J1752" s="37">
        <f t="shared" si="253"/>
        <v>144.75</v>
      </c>
      <c r="K1752" s="38">
        <f t="shared" si="254"/>
        <v>1075.5450730796874</v>
      </c>
    </row>
    <row r="1753" spans="1:11">
      <c r="A1753" s="31">
        <v>1738</v>
      </c>
      <c r="B1753" s="33">
        <f t="shared" si="255"/>
        <v>1075.5450730796874</v>
      </c>
      <c r="C1753" s="32">
        <f t="shared" si="256"/>
        <v>144.83333333333334</v>
      </c>
      <c r="D1753" s="36">
        <f t="shared" si="257"/>
        <v>1077.1949450396346</v>
      </c>
      <c r="E1753" s="33">
        <f t="shared" si="258"/>
        <v>1077.1949450396346</v>
      </c>
      <c r="F1753" s="34">
        <f t="shared" si="259"/>
        <v>684.8002955189728</v>
      </c>
      <c r="G1753" s="34" cm="1">
        <f t="array" ref="G1753">_xll.DCE_EC312_SpecificHeat_Ca(B1753)</f>
        <v>650</v>
      </c>
      <c r="H1753" s="33">
        <f t="shared" si="260"/>
        <v>8.7375507247133305E-2</v>
      </c>
      <c r="I1753" s="33">
        <f t="shared" si="261"/>
        <v>1075.6324485869345</v>
      </c>
      <c r="J1753" s="37">
        <f t="shared" si="253"/>
        <v>144.83333333333334</v>
      </c>
      <c r="K1753" s="38">
        <f t="shared" si="254"/>
        <v>1075.6324485869345</v>
      </c>
    </row>
    <row r="1754" spans="1:11">
      <c r="A1754" s="31">
        <v>1739</v>
      </c>
      <c r="B1754" s="33">
        <f t="shared" si="255"/>
        <v>1075.6324485869345</v>
      </c>
      <c r="C1754" s="32">
        <f t="shared" si="256"/>
        <v>144.91666666666666</v>
      </c>
      <c r="D1754" s="36">
        <f t="shared" si="257"/>
        <v>1077.2810551547959</v>
      </c>
      <c r="E1754" s="33">
        <f t="shared" si="258"/>
        <v>1077.2810551547959</v>
      </c>
      <c r="F1754" s="34">
        <f t="shared" si="259"/>
        <v>684.39910130887154</v>
      </c>
      <c r="G1754" s="34" cm="1">
        <f t="array" ref="G1754">_xll.DCE_EC312_SpecificHeat_Ca(B1754)</f>
        <v>650</v>
      </c>
      <c r="H1754" s="33">
        <f t="shared" si="260"/>
        <v>8.7324317801331958E-2</v>
      </c>
      <c r="I1754" s="33">
        <f t="shared" si="261"/>
        <v>1075.7197729047359</v>
      </c>
      <c r="J1754" s="37">
        <f t="shared" si="253"/>
        <v>144.91666666666666</v>
      </c>
      <c r="K1754" s="38">
        <f t="shared" si="254"/>
        <v>1075.7197729047359</v>
      </c>
    </row>
    <row r="1755" spans="1:11">
      <c r="A1755" s="31">
        <v>1740</v>
      </c>
      <c r="B1755" s="33">
        <f t="shared" si="255"/>
        <v>1075.7197729047359</v>
      </c>
      <c r="C1755" s="32">
        <f t="shared" si="256"/>
        <v>145</v>
      </c>
      <c r="D1755" s="36">
        <f t="shared" si="257"/>
        <v>1077.367115809808</v>
      </c>
      <c r="E1755" s="33">
        <f t="shared" si="258"/>
        <v>1077.367115809808</v>
      </c>
      <c r="F1755" s="34">
        <f t="shared" si="259"/>
        <v>683.99837875901301</v>
      </c>
      <c r="G1755" s="34" cm="1">
        <f t="array" ref="G1755">_xll.DCE_EC312_SpecificHeat_Ca(B1755)</f>
        <v>650</v>
      </c>
      <c r="H1755" s="33">
        <f t="shared" si="260"/>
        <v>8.727318853592661E-2</v>
      </c>
      <c r="I1755" s="33">
        <f t="shared" si="261"/>
        <v>1075.8070460932718</v>
      </c>
      <c r="J1755" s="37">
        <f t="shared" si="253"/>
        <v>145</v>
      </c>
      <c r="K1755" s="38">
        <f t="shared" si="254"/>
        <v>1075.8070460932718</v>
      </c>
    </row>
    <row r="1756" spans="1:11">
      <c r="A1756" s="31">
        <v>1741</v>
      </c>
      <c r="B1756" s="33">
        <f t="shared" si="255"/>
        <v>1075.8070460932718</v>
      </c>
      <c r="C1756" s="32">
        <f t="shared" si="256"/>
        <v>145.08333333333334</v>
      </c>
      <c r="D1756" s="36">
        <f t="shared" si="257"/>
        <v>1077.4531270614561</v>
      </c>
      <c r="E1756" s="33">
        <f t="shared" si="258"/>
        <v>1077.4531270614561</v>
      </c>
      <c r="F1756" s="34">
        <f t="shared" si="259"/>
        <v>683.59812703549778</v>
      </c>
      <c r="G1756" s="34" cm="1">
        <f t="array" ref="G1756">_xll.DCE_EC312_SpecificHeat_Ca(B1756)</f>
        <v>650</v>
      </c>
      <c r="H1756" s="33">
        <f t="shared" si="260"/>
        <v>8.722211934451779E-2</v>
      </c>
      <c r="I1756" s="33">
        <f t="shared" si="261"/>
        <v>1075.8942682126162</v>
      </c>
      <c r="J1756" s="37">
        <f t="shared" si="253"/>
        <v>145.08333333333334</v>
      </c>
      <c r="K1756" s="38">
        <f t="shared" si="254"/>
        <v>1075.8942682126162</v>
      </c>
    </row>
    <row r="1757" spans="1:11">
      <c r="A1757" s="31">
        <v>1742</v>
      </c>
      <c r="B1757" s="33">
        <f t="shared" si="255"/>
        <v>1075.8942682126162</v>
      </c>
      <c r="C1757" s="32">
        <f t="shared" si="256"/>
        <v>145.16666666666666</v>
      </c>
      <c r="D1757" s="36">
        <f t="shared" si="257"/>
        <v>1077.5390889664284</v>
      </c>
      <c r="E1757" s="33">
        <f t="shared" si="258"/>
        <v>1077.5390889664284</v>
      </c>
      <c r="F1757" s="34">
        <f t="shared" si="259"/>
        <v>683.19834530612866</v>
      </c>
      <c r="G1757" s="34" cm="1">
        <f t="array" ref="G1757">_xll.DCE_EC312_SpecificHeat_Ca(B1757)</f>
        <v>650</v>
      </c>
      <c r="H1757" s="33">
        <f t="shared" si="260"/>
        <v>8.7171110120923198E-2</v>
      </c>
      <c r="I1757" s="33">
        <f t="shared" si="261"/>
        <v>1075.9814393227371</v>
      </c>
      <c r="J1757" s="37">
        <f t="shared" si="253"/>
        <v>145.16666666666666</v>
      </c>
      <c r="K1757" s="38">
        <f t="shared" si="254"/>
        <v>1075.9814393227371</v>
      </c>
    </row>
    <row r="1758" spans="1:11">
      <c r="A1758" s="31">
        <v>1743</v>
      </c>
      <c r="B1758" s="33">
        <f t="shared" si="255"/>
        <v>1075.9814393227371</v>
      </c>
      <c r="C1758" s="32">
        <f t="shared" si="256"/>
        <v>145.25</v>
      </c>
      <c r="D1758" s="36">
        <f t="shared" si="257"/>
        <v>1077.6250015813148</v>
      </c>
      <c r="E1758" s="33">
        <f t="shared" si="258"/>
        <v>1077.6250015813148</v>
      </c>
      <c r="F1758" s="34">
        <f t="shared" si="259"/>
        <v>682.79903274068806</v>
      </c>
      <c r="G1758" s="34" cm="1">
        <f t="array" ref="G1758">_xll.DCE_EC312_SpecificHeat_Ca(B1758)</f>
        <v>650</v>
      </c>
      <c r="H1758" s="33">
        <f t="shared" si="260"/>
        <v>8.7120160759213194E-2</v>
      </c>
      <c r="I1758" s="33">
        <f t="shared" si="261"/>
        <v>1076.0685594834963</v>
      </c>
      <c r="J1758" s="37">
        <f t="shared" si="253"/>
        <v>145.25</v>
      </c>
      <c r="K1758" s="38">
        <f t="shared" si="254"/>
        <v>1076.0685594834963</v>
      </c>
    </row>
    <row r="1759" spans="1:11">
      <c r="A1759" s="31">
        <v>1744</v>
      </c>
      <c r="B1759" s="33">
        <f t="shared" si="255"/>
        <v>1076.0685594834963</v>
      </c>
      <c r="C1759" s="32">
        <f t="shared" si="256"/>
        <v>145.33333333333334</v>
      </c>
      <c r="D1759" s="36">
        <f t="shared" si="257"/>
        <v>1077.7108649626082</v>
      </c>
      <c r="E1759" s="33">
        <f t="shared" si="258"/>
        <v>1077.7108649626082</v>
      </c>
      <c r="F1759" s="34">
        <f t="shared" si="259"/>
        <v>682.40018851083539</v>
      </c>
      <c r="G1759" s="34" cm="1">
        <f t="array" ref="G1759">_xll.DCE_EC312_SpecificHeat_Ca(B1759)</f>
        <v>650</v>
      </c>
      <c r="H1759" s="33">
        <f t="shared" si="260"/>
        <v>8.7069271153697517E-2</v>
      </c>
      <c r="I1759" s="33">
        <f t="shared" si="261"/>
        <v>1076.15562875465</v>
      </c>
      <c r="J1759" s="37">
        <f t="shared" si="253"/>
        <v>145.33333333333334</v>
      </c>
      <c r="K1759" s="38">
        <f t="shared" si="254"/>
        <v>1076.15562875465</v>
      </c>
    </row>
    <row r="1760" spans="1:11">
      <c r="A1760" s="31">
        <v>1745</v>
      </c>
      <c r="B1760" s="33">
        <f t="shared" si="255"/>
        <v>1076.15562875465</v>
      </c>
      <c r="C1760" s="32">
        <f t="shared" si="256"/>
        <v>145.41666666666666</v>
      </c>
      <c r="D1760" s="36">
        <f t="shared" si="257"/>
        <v>1077.7966791667045</v>
      </c>
      <c r="E1760" s="33">
        <f t="shared" si="258"/>
        <v>1077.7966791667045</v>
      </c>
      <c r="F1760" s="34">
        <f t="shared" si="259"/>
        <v>682.00181179045364</v>
      </c>
      <c r="G1760" s="34" cm="1">
        <f t="array" ref="G1760">_xll.DCE_EC312_SpecificHeat_Ca(B1760)</f>
        <v>650</v>
      </c>
      <c r="H1760" s="33">
        <f t="shared" si="260"/>
        <v>8.7018441198969732E-2</v>
      </c>
      <c r="I1760" s="33">
        <f t="shared" si="261"/>
        <v>1076.242647195849</v>
      </c>
      <c r="J1760" s="37">
        <f t="shared" si="253"/>
        <v>145.41666666666666</v>
      </c>
      <c r="K1760" s="38">
        <f t="shared" si="254"/>
        <v>1076.242647195849</v>
      </c>
    </row>
    <row r="1761" spans="1:11">
      <c r="A1761" s="31">
        <v>1746</v>
      </c>
      <c r="B1761" s="33">
        <f t="shared" si="255"/>
        <v>1076.242647195849</v>
      </c>
      <c r="C1761" s="32">
        <f t="shared" si="256"/>
        <v>145.5</v>
      </c>
      <c r="D1761" s="36">
        <f t="shared" si="257"/>
        <v>1077.8824442499031</v>
      </c>
      <c r="E1761" s="33">
        <f t="shared" si="258"/>
        <v>1077.8824442499031</v>
      </c>
      <c r="F1761" s="34">
        <f t="shared" si="259"/>
        <v>681.60390175540533</v>
      </c>
      <c r="G1761" s="34" cm="1">
        <f t="array" ref="G1761">_xll.DCE_EC312_SpecificHeat_Ca(B1761)</f>
        <v>650</v>
      </c>
      <c r="H1761" s="33">
        <f t="shared" si="260"/>
        <v>8.6967670789875898E-2</v>
      </c>
      <c r="I1761" s="33">
        <f t="shared" si="261"/>
        <v>1076.3296148666388</v>
      </c>
      <c r="J1761" s="37">
        <f t="shared" si="253"/>
        <v>145.5</v>
      </c>
      <c r="K1761" s="38">
        <f t="shared" si="254"/>
        <v>1076.3296148666388</v>
      </c>
    </row>
    <row r="1762" spans="1:11">
      <c r="A1762" s="31">
        <v>1747</v>
      </c>
      <c r="B1762" s="33">
        <f t="shared" si="255"/>
        <v>1076.3296148666388</v>
      </c>
      <c r="C1762" s="32">
        <f t="shared" si="256"/>
        <v>145.58333333333334</v>
      </c>
      <c r="D1762" s="36">
        <f t="shared" si="257"/>
        <v>1077.9681602684059</v>
      </c>
      <c r="E1762" s="33">
        <f t="shared" si="258"/>
        <v>1077.9681602684059</v>
      </c>
      <c r="F1762" s="34">
        <f t="shared" si="259"/>
        <v>681.20645758305045</v>
      </c>
      <c r="G1762" s="34" cm="1">
        <f t="array" ref="G1762">_xll.DCE_EC312_SpecificHeat_Ca(B1762)</f>
        <v>650</v>
      </c>
      <c r="H1762" s="33">
        <f t="shared" si="260"/>
        <v>8.6916959821453199E-2</v>
      </c>
      <c r="I1762" s="33">
        <f t="shared" si="261"/>
        <v>1076.4165318264604</v>
      </c>
      <c r="J1762" s="37">
        <f t="shared" si="253"/>
        <v>145.58333333333334</v>
      </c>
      <c r="K1762" s="38">
        <f t="shared" si="254"/>
        <v>1076.4165318264604</v>
      </c>
    </row>
    <row r="1763" spans="1:11">
      <c r="A1763" s="31">
        <v>1748</v>
      </c>
      <c r="B1763" s="33">
        <f t="shared" si="255"/>
        <v>1076.4165318264604</v>
      </c>
      <c r="C1763" s="32">
        <f t="shared" si="256"/>
        <v>145.66666666666666</v>
      </c>
      <c r="D1763" s="36">
        <f t="shared" si="257"/>
        <v>1078.0538272783192</v>
      </c>
      <c r="E1763" s="33">
        <f t="shared" si="258"/>
        <v>1078.0538272783192</v>
      </c>
      <c r="F1763" s="34">
        <f t="shared" si="259"/>
        <v>680.80947845304411</v>
      </c>
      <c r="G1763" s="34" cm="1">
        <f t="array" ref="G1763">_xll.DCE_EC312_SpecificHeat_Ca(B1763)</f>
        <v>650</v>
      </c>
      <c r="H1763" s="33">
        <f t="shared" si="260"/>
        <v>8.6866308189031599E-2</v>
      </c>
      <c r="I1763" s="33">
        <f t="shared" si="261"/>
        <v>1076.5033981346494</v>
      </c>
      <c r="J1763" s="37">
        <f t="shared" si="253"/>
        <v>145.66666666666666</v>
      </c>
      <c r="K1763" s="38">
        <f t="shared" si="254"/>
        <v>1076.5033981346494</v>
      </c>
    </row>
    <row r="1764" spans="1:11">
      <c r="A1764" s="31">
        <v>1749</v>
      </c>
      <c r="B1764" s="33">
        <f t="shared" si="255"/>
        <v>1076.5033981346494</v>
      </c>
      <c r="C1764" s="32">
        <f t="shared" si="256"/>
        <v>145.75</v>
      </c>
      <c r="D1764" s="36">
        <f t="shared" si="257"/>
        <v>1078.1394453356527</v>
      </c>
      <c r="E1764" s="33">
        <f t="shared" si="258"/>
        <v>1078.1394453356527</v>
      </c>
      <c r="F1764" s="34">
        <f t="shared" si="259"/>
        <v>680.41296354692429</v>
      </c>
      <c r="G1764" s="34" cm="1">
        <f t="array" ref="G1764">_xll.DCE_EC312_SpecificHeat_Ca(B1764)</f>
        <v>650</v>
      </c>
      <c r="H1764" s="33">
        <f t="shared" si="260"/>
        <v>8.6815715788181341E-2</v>
      </c>
      <c r="I1764" s="33">
        <f t="shared" si="261"/>
        <v>1076.5902138504375</v>
      </c>
      <c r="J1764" s="37">
        <f t="shared" si="253"/>
        <v>145.75</v>
      </c>
      <c r="K1764" s="38">
        <f t="shared" si="254"/>
        <v>1076.5902138504375</v>
      </c>
    </row>
    <row r="1765" spans="1:11">
      <c r="A1765" s="31">
        <v>1750</v>
      </c>
      <c r="B1765" s="33">
        <f t="shared" si="255"/>
        <v>1076.5902138504375</v>
      </c>
      <c r="C1765" s="32">
        <f t="shared" si="256"/>
        <v>145.83333333333334</v>
      </c>
      <c r="D1765" s="36">
        <f t="shared" si="257"/>
        <v>1078.2250144963205</v>
      </c>
      <c r="E1765" s="33">
        <f t="shared" si="258"/>
        <v>1078.2250144963205</v>
      </c>
      <c r="F1765" s="34">
        <f t="shared" si="259"/>
        <v>680.01691204824169</v>
      </c>
      <c r="G1765" s="34" cm="1">
        <f t="array" ref="G1765">_xll.DCE_EC312_SpecificHeat_Ca(B1765)</f>
        <v>650</v>
      </c>
      <c r="H1765" s="33">
        <f t="shared" si="260"/>
        <v>8.6765182514729478E-2</v>
      </c>
      <c r="I1765" s="33">
        <f t="shared" si="261"/>
        <v>1076.6769790329522</v>
      </c>
      <c r="J1765" s="37">
        <f t="shared" si="253"/>
        <v>145.83333333333334</v>
      </c>
      <c r="K1765" s="38">
        <f t="shared" si="254"/>
        <v>1076.6769790329522</v>
      </c>
    </row>
    <row r="1766" spans="1:11">
      <c r="A1766" s="31">
        <v>1751</v>
      </c>
      <c r="B1766" s="33">
        <f t="shared" si="255"/>
        <v>1076.6769790329522</v>
      </c>
      <c r="C1766" s="32">
        <f t="shared" si="256"/>
        <v>145.91666666666666</v>
      </c>
      <c r="D1766" s="36">
        <f t="shared" si="257"/>
        <v>1078.3105348161403</v>
      </c>
      <c r="E1766" s="33">
        <f t="shared" si="258"/>
        <v>1078.3105348161403</v>
      </c>
      <c r="F1766" s="34">
        <f t="shared" si="259"/>
        <v>679.6213231420636</v>
      </c>
      <c r="G1766" s="34" cm="1">
        <f t="array" ref="G1766">_xll.DCE_EC312_SpecificHeat_Ca(B1766)</f>
        <v>650</v>
      </c>
      <c r="H1766" s="33">
        <f t="shared" si="260"/>
        <v>8.6714708264696558E-2</v>
      </c>
      <c r="I1766" s="33">
        <f t="shared" si="261"/>
        <v>1076.7636937412169</v>
      </c>
      <c r="J1766" s="37">
        <f t="shared" si="253"/>
        <v>145.91666666666666</v>
      </c>
      <c r="K1766" s="38">
        <f t="shared" si="254"/>
        <v>1076.7636937412169</v>
      </c>
    </row>
    <row r="1767" spans="1:11">
      <c r="A1767" s="31">
        <v>1752</v>
      </c>
      <c r="B1767" s="33">
        <f t="shared" si="255"/>
        <v>1076.7636937412169</v>
      </c>
      <c r="C1767" s="32">
        <f t="shared" si="256"/>
        <v>146</v>
      </c>
      <c r="D1767" s="36">
        <f t="shared" si="257"/>
        <v>1078.3960063508348</v>
      </c>
      <c r="E1767" s="33">
        <f t="shared" si="258"/>
        <v>1078.3960063508348</v>
      </c>
      <c r="F1767" s="34">
        <f t="shared" si="259"/>
        <v>679.2261960157914</v>
      </c>
      <c r="G1767" s="34" cm="1">
        <f t="array" ref="G1767">_xll.DCE_EC312_SpecificHeat_Ca(B1767)</f>
        <v>650</v>
      </c>
      <c r="H1767" s="33">
        <f t="shared" si="260"/>
        <v>8.6664292934400922E-2</v>
      </c>
      <c r="I1767" s="33">
        <f t="shared" si="261"/>
        <v>1076.8503580341512</v>
      </c>
      <c r="J1767" s="37">
        <f t="shared" ref="J1767:J1830" si="262">C1767</f>
        <v>146</v>
      </c>
      <c r="K1767" s="38">
        <f t="shared" ref="K1767:K1830" si="263">I1767</f>
        <v>1076.8503580341512</v>
      </c>
    </row>
    <row r="1768" spans="1:11">
      <c r="A1768" s="31">
        <v>1753</v>
      </c>
      <c r="B1768" s="33">
        <f t="shared" si="255"/>
        <v>1076.8503580341512</v>
      </c>
      <c r="C1768" s="32">
        <f t="shared" si="256"/>
        <v>146.08333333333334</v>
      </c>
      <c r="D1768" s="36">
        <f t="shared" si="257"/>
        <v>1078.4814291560317</v>
      </c>
      <c r="E1768" s="33">
        <f t="shared" si="258"/>
        <v>1078.4814291560317</v>
      </c>
      <c r="F1768" s="34">
        <f t="shared" si="259"/>
        <v>678.83152985871504</v>
      </c>
      <c r="G1768" s="34" cm="1">
        <f t="array" ref="G1768">_xll.DCE_EC312_SpecificHeat_Ca(B1768)</f>
        <v>650</v>
      </c>
      <c r="H1768" s="33">
        <f t="shared" si="260"/>
        <v>8.661393642040191E-2</v>
      </c>
      <c r="I1768" s="33">
        <f t="shared" si="261"/>
        <v>1076.9369719705717</v>
      </c>
      <c r="J1768" s="37">
        <f t="shared" si="262"/>
        <v>146.08333333333334</v>
      </c>
      <c r="K1768" s="38">
        <f t="shared" si="263"/>
        <v>1076.9369719705717</v>
      </c>
    </row>
    <row r="1769" spans="1:11">
      <c r="A1769" s="31">
        <v>1754</v>
      </c>
      <c r="B1769" s="33">
        <f t="shared" si="255"/>
        <v>1076.9369719705717</v>
      </c>
      <c r="C1769" s="32">
        <f t="shared" si="256"/>
        <v>146.16666666666666</v>
      </c>
      <c r="D1769" s="36">
        <f t="shared" si="257"/>
        <v>1078.5668032872625</v>
      </c>
      <c r="E1769" s="33">
        <f t="shared" si="258"/>
        <v>1078.5668032872625</v>
      </c>
      <c r="F1769" s="34">
        <f t="shared" si="259"/>
        <v>678.43732386155455</v>
      </c>
      <c r="G1769" s="34" cm="1">
        <f t="array" ref="G1769">_xll.DCE_EC312_SpecificHeat_Ca(B1769)</f>
        <v>650</v>
      </c>
      <c r="H1769" s="33">
        <f t="shared" si="260"/>
        <v>8.656363861944133E-2</v>
      </c>
      <c r="I1769" s="33">
        <f t="shared" si="261"/>
        <v>1077.0235356091912</v>
      </c>
      <c r="J1769" s="37">
        <f t="shared" si="262"/>
        <v>146.16666666666666</v>
      </c>
      <c r="K1769" s="38">
        <f t="shared" si="263"/>
        <v>1077.0235356091912</v>
      </c>
    </row>
    <row r="1770" spans="1:11">
      <c r="A1770" s="31">
        <v>1755</v>
      </c>
      <c r="B1770" s="33">
        <f t="shared" si="255"/>
        <v>1077.0235356091912</v>
      </c>
      <c r="C1770" s="32">
        <f t="shared" si="256"/>
        <v>146.25</v>
      </c>
      <c r="D1770" s="36">
        <f t="shared" si="257"/>
        <v>1078.6521287999651</v>
      </c>
      <c r="E1770" s="33">
        <f t="shared" si="258"/>
        <v>1078.6521287999651</v>
      </c>
      <c r="F1770" s="34">
        <f t="shared" si="259"/>
        <v>678.04357721761119</v>
      </c>
      <c r="G1770" s="34" cm="1">
        <f t="array" ref="G1770">_xll.DCE_EC312_SpecificHeat_Ca(B1770)</f>
        <v>650</v>
      </c>
      <c r="H1770" s="33">
        <f t="shared" si="260"/>
        <v>8.6513399428590321E-2</v>
      </c>
      <c r="I1770" s="33">
        <f t="shared" si="261"/>
        <v>1077.1100490086199</v>
      </c>
      <c r="J1770" s="37">
        <f t="shared" si="262"/>
        <v>146.25</v>
      </c>
      <c r="K1770" s="38">
        <f t="shared" si="263"/>
        <v>1077.1100490086199</v>
      </c>
    </row>
    <row r="1771" spans="1:11">
      <c r="A1771" s="31">
        <v>1756</v>
      </c>
      <c r="B1771" s="33">
        <f t="shared" si="255"/>
        <v>1077.1100490086199</v>
      </c>
      <c r="C1771" s="32">
        <f t="shared" si="256"/>
        <v>146.33333333333334</v>
      </c>
      <c r="D1771" s="36">
        <f t="shared" si="257"/>
        <v>1078.7374057494821</v>
      </c>
      <c r="E1771" s="33">
        <f t="shared" si="258"/>
        <v>1078.7374057494821</v>
      </c>
      <c r="F1771" s="34">
        <f t="shared" si="259"/>
        <v>677.65028912176388</v>
      </c>
      <c r="G1771" s="34" cm="1">
        <f t="array" ref="G1771">_xll.DCE_EC312_SpecificHeat_Ca(B1771)</f>
        <v>650</v>
      </c>
      <c r="H1771" s="33">
        <f t="shared" si="260"/>
        <v>8.6463218745121306E-2</v>
      </c>
      <c r="I1771" s="33">
        <f t="shared" si="261"/>
        <v>1077.196512227365</v>
      </c>
      <c r="J1771" s="37">
        <f t="shared" si="262"/>
        <v>146.33333333333334</v>
      </c>
      <c r="K1771" s="38">
        <f t="shared" si="263"/>
        <v>1077.196512227365</v>
      </c>
    </row>
    <row r="1772" spans="1:11">
      <c r="A1772" s="31">
        <v>1757</v>
      </c>
      <c r="B1772" s="33">
        <f t="shared" si="255"/>
        <v>1077.196512227365</v>
      </c>
      <c r="C1772" s="32">
        <f t="shared" si="256"/>
        <v>146.41666666666666</v>
      </c>
      <c r="D1772" s="36">
        <f t="shared" si="257"/>
        <v>1078.8226341910615</v>
      </c>
      <c r="E1772" s="33">
        <f t="shared" si="258"/>
        <v>1078.8226341910615</v>
      </c>
      <c r="F1772" s="34">
        <f t="shared" si="259"/>
        <v>677.25745877056863</v>
      </c>
      <c r="G1772" s="34" cm="1">
        <f t="array" ref="G1772">_xll.DCE_EC312_SpecificHeat_Ca(B1772)</f>
        <v>650</v>
      </c>
      <c r="H1772" s="33">
        <f t="shared" si="260"/>
        <v>8.6413096466520734E-2</v>
      </c>
      <c r="I1772" s="33">
        <f t="shared" si="261"/>
        <v>1077.2829253238315</v>
      </c>
      <c r="J1772" s="37">
        <f t="shared" si="262"/>
        <v>146.41666666666666</v>
      </c>
      <c r="K1772" s="38">
        <f t="shared" si="263"/>
        <v>1077.2829253238315</v>
      </c>
    </row>
    <row r="1773" spans="1:11">
      <c r="A1773" s="31">
        <v>1758</v>
      </c>
      <c r="B1773" s="33">
        <f t="shared" si="255"/>
        <v>1077.2829253238315</v>
      </c>
      <c r="C1773" s="32">
        <f t="shared" si="256"/>
        <v>146.5</v>
      </c>
      <c r="D1773" s="36">
        <f t="shared" si="257"/>
        <v>1078.9078141798577</v>
      </c>
      <c r="E1773" s="33">
        <f t="shared" si="258"/>
        <v>1078.9078141798577</v>
      </c>
      <c r="F1773" s="34">
        <f t="shared" si="259"/>
        <v>676.86508536292149</v>
      </c>
      <c r="G1773" s="34" cm="1">
        <f t="array" ref="G1773">_xll.DCE_EC312_SpecificHeat_Ca(B1773)</f>
        <v>650</v>
      </c>
      <c r="H1773" s="33">
        <f t="shared" si="260"/>
        <v>8.6363032490573616E-2</v>
      </c>
      <c r="I1773" s="33">
        <f t="shared" si="261"/>
        <v>1077.3692883563222</v>
      </c>
      <c r="J1773" s="37">
        <f t="shared" si="262"/>
        <v>146.5</v>
      </c>
      <c r="K1773" s="38">
        <f t="shared" si="263"/>
        <v>1077.3692883563222</v>
      </c>
    </row>
    <row r="1774" spans="1:11">
      <c r="A1774" s="31">
        <v>1759</v>
      </c>
      <c r="B1774" s="33">
        <f t="shared" si="255"/>
        <v>1077.3692883563222</v>
      </c>
      <c r="C1774" s="32">
        <f t="shared" si="256"/>
        <v>146.58333333333334</v>
      </c>
      <c r="D1774" s="36">
        <f t="shared" si="257"/>
        <v>1078.99294577093</v>
      </c>
      <c r="E1774" s="33">
        <f t="shared" si="258"/>
        <v>1078.99294577093</v>
      </c>
      <c r="F1774" s="34">
        <f t="shared" si="259"/>
        <v>676.47316809891038</v>
      </c>
      <c r="G1774" s="34" cm="1">
        <f t="array" ref="G1774">_xll.DCE_EC312_SpecificHeat_Ca(B1774)</f>
        <v>650</v>
      </c>
      <c r="H1774" s="33">
        <f t="shared" si="260"/>
        <v>8.6313026715216956E-2</v>
      </c>
      <c r="I1774" s="33">
        <f t="shared" si="261"/>
        <v>1077.4556013830374</v>
      </c>
      <c r="J1774" s="37">
        <f t="shared" si="262"/>
        <v>146.58333333333334</v>
      </c>
      <c r="K1774" s="38">
        <f t="shared" si="263"/>
        <v>1077.4556013830374</v>
      </c>
    </row>
    <row r="1775" spans="1:11">
      <c r="A1775" s="31">
        <v>1760</v>
      </c>
      <c r="B1775" s="33">
        <f t="shared" si="255"/>
        <v>1077.4556013830374</v>
      </c>
      <c r="C1775" s="32">
        <f t="shared" si="256"/>
        <v>146.66666666666666</v>
      </c>
      <c r="D1775" s="36">
        <f t="shared" si="257"/>
        <v>1079.0780290192452</v>
      </c>
      <c r="E1775" s="33">
        <f t="shared" si="258"/>
        <v>1079.0780290192452</v>
      </c>
      <c r="F1775" s="34">
        <f t="shared" si="259"/>
        <v>676.0817061812628</v>
      </c>
      <c r="G1775" s="34" cm="1">
        <f t="array" ref="G1775">_xll.DCE_EC312_SpecificHeat_Ca(B1775)</f>
        <v>650</v>
      </c>
      <c r="H1775" s="33">
        <f t="shared" si="260"/>
        <v>8.6263079038724697E-2</v>
      </c>
      <c r="I1775" s="33">
        <f t="shared" si="261"/>
        <v>1077.5418644620761</v>
      </c>
      <c r="J1775" s="37">
        <f t="shared" si="262"/>
        <v>146.66666666666666</v>
      </c>
      <c r="K1775" s="38">
        <f t="shared" si="263"/>
        <v>1077.5418644620761</v>
      </c>
    </row>
    <row r="1776" spans="1:11">
      <c r="A1776" s="31">
        <v>1761</v>
      </c>
      <c r="B1776" s="33">
        <f t="shared" si="255"/>
        <v>1077.5418644620761</v>
      </c>
      <c r="C1776" s="32">
        <f t="shared" si="256"/>
        <v>146.75</v>
      </c>
      <c r="D1776" s="36">
        <f t="shared" si="257"/>
        <v>1079.1630639796754</v>
      </c>
      <c r="E1776" s="33">
        <f t="shared" si="258"/>
        <v>1079.1630639796754</v>
      </c>
      <c r="F1776" s="34">
        <f t="shared" si="259"/>
        <v>675.69069881407813</v>
      </c>
      <c r="G1776" s="34" cm="1">
        <f t="array" ref="G1776">_xll.DCE_EC312_SpecificHeat_Ca(B1776)</f>
        <v>650</v>
      </c>
      <c r="H1776" s="33">
        <f t="shared" si="260"/>
        <v>8.6213189359545694E-2</v>
      </c>
      <c r="I1776" s="33">
        <f t="shared" si="261"/>
        <v>1077.6280776514357</v>
      </c>
      <c r="J1776" s="37">
        <f t="shared" si="262"/>
        <v>146.75</v>
      </c>
      <c r="K1776" s="38">
        <f t="shared" si="263"/>
        <v>1077.6280776514357</v>
      </c>
    </row>
    <row r="1777" spans="1:11">
      <c r="A1777" s="31">
        <v>1762</v>
      </c>
      <c r="B1777" s="33">
        <f t="shared" si="255"/>
        <v>1077.6280776514357</v>
      </c>
      <c r="C1777" s="32">
        <f t="shared" si="256"/>
        <v>146.83333333333334</v>
      </c>
      <c r="D1777" s="36">
        <f t="shared" si="257"/>
        <v>1079.2480507070004</v>
      </c>
      <c r="E1777" s="33">
        <f t="shared" si="258"/>
        <v>1079.2480507070004</v>
      </c>
      <c r="F1777" s="34">
        <f t="shared" si="259"/>
        <v>675.30014520357713</v>
      </c>
      <c r="G1777" s="34" cm="1">
        <f t="array" ref="G1777">_xll.DCE_EC312_SpecificHeat_Ca(B1777)</f>
        <v>650</v>
      </c>
      <c r="H1777" s="33">
        <f t="shared" si="260"/>
        <v>8.6163357576399549E-2</v>
      </c>
      <c r="I1777" s="33">
        <f t="shared" si="261"/>
        <v>1077.7142410090121</v>
      </c>
      <c r="J1777" s="37">
        <f t="shared" si="262"/>
        <v>146.83333333333334</v>
      </c>
      <c r="K1777" s="38">
        <f t="shared" si="263"/>
        <v>1077.7142410090121</v>
      </c>
    </row>
    <row r="1778" spans="1:11">
      <c r="A1778" s="31">
        <v>1763</v>
      </c>
      <c r="B1778" s="33">
        <f t="shared" si="255"/>
        <v>1077.7142410090121</v>
      </c>
      <c r="C1778" s="32">
        <f t="shared" si="256"/>
        <v>146.91666666666666</v>
      </c>
      <c r="D1778" s="36">
        <f t="shared" si="257"/>
        <v>1079.3329892559059</v>
      </c>
      <c r="E1778" s="33">
        <f t="shared" si="258"/>
        <v>1079.3329892559059</v>
      </c>
      <c r="F1778" s="34">
        <f t="shared" si="259"/>
        <v>674.91004455760174</v>
      </c>
      <c r="G1778" s="34" cm="1">
        <f t="array" ref="G1778">_xll.DCE_EC312_SpecificHeat_Ca(B1778)</f>
        <v>650</v>
      </c>
      <c r="H1778" s="33">
        <f t="shared" si="260"/>
        <v>8.6113583588212653E-2</v>
      </c>
      <c r="I1778" s="33">
        <f t="shared" si="261"/>
        <v>1077.8003545926003</v>
      </c>
      <c r="J1778" s="37">
        <f t="shared" si="262"/>
        <v>146.91666666666666</v>
      </c>
      <c r="K1778" s="38">
        <f t="shared" si="263"/>
        <v>1077.8003545926003</v>
      </c>
    </row>
    <row r="1779" spans="1:11">
      <c r="A1779" s="31">
        <v>1764</v>
      </c>
      <c r="B1779" s="33">
        <f t="shared" si="255"/>
        <v>1077.8003545926003</v>
      </c>
      <c r="C1779" s="32">
        <f t="shared" si="256"/>
        <v>147</v>
      </c>
      <c r="D1779" s="36">
        <f t="shared" si="257"/>
        <v>1079.4178796809849</v>
      </c>
      <c r="E1779" s="33">
        <f t="shared" si="258"/>
        <v>1079.4178796809849</v>
      </c>
      <c r="F1779" s="34">
        <f t="shared" si="259"/>
        <v>674.52039608592929</v>
      </c>
      <c r="G1779" s="34" cm="1">
        <f t="array" ref="G1779">_xll.DCE_EC312_SpecificHeat_Ca(B1779)</f>
        <v>650</v>
      </c>
      <c r="H1779" s="33">
        <f t="shared" si="260"/>
        <v>8.6063867294158422E-2</v>
      </c>
      <c r="I1779" s="33">
        <f t="shared" si="261"/>
        <v>1077.8864184598945</v>
      </c>
      <c r="J1779" s="37">
        <f t="shared" si="262"/>
        <v>147</v>
      </c>
      <c r="K1779" s="38">
        <f t="shared" si="263"/>
        <v>1077.8864184598945</v>
      </c>
    </row>
    <row r="1780" spans="1:11">
      <c r="A1780" s="31">
        <v>1765</v>
      </c>
      <c r="B1780" s="33">
        <f t="shared" si="255"/>
        <v>1077.8864184598945</v>
      </c>
      <c r="C1780" s="32">
        <f t="shared" si="256"/>
        <v>147.08333333333334</v>
      </c>
      <c r="D1780" s="36">
        <f t="shared" si="257"/>
        <v>1079.5027220367383</v>
      </c>
      <c r="E1780" s="33">
        <f t="shared" si="258"/>
        <v>1079.5027220367383</v>
      </c>
      <c r="F1780" s="34">
        <f t="shared" si="259"/>
        <v>674.1311990003361</v>
      </c>
      <c r="G1780" s="34" cm="1">
        <f t="array" ref="G1780">_xll.DCE_EC312_SpecificHeat_Ca(B1780)</f>
        <v>650</v>
      </c>
      <c r="H1780" s="33">
        <f t="shared" si="260"/>
        <v>8.6014208593665265E-2</v>
      </c>
      <c r="I1780" s="33">
        <f t="shared" si="261"/>
        <v>1077.9724326684882</v>
      </c>
      <c r="J1780" s="37">
        <f t="shared" si="262"/>
        <v>147.08333333333334</v>
      </c>
      <c r="K1780" s="38">
        <f t="shared" si="263"/>
        <v>1077.9724326684882</v>
      </c>
    </row>
    <row r="1781" spans="1:11">
      <c r="A1781" s="31">
        <v>1766</v>
      </c>
      <c r="B1781" s="33">
        <f t="shared" si="255"/>
        <v>1077.9724326684882</v>
      </c>
      <c r="C1781" s="32">
        <f t="shared" si="256"/>
        <v>147.16666666666666</v>
      </c>
      <c r="D1781" s="36">
        <f t="shared" si="257"/>
        <v>1079.5875163775731</v>
      </c>
      <c r="E1781" s="33">
        <f t="shared" si="258"/>
        <v>1079.5875163775731</v>
      </c>
      <c r="F1781" s="34">
        <f t="shared" si="259"/>
        <v>673.74245251402294</v>
      </c>
      <c r="G1781" s="34" cm="1">
        <f t="array" ref="G1781">_xll.DCE_EC312_SpecificHeat_Ca(B1781)</f>
        <v>650</v>
      </c>
      <c r="H1781" s="33">
        <f t="shared" si="260"/>
        <v>8.5964607386343331E-2</v>
      </c>
      <c r="I1781" s="33">
        <f t="shared" si="261"/>
        <v>1078.0583972758745</v>
      </c>
      <c r="J1781" s="37">
        <f t="shared" si="262"/>
        <v>147.16666666666666</v>
      </c>
      <c r="K1781" s="38">
        <f t="shared" si="263"/>
        <v>1078.0583972758745</v>
      </c>
    </row>
    <row r="1782" spans="1:11">
      <c r="A1782" s="31">
        <v>1767</v>
      </c>
      <c r="B1782" s="33">
        <f t="shared" si="255"/>
        <v>1078.0583972758745</v>
      </c>
      <c r="C1782" s="32">
        <f t="shared" si="256"/>
        <v>147.25</v>
      </c>
      <c r="D1782" s="36">
        <f t="shared" si="257"/>
        <v>1079.6722627578058</v>
      </c>
      <c r="E1782" s="33">
        <f t="shared" si="258"/>
        <v>1079.6722627578058</v>
      </c>
      <c r="F1782" s="34">
        <f t="shared" si="259"/>
        <v>673.35415584270811</v>
      </c>
      <c r="G1782" s="34" cm="1">
        <f t="array" ref="G1782">_xll.DCE_EC312_SpecificHeat_Ca(B1782)</f>
        <v>650</v>
      </c>
      <c r="H1782" s="33">
        <f t="shared" si="260"/>
        <v>8.5915063572124042E-2</v>
      </c>
      <c r="I1782" s="33">
        <f t="shared" si="261"/>
        <v>1078.1443123394467</v>
      </c>
      <c r="J1782" s="37">
        <f t="shared" si="262"/>
        <v>147.25</v>
      </c>
      <c r="K1782" s="38">
        <f t="shared" si="263"/>
        <v>1078.1443123394467</v>
      </c>
    </row>
    <row r="1783" spans="1:11">
      <c r="A1783" s="31">
        <v>1768</v>
      </c>
      <c r="B1783" s="33">
        <f t="shared" si="255"/>
        <v>1078.1443123394467</v>
      </c>
      <c r="C1783" s="32">
        <f t="shared" si="256"/>
        <v>147.33333333333334</v>
      </c>
      <c r="D1783" s="36">
        <f t="shared" si="257"/>
        <v>1079.7569612316593</v>
      </c>
      <c r="E1783" s="33">
        <f t="shared" si="258"/>
        <v>1079.7569612316593</v>
      </c>
      <c r="F1783" s="34">
        <f t="shared" si="259"/>
        <v>672.9663082032381</v>
      </c>
      <c r="G1783" s="34" cm="1">
        <f t="array" ref="G1783">_xll.DCE_EC312_SpecificHeat_Ca(B1783)</f>
        <v>650</v>
      </c>
      <c r="H1783" s="33">
        <f t="shared" si="260"/>
        <v>8.586557705108272E-2</v>
      </c>
      <c r="I1783" s="33">
        <f t="shared" si="261"/>
        <v>1078.2301779164977</v>
      </c>
      <c r="J1783" s="37">
        <f t="shared" si="262"/>
        <v>147.33333333333334</v>
      </c>
      <c r="K1783" s="38">
        <f t="shared" si="263"/>
        <v>1078.2301779164977</v>
      </c>
    </row>
    <row r="1784" spans="1:11">
      <c r="A1784" s="31">
        <v>1769</v>
      </c>
      <c r="B1784" s="33">
        <f t="shared" si="255"/>
        <v>1078.2301779164977</v>
      </c>
      <c r="C1784" s="32">
        <f t="shared" si="256"/>
        <v>147.41666666666666</v>
      </c>
      <c r="D1784" s="36">
        <f t="shared" si="257"/>
        <v>1079.8416118532648</v>
      </c>
      <c r="E1784" s="33">
        <f t="shared" si="258"/>
        <v>1079.8416118532648</v>
      </c>
      <c r="F1784" s="34">
        <f t="shared" si="259"/>
        <v>672.57890881463277</v>
      </c>
      <c r="G1784" s="34" cm="1">
        <f t="array" ref="G1784">_xll.DCE_EC312_SpecificHeat_Ca(B1784)</f>
        <v>650</v>
      </c>
      <c r="H1784" s="33">
        <f t="shared" si="260"/>
        <v>8.5816147723572045E-2</v>
      </c>
      <c r="I1784" s="33">
        <f t="shared" si="261"/>
        <v>1078.3159940642213</v>
      </c>
      <c r="J1784" s="37">
        <f t="shared" si="262"/>
        <v>147.41666666666666</v>
      </c>
      <c r="K1784" s="38">
        <f t="shared" si="263"/>
        <v>1078.3159940642213</v>
      </c>
    </row>
    <row r="1785" spans="1:11">
      <c r="A1785" s="31">
        <v>1770</v>
      </c>
      <c r="B1785" s="33">
        <f t="shared" si="255"/>
        <v>1078.3159940642213</v>
      </c>
      <c r="C1785" s="32">
        <f t="shared" si="256"/>
        <v>147.5</v>
      </c>
      <c r="D1785" s="36">
        <f t="shared" si="257"/>
        <v>1079.9262146766625</v>
      </c>
      <c r="E1785" s="33">
        <f t="shared" si="258"/>
        <v>1079.9262146766625</v>
      </c>
      <c r="F1785" s="34">
        <f t="shared" si="259"/>
        <v>672.19195689764194</v>
      </c>
      <c r="G1785" s="34" cm="1">
        <f t="array" ref="G1785">_xll.DCE_EC312_SpecificHeat_Ca(B1785)</f>
        <v>650</v>
      </c>
      <c r="H1785" s="33">
        <f t="shared" si="260"/>
        <v>8.576677549016537E-2</v>
      </c>
      <c r="I1785" s="33">
        <f t="shared" si="261"/>
        <v>1078.4017608397114</v>
      </c>
      <c r="J1785" s="37">
        <f t="shared" si="262"/>
        <v>147.5</v>
      </c>
      <c r="K1785" s="38">
        <f t="shared" si="263"/>
        <v>1078.4017608397114</v>
      </c>
    </row>
    <row r="1786" spans="1:11">
      <c r="A1786" s="31">
        <v>1771</v>
      </c>
      <c r="B1786" s="33">
        <f t="shared" si="255"/>
        <v>1078.4017608397114</v>
      </c>
      <c r="C1786" s="32">
        <f t="shared" si="256"/>
        <v>147.58333333333334</v>
      </c>
      <c r="D1786" s="36">
        <f t="shared" si="257"/>
        <v>1080.0107697558008</v>
      </c>
      <c r="E1786" s="33">
        <f t="shared" si="258"/>
        <v>1080.0107697558008</v>
      </c>
      <c r="F1786" s="34">
        <f t="shared" si="259"/>
        <v>671.80545167491994</v>
      </c>
      <c r="G1786" s="34" cm="1">
        <f t="array" ref="G1786">_xll.DCE_EC312_SpecificHeat_Ca(B1786)</f>
        <v>650</v>
      </c>
      <c r="H1786" s="33">
        <f t="shared" si="260"/>
        <v>8.5717460251679076E-2</v>
      </c>
      <c r="I1786" s="33">
        <f t="shared" si="261"/>
        <v>1078.4874782999632</v>
      </c>
      <c r="J1786" s="37">
        <f t="shared" si="262"/>
        <v>147.58333333333334</v>
      </c>
      <c r="K1786" s="38">
        <f t="shared" si="263"/>
        <v>1078.4874782999632</v>
      </c>
    </row>
    <row r="1787" spans="1:11">
      <c r="A1787" s="31">
        <v>1772</v>
      </c>
      <c r="B1787" s="33">
        <f t="shared" si="255"/>
        <v>1078.4874782999632</v>
      </c>
      <c r="C1787" s="32">
        <f t="shared" si="256"/>
        <v>147.66666666666666</v>
      </c>
      <c r="D1787" s="36">
        <f t="shared" si="257"/>
        <v>1080.0952771445368</v>
      </c>
      <c r="E1787" s="33">
        <f t="shared" si="258"/>
        <v>1080.0952771445368</v>
      </c>
      <c r="F1787" s="34">
        <f t="shared" si="259"/>
        <v>671.4193923709671</v>
      </c>
      <c r="G1787" s="34" cm="1">
        <f t="array" ref="G1787">_xll.DCE_EC312_SpecificHeat_Ca(B1787)</f>
        <v>650</v>
      </c>
      <c r="H1787" s="33">
        <f t="shared" si="260"/>
        <v>8.566820190916509E-2</v>
      </c>
      <c r="I1787" s="33">
        <f t="shared" si="261"/>
        <v>1078.5731465018723</v>
      </c>
      <c r="J1787" s="37">
        <f t="shared" si="262"/>
        <v>147.66666666666666</v>
      </c>
      <c r="K1787" s="38">
        <f t="shared" si="263"/>
        <v>1078.5731465018723</v>
      </c>
    </row>
    <row r="1788" spans="1:11">
      <c r="A1788" s="31">
        <v>1773</v>
      </c>
      <c r="B1788" s="33">
        <f t="shared" si="255"/>
        <v>1078.5731465018723</v>
      </c>
      <c r="C1788" s="32">
        <f t="shared" si="256"/>
        <v>147.75</v>
      </c>
      <c r="D1788" s="36">
        <f t="shared" si="257"/>
        <v>1080.1797368966361</v>
      </c>
      <c r="E1788" s="33">
        <f t="shared" si="258"/>
        <v>1080.1797368966361</v>
      </c>
      <c r="F1788" s="34">
        <f t="shared" si="259"/>
        <v>671.0337782117507</v>
      </c>
      <c r="G1788" s="34" cm="1">
        <f t="array" ref="G1788">_xll.DCE_EC312_SpecificHeat_Ca(B1788)</f>
        <v>650</v>
      </c>
      <c r="H1788" s="33">
        <f t="shared" si="260"/>
        <v>8.5619000363862496E-2</v>
      </c>
      <c r="I1788" s="33">
        <f t="shared" si="261"/>
        <v>1078.6587655022361</v>
      </c>
      <c r="J1788" s="37">
        <f t="shared" si="262"/>
        <v>147.75</v>
      </c>
      <c r="K1788" s="38">
        <f t="shared" si="263"/>
        <v>1078.6587655022361</v>
      </c>
    </row>
    <row r="1789" spans="1:11">
      <c r="A1789" s="31">
        <v>1774</v>
      </c>
      <c r="B1789" s="33">
        <f t="shared" si="255"/>
        <v>1078.6587655022361</v>
      </c>
      <c r="C1789" s="32">
        <f t="shared" si="256"/>
        <v>147.83333333333334</v>
      </c>
      <c r="D1789" s="36">
        <f t="shared" si="257"/>
        <v>1080.2641490657738</v>
      </c>
      <c r="E1789" s="33">
        <f t="shared" si="258"/>
        <v>1080.2641490657738</v>
      </c>
      <c r="F1789" s="34">
        <f t="shared" si="259"/>
        <v>670.64860842534154</v>
      </c>
      <c r="G1789" s="34" cm="1">
        <f t="array" ref="G1789">_xll.DCE_EC312_SpecificHeat_Ca(B1789)</f>
        <v>650</v>
      </c>
      <c r="H1789" s="33">
        <f t="shared" si="260"/>
        <v>8.5569855517278762E-2</v>
      </c>
      <c r="I1789" s="33">
        <f t="shared" si="261"/>
        <v>1078.7443353577532</v>
      </c>
      <c r="J1789" s="37">
        <f t="shared" si="262"/>
        <v>147.83333333333334</v>
      </c>
      <c r="K1789" s="38">
        <f t="shared" si="263"/>
        <v>1078.7443353577532</v>
      </c>
    </row>
    <row r="1790" spans="1:11">
      <c r="A1790" s="31">
        <v>1775</v>
      </c>
      <c r="B1790" s="33">
        <f t="shared" si="255"/>
        <v>1078.7443353577532</v>
      </c>
      <c r="C1790" s="32">
        <f t="shared" si="256"/>
        <v>147.91666666666666</v>
      </c>
      <c r="D1790" s="36">
        <f t="shared" si="257"/>
        <v>1080.3485137055345</v>
      </c>
      <c r="E1790" s="33">
        <f t="shared" si="258"/>
        <v>1080.3485137055345</v>
      </c>
      <c r="F1790" s="34">
        <f t="shared" si="259"/>
        <v>670.26388224153493</v>
      </c>
      <c r="G1790" s="34" cm="1">
        <f t="array" ref="G1790">_xll.DCE_EC312_SpecificHeat_Ca(B1790)</f>
        <v>650</v>
      </c>
      <c r="H1790" s="33">
        <f t="shared" si="260"/>
        <v>8.5520767271141412E-2</v>
      </c>
      <c r="I1790" s="33">
        <f t="shared" si="261"/>
        <v>1078.8298561250244</v>
      </c>
      <c r="J1790" s="37">
        <f t="shared" si="262"/>
        <v>147.91666666666666</v>
      </c>
      <c r="K1790" s="38">
        <f t="shared" si="263"/>
        <v>1078.8298561250244</v>
      </c>
    </row>
    <row r="1791" spans="1:11">
      <c r="A1791" s="31">
        <v>1776</v>
      </c>
      <c r="B1791" s="33">
        <f t="shared" si="255"/>
        <v>1078.8298561250244</v>
      </c>
      <c r="C1791" s="32">
        <f t="shared" si="256"/>
        <v>148</v>
      </c>
      <c r="D1791" s="36">
        <f t="shared" si="257"/>
        <v>1080.4328308694123</v>
      </c>
      <c r="E1791" s="33">
        <f t="shared" si="258"/>
        <v>1080.4328308694123</v>
      </c>
      <c r="F1791" s="34">
        <f t="shared" si="259"/>
        <v>669.87959889189483</v>
      </c>
      <c r="G1791" s="34" cm="1">
        <f t="array" ref="G1791">_xll.DCE_EC312_SpecificHeat_Ca(B1791)</f>
        <v>650</v>
      </c>
      <c r="H1791" s="33">
        <f t="shared" si="260"/>
        <v>8.5471735527403656E-2</v>
      </c>
      <c r="I1791" s="33">
        <f t="shared" si="261"/>
        <v>1078.9153278605518</v>
      </c>
      <c r="J1791" s="37">
        <f t="shared" si="262"/>
        <v>148</v>
      </c>
      <c r="K1791" s="38">
        <f t="shared" si="263"/>
        <v>1078.9153278605518</v>
      </c>
    </row>
    <row r="1792" spans="1:11">
      <c r="A1792" s="31">
        <v>1777</v>
      </c>
      <c r="B1792" s="33">
        <f t="shared" si="255"/>
        <v>1078.9153278605518</v>
      </c>
      <c r="C1792" s="32">
        <f t="shared" si="256"/>
        <v>148.08333333333334</v>
      </c>
      <c r="D1792" s="36">
        <f t="shared" si="257"/>
        <v>1080.5171006108108</v>
      </c>
      <c r="E1792" s="33">
        <f t="shared" si="258"/>
        <v>1080.5171006108108</v>
      </c>
      <c r="F1792" s="34">
        <f t="shared" si="259"/>
        <v>669.49575760976768</v>
      </c>
      <c r="G1792" s="34" cm="1">
        <f t="array" ref="G1792">_xll.DCE_EC312_SpecificHeat_Ca(B1792)</f>
        <v>650</v>
      </c>
      <c r="H1792" s="33">
        <f t="shared" si="260"/>
        <v>8.5422760188246086E-2</v>
      </c>
      <c r="I1792" s="33">
        <f t="shared" si="261"/>
        <v>1079.0007506207401</v>
      </c>
      <c r="J1792" s="37">
        <f t="shared" si="262"/>
        <v>148.08333333333334</v>
      </c>
      <c r="K1792" s="38">
        <f t="shared" si="263"/>
        <v>1079.0007506207401</v>
      </c>
    </row>
    <row r="1793" spans="1:11">
      <c r="A1793" s="31">
        <v>1778</v>
      </c>
      <c r="B1793" s="33">
        <f t="shared" si="255"/>
        <v>1079.0007506207401</v>
      </c>
      <c r="C1793" s="32">
        <f t="shared" si="256"/>
        <v>148.16666666666666</v>
      </c>
      <c r="D1793" s="36">
        <f t="shared" si="257"/>
        <v>1080.6013229830432</v>
      </c>
      <c r="E1793" s="33">
        <f t="shared" si="258"/>
        <v>1080.6013229830432</v>
      </c>
      <c r="F1793" s="34">
        <f t="shared" si="259"/>
        <v>669.11235763011587</v>
      </c>
      <c r="G1793" s="34" cm="1">
        <f t="array" ref="G1793">_xll.DCE_EC312_SpecificHeat_Ca(B1793)</f>
        <v>650</v>
      </c>
      <c r="H1793" s="33">
        <f t="shared" si="260"/>
        <v>8.5373841156055494E-2</v>
      </c>
      <c r="I1793" s="33">
        <f t="shared" si="261"/>
        <v>1079.0861244618961</v>
      </c>
      <c r="J1793" s="37">
        <f t="shared" si="262"/>
        <v>148.16666666666666</v>
      </c>
      <c r="K1793" s="38">
        <f t="shared" si="263"/>
        <v>1079.0861244618961</v>
      </c>
    </row>
    <row r="1794" spans="1:11">
      <c r="A1794" s="31">
        <v>1779</v>
      </c>
      <c r="B1794" s="33">
        <f t="shared" si="255"/>
        <v>1079.0861244618961</v>
      </c>
      <c r="C1794" s="32">
        <f t="shared" si="256"/>
        <v>148.25</v>
      </c>
      <c r="D1794" s="36">
        <f t="shared" si="257"/>
        <v>1080.6854980393339</v>
      </c>
      <c r="E1794" s="33">
        <f t="shared" si="258"/>
        <v>1080.6854980393339</v>
      </c>
      <c r="F1794" s="34">
        <f t="shared" si="259"/>
        <v>668.72939819003636</v>
      </c>
      <c r="G1794" s="34" cm="1">
        <f t="array" ref="G1794">_xll.DCE_EC312_SpecificHeat_Ca(B1794)</f>
        <v>650</v>
      </c>
      <c r="H1794" s="33">
        <f t="shared" si="260"/>
        <v>8.532497833349105E-2</v>
      </c>
      <c r="I1794" s="33">
        <f t="shared" si="261"/>
        <v>1079.1714494402297</v>
      </c>
      <c r="J1794" s="37">
        <f t="shared" si="262"/>
        <v>148.25</v>
      </c>
      <c r="K1794" s="38">
        <f t="shared" si="263"/>
        <v>1079.1714494402297</v>
      </c>
    </row>
    <row r="1795" spans="1:11">
      <c r="A1795" s="31">
        <v>1780</v>
      </c>
      <c r="B1795" s="33">
        <f t="shared" si="255"/>
        <v>1079.1714494402297</v>
      </c>
      <c r="C1795" s="32">
        <f t="shared" si="256"/>
        <v>148.33333333333334</v>
      </c>
      <c r="D1795" s="36">
        <f t="shared" si="257"/>
        <v>1080.7696258328167</v>
      </c>
      <c r="E1795" s="33">
        <f t="shared" si="258"/>
        <v>1080.7696258328167</v>
      </c>
      <c r="F1795" s="34">
        <f t="shared" si="259"/>
        <v>668.34687852806223</v>
      </c>
      <c r="G1795" s="34" cm="1">
        <f t="array" ref="G1795">_xll.DCE_EC312_SpecificHeat_Ca(B1795)</f>
        <v>650</v>
      </c>
      <c r="H1795" s="33">
        <f t="shared" si="260"/>
        <v>8.5276171623395125E-2</v>
      </c>
      <c r="I1795" s="33">
        <f t="shared" si="261"/>
        <v>1079.2567256118532</v>
      </c>
      <c r="J1795" s="37">
        <f t="shared" si="262"/>
        <v>148.33333333333334</v>
      </c>
      <c r="K1795" s="38">
        <f t="shared" si="263"/>
        <v>1079.2567256118532</v>
      </c>
    </row>
    <row r="1796" spans="1:11">
      <c r="A1796" s="31">
        <v>1781</v>
      </c>
      <c r="B1796" s="33">
        <f t="shared" si="255"/>
        <v>1079.2567256118532</v>
      </c>
      <c r="C1796" s="32">
        <f t="shared" si="256"/>
        <v>148.41666666666666</v>
      </c>
      <c r="D1796" s="36">
        <f t="shared" si="257"/>
        <v>1080.8537064165366</v>
      </c>
      <c r="E1796" s="33">
        <f t="shared" si="258"/>
        <v>1080.8537064165366</v>
      </c>
      <c r="F1796" s="34">
        <f t="shared" si="259"/>
        <v>667.96479788469446</v>
      </c>
      <c r="G1796" s="34" cm="1">
        <f t="array" ref="G1796">_xll.DCE_EC312_SpecificHeat_Ca(B1796)</f>
        <v>650</v>
      </c>
      <c r="H1796" s="33">
        <f t="shared" si="260"/>
        <v>8.5227420928861236E-2</v>
      </c>
      <c r="I1796" s="33">
        <f t="shared" si="261"/>
        <v>1079.3419530327822</v>
      </c>
      <c r="J1796" s="37">
        <f t="shared" si="262"/>
        <v>148.41666666666666</v>
      </c>
      <c r="K1796" s="38">
        <f t="shared" si="263"/>
        <v>1079.3419530327822</v>
      </c>
    </row>
    <row r="1797" spans="1:11">
      <c r="A1797" s="31">
        <v>1782</v>
      </c>
      <c r="B1797" s="33">
        <f t="shared" si="255"/>
        <v>1079.3419530327822</v>
      </c>
      <c r="C1797" s="32">
        <f t="shared" si="256"/>
        <v>148.5</v>
      </c>
      <c r="D1797" s="36">
        <f t="shared" si="257"/>
        <v>1080.9377398434485</v>
      </c>
      <c r="E1797" s="33">
        <f t="shared" si="258"/>
        <v>1080.9377398434485</v>
      </c>
      <c r="F1797" s="34">
        <f t="shared" si="259"/>
        <v>667.58315550192265</v>
      </c>
      <c r="G1797" s="34" cm="1">
        <f t="array" ref="G1797">_xll.DCE_EC312_SpecificHeat_Ca(B1797)</f>
        <v>650</v>
      </c>
      <c r="H1797" s="33">
        <f t="shared" si="260"/>
        <v>8.5178726153172776E-2</v>
      </c>
      <c r="I1797" s="33">
        <f t="shared" si="261"/>
        <v>1079.4271317589353</v>
      </c>
      <c r="J1797" s="37">
        <f t="shared" si="262"/>
        <v>148.5</v>
      </c>
      <c r="K1797" s="38">
        <f t="shared" si="263"/>
        <v>1079.4271317589353</v>
      </c>
    </row>
    <row r="1798" spans="1:11">
      <c r="A1798" s="31">
        <v>1783</v>
      </c>
      <c r="B1798" s="33">
        <f t="shared" si="255"/>
        <v>1079.4271317589353</v>
      </c>
      <c r="C1798" s="32">
        <f t="shared" si="256"/>
        <v>148.58333333333334</v>
      </c>
      <c r="D1798" s="36">
        <f t="shared" si="257"/>
        <v>1081.0217261664193</v>
      </c>
      <c r="E1798" s="33">
        <f t="shared" si="258"/>
        <v>1081.0217261664193</v>
      </c>
      <c r="F1798" s="34">
        <f t="shared" si="259"/>
        <v>667.20195062387654</v>
      </c>
      <c r="G1798" s="34" cm="1">
        <f t="array" ref="G1798">_xll.DCE_EC312_SpecificHeat_Ca(B1798)</f>
        <v>650</v>
      </c>
      <c r="H1798" s="33">
        <f t="shared" si="260"/>
        <v>8.5130087199886212E-2</v>
      </c>
      <c r="I1798" s="33">
        <f t="shared" si="261"/>
        <v>1079.5122618461351</v>
      </c>
      <c r="J1798" s="37">
        <f t="shared" si="262"/>
        <v>148.58333333333334</v>
      </c>
      <c r="K1798" s="38">
        <f t="shared" si="263"/>
        <v>1079.5122618461351</v>
      </c>
    </row>
    <row r="1799" spans="1:11">
      <c r="A1799" s="31">
        <v>1784</v>
      </c>
      <c r="B1799" s="33">
        <f t="shared" si="255"/>
        <v>1079.5122618461351</v>
      </c>
      <c r="C1799" s="32">
        <f t="shared" si="256"/>
        <v>148.66666666666666</v>
      </c>
      <c r="D1799" s="36">
        <f t="shared" si="257"/>
        <v>1081.1056654382262</v>
      </c>
      <c r="E1799" s="33">
        <f t="shared" si="258"/>
        <v>1081.1056654382262</v>
      </c>
      <c r="F1799" s="34">
        <f t="shared" si="259"/>
        <v>666.82118249607174</v>
      </c>
      <c r="G1799" s="34" cm="1">
        <f t="array" ref="G1799">_xll.DCE_EC312_SpecificHeat_Ca(B1799)</f>
        <v>650</v>
      </c>
      <c r="H1799" s="33">
        <f t="shared" si="260"/>
        <v>8.5081503972734909E-2</v>
      </c>
      <c r="I1799" s="33">
        <f t="shared" si="261"/>
        <v>1079.5973433501078</v>
      </c>
      <c r="J1799" s="37">
        <f t="shared" si="262"/>
        <v>148.66666666666666</v>
      </c>
      <c r="K1799" s="38">
        <f t="shared" si="263"/>
        <v>1079.5973433501078</v>
      </c>
    </row>
    <row r="1800" spans="1:11">
      <c r="A1800" s="31">
        <v>1785</v>
      </c>
      <c r="B1800" s="33">
        <f t="shared" si="255"/>
        <v>1079.5973433501078</v>
      </c>
      <c r="C1800" s="32">
        <f t="shared" si="256"/>
        <v>148.75</v>
      </c>
      <c r="D1800" s="36">
        <f t="shared" si="257"/>
        <v>1081.1895577115581</v>
      </c>
      <c r="E1800" s="33">
        <f t="shared" si="258"/>
        <v>1081.1895577115581</v>
      </c>
      <c r="F1800" s="34">
        <f t="shared" si="259"/>
        <v>666.44085036584488</v>
      </c>
      <c r="G1800" s="34" cm="1">
        <f t="array" ref="G1800">_xll.DCE_EC312_SpecificHeat_Ca(B1800)</f>
        <v>650</v>
      </c>
      <c r="H1800" s="33">
        <f t="shared" si="260"/>
        <v>8.503297637568448E-2</v>
      </c>
      <c r="I1800" s="33">
        <f t="shared" si="261"/>
        <v>1079.6823763264836</v>
      </c>
      <c r="J1800" s="37">
        <f t="shared" si="262"/>
        <v>148.75</v>
      </c>
      <c r="K1800" s="38">
        <f t="shared" si="263"/>
        <v>1079.6823763264836</v>
      </c>
    </row>
    <row r="1801" spans="1:11">
      <c r="A1801" s="31">
        <v>1786</v>
      </c>
      <c r="B1801" s="33">
        <f t="shared" si="255"/>
        <v>1079.6823763264836</v>
      </c>
      <c r="C1801" s="32">
        <f t="shared" si="256"/>
        <v>148.83333333333334</v>
      </c>
      <c r="D1801" s="36">
        <f t="shared" si="257"/>
        <v>1081.2734030390159</v>
      </c>
      <c r="E1801" s="33">
        <f t="shared" si="258"/>
        <v>1081.2734030390159</v>
      </c>
      <c r="F1801" s="34">
        <f t="shared" si="259"/>
        <v>666.06095348252609</v>
      </c>
      <c r="G1801" s="34" cm="1">
        <f t="array" ref="G1801">_xll.DCE_EC312_SpecificHeat_Ca(B1801)</f>
        <v>650</v>
      </c>
      <c r="H1801" s="33">
        <f t="shared" si="260"/>
        <v>8.498450431295497E-2</v>
      </c>
      <c r="I1801" s="33">
        <f t="shared" si="261"/>
        <v>1079.7673608307964</v>
      </c>
      <c r="J1801" s="37">
        <f t="shared" si="262"/>
        <v>148.83333333333334</v>
      </c>
      <c r="K1801" s="38">
        <f t="shared" si="263"/>
        <v>1079.7673608307964</v>
      </c>
    </row>
    <row r="1802" spans="1:11">
      <c r="A1802" s="31">
        <v>1787</v>
      </c>
      <c r="B1802" s="33">
        <f t="shared" si="255"/>
        <v>1079.7673608307964</v>
      </c>
      <c r="C1802" s="32">
        <f t="shared" si="256"/>
        <v>148.91666666666666</v>
      </c>
      <c r="D1802" s="36">
        <f t="shared" si="257"/>
        <v>1081.357201473111</v>
      </c>
      <c r="E1802" s="33">
        <f t="shared" si="258"/>
        <v>1081.357201473111</v>
      </c>
      <c r="F1802" s="34">
        <f t="shared" si="259"/>
        <v>665.681491096748</v>
      </c>
      <c r="G1802" s="34" cm="1">
        <f t="array" ref="G1802">_xll.DCE_EC312_SpecificHeat_Ca(B1802)</f>
        <v>650</v>
      </c>
      <c r="H1802" s="33">
        <f t="shared" si="260"/>
        <v>8.4936087688932571E-2</v>
      </c>
      <c r="I1802" s="33">
        <f t="shared" si="261"/>
        <v>1079.8522969184853</v>
      </c>
      <c r="J1802" s="37">
        <f t="shared" si="262"/>
        <v>148.91666666666666</v>
      </c>
      <c r="K1802" s="38">
        <f t="shared" si="263"/>
        <v>1079.8522969184853</v>
      </c>
    </row>
    <row r="1803" spans="1:11">
      <c r="A1803" s="31">
        <v>1788</v>
      </c>
      <c r="B1803" s="33">
        <f t="shared" si="255"/>
        <v>1079.8522969184853</v>
      </c>
      <c r="C1803" s="32">
        <f t="shared" si="256"/>
        <v>149</v>
      </c>
      <c r="D1803" s="36">
        <f t="shared" si="257"/>
        <v>1081.4409530662681</v>
      </c>
      <c r="E1803" s="33">
        <f t="shared" si="258"/>
        <v>1081.4409530662681</v>
      </c>
      <c r="F1803" s="34">
        <f t="shared" si="259"/>
        <v>665.30246246125262</v>
      </c>
      <c r="G1803" s="34" cm="1">
        <f t="array" ref="G1803">_xll.DCE_EC312_SpecificHeat_Ca(B1803)</f>
        <v>650</v>
      </c>
      <c r="H1803" s="33">
        <f t="shared" si="260"/>
        <v>8.4887726408272648E-2</v>
      </c>
      <c r="I1803" s="33">
        <f t="shared" si="261"/>
        <v>1079.9371846448935</v>
      </c>
      <c r="J1803" s="37">
        <f t="shared" si="262"/>
        <v>149</v>
      </c>
      <c r="K1803" s="38">
        <f t="shared" si="263"/>
        <v>1079.9371846448935</v>
      </c>
    </row>
    <row r="1804" spans="1:11">
      <c r="A1804" s="31">
        <v>1789</v>
      </c>
      <c r="B1804" s="33">
        <f t="shared" si="255"/>
        <v>1079.9371846448935</v>
      </c>
      <c r="C1804" s="32">
        <f t="shared" si="256"/>
        <v>149.08333333333334</v>
      </c>
      <c r="D1804" s="36">
        <f t="shared" si="257"/>
        <v>1081.5246578708229</v>
      </c>
      <c r="E1804" s="33">
        <f t="shared" si="258"/>
        <v>1081.5246578708229</v>
      </c>
      <c r="F1804" s="34">
        <f t="shared" si="259"/>
        <v>664.92386683009613</v>
      </c>
      <c r="G1804" s="34" cm="1">
        <f t="array" ref="G1804">_xll.DCE_EC312_SpecificHeat_Ca(B1804)</f>
        <v>650</v>
      </c>
      <c r="H1804" s="33">
        <f t="shared" si="260"/>
        <v>8.4839420375798211E-2</v>
      </c>
      <c r="I1804" s="33">
        <f t="shared" si="261"/>
        <v>1080.0220240652693</v>
      </c>
      <c r="J1804" s="37">
        <f t="shared" si="262"/>
        <v>149.08333333333334</v>
      </c>
      <c r="K1804" s="38">
        <f t="shared" si="263"/>
        <v>1080.0220240652693</v>
      </c>
    </row>
    <row r="1805" spans="1:11">
      <c r="A1805" s="31">
        <v>1790</v>
      </c>
      <c r="B1805" s="33">
        <f t="shared" si="255"/>
        <v>1080.0220240652693</v>
      </c>
      <c r="C1805" s="32">
        <f t="shared" si="256"/>
        <v>149.16666666666666</v>
      </c>
      <c r="D1805" s="36">
        <f t="shared" si="257"/>
        <v>1081.6083159390246</v>
      </c>
      <c r="E1805" s="33">
        <f t="shared" si="258"/>
        <v>1081.6083159390246</v>
      </c>
      <c r="F1805" s="34">
        <f t="shared" si="259"/>
        <v>664.54570345947718</v>
      </c>
      <c r="G1805" s="34" cm="1">
        <f t="array" ref="G1805">_xll.DCE_EC312_SpecificHeat_Ca(B1805)</f>
        <v>650</v>
      </c>
      <c r="H1805" s="33">
        <f t="shared" si="260"/>
        <v>8.4791169496605645E-2</v>
      </c>
      <c r="I1805" s="33">
        <f t="shared" si="261"/>
        <v>1080.1068152347659</v>
      </c>
      <c r="J1805" s="37">
        <f t="shared" si="262"/>
        <v>149.16666666666666</v>
      </c>
      <c r="K1805" s="38">
        <f t="shared" si="263"/>
        <v>1080.1068152347659</v>
      </c>
    </row>
    <row r="1806" spans="1:11">
      <c r="A1806" s="31">
        <v>1791</v>
      </c>
      <c r="B1806" s="33">
        <f t="shared" si="255"/>
        <v>1080.1068152347659</v>
      </c>
      <c r="C1806" s="32">
        <f t="shared" si="256"/>
        <v>149.25</v>
      </c>
      <c r="D1806" s="36">
        <f t="shared" si="257"/>
        <v>1081.691927323034</v>
      </c>
      <c r="E1806" s="33">
        <f t="shared" si="258"/>
        <v>1081.691927323034</v>
      </c>
      <c r="F1806" s="34">
        <f t="shared" si="259"/>
        <v>664.16797160708859</v>
      </c>
      <c r="G1806" s="34" cm="1">
        <f t="array" ref="G1806">_xll.DCE_EC312_SpecificHeat_Ca(B1806)</f>
        <v>650</v>
      </c>
      <c r="H1806" s="33">
        <f t="shared" si="260"/>
        <v>8.4742973675981992E-2</v>
      </c>
      <c r="I1806" s="33">
        <f t="shared" si="261"/>
        <v>1080.1915582084418</v>
      </c>
      <c r="J1806" s="37">
        <f t="shared" si="262"/>
        <v>149.25</v>
      </c>
      <c r="K1806" s="38">
        <f t="shared" si="263"/>
        <v>1080.1915582084418</v>
      </c>
    </row>
    <row r="1807" spans="1:11">
      <c r="A1807" s="31">
        <v>1792</v>
      </c>
      <c r="B1807" s="33">
        <f t="shared" si="255"/>
        <v>1080.1915582084418</v>
      </c>
      <c r="C1807" s="32">
        <f t="shared" si="256"/>
        <v>149.33333333333334</v>
      </c>
      <c r="D1807" s="36">
        <f t="shared" si="257"/>
        <v>1081.7754920749248</v>
      </c>
      <c r="E1807" s="33">
        <f t="shared" si="258"/>
        <v>1081.7754920749248</v>
      </c>
      <c r="F1807" s="34">
        <f t="shared" si="259"/>
        <v>663.79067053234166</v>
      </c>
      <c r="G1807" s="34" cm="1">
        <f t="array" ref="G1807">_xll.DCE_EC312_SpecificHeat_Ca(B1807)</f>
        <v>650</v>
      </c>
      <c r="H1807" s="33">
        <f t="shared" si="260"/>
        <v>8.469483281943356E-2</v>
      </c>
      <c r="I1807" s="33">
        <f t="shared" si="261"/>
        <v>1080.2762530412613</v>
      </c>
      <c r="J1807" s="37">
        <f t="shared" si="262"/>
        <v>149.33333333333334</v>
      </c>
      <c r="K1807" s="38">
        <f t="shared" si="263"/>
        <v>1080.2762530412613</v>
      </c>
    </row>
    <row r="1808" spans="1:11">
      <c r="A1808" s="31">
        <v>1793</v>
      </c>
      <c r="B1808" s="33">
        <f t="shared" si="255"/>
        <v>1080.2762530412613</v>
      </c>
      <c r="C1808" s="32">
        <f t="shared" si="256"/>
        <v>149.41666666666666</v>
      </c>
      <c r="D1808" s="36">
        <f t="shared" si="257"/>
        <v>1081.8590102466842</v>
      </c>
      <c r="E1808" s="33">
        <f t="shared" si="258"/>
        <v>1081.8590102466842</v>
      </c>
      <c r="F1808" s="34">
        <f t="shared" si="259"/>
        <v>663.41379949634711</v>
      </c>
      <c r="G1808" s="34" cm="1">
        <f t="array" ref="G1808">_xll.DCE_EC312_SpecificHeat_Ca(B1808)</f>
        <v>650</v>
      </c>
      <c r="H1808" s="33">
        <f t="shared" si="260"/>
        <v>8.4646746832683487E-2</v>
      </c>
      <c r="I1808" s="33">
        <f t="shared" si="261"/>
        <v>1080.360899788094</v>
      </c>
      <c r="J1808" s="37">
        <f t="shared" si="262"/>
        <v>149.41666666666666</v>
      </c>
      <c r="K1808" s="38">
        <f t="shared" si="263"/>
        <v>1080.360899788094</v>
      </c>
    </row>
    <row r="1809" spans="1:11">
      <c r="A1809" s="31">
        <v>1794</v>
      </c>
      <c r="B1809" s="33">
        <f t="shared" ref="B1809:B1872" si="264">IF(A1809=1,20,I1808)</f>
        <v>1080.360899788094</v>
      </c>
      <c r="C1809" s="32">
        <f t="shared" ref="C1809:C1872" si="265">A1809*5/60</f>
        <v>149.5</v>
      </c>
      <c r="D1809" s="36">
        <f t="shared" ref="D1809:D1872" si="266">20 + 345 *LOG10(8 * C1809 + 1)</f>
        <v>1081.9424818902116</v>
      </c>
      <c r="E1809" s="33">
        <f t="shared" ref="E1809:E1872" si="267">D1809</f>
        <v>1081.9424818902116</v>
      </c>
      <c r="F1809" s="34">
        <f t="shared" ref="F1809:F1872" si="268">25 * (D1809 - B1809)+1 * 0.7 * 1 * 0.0000000567 * ((E1809 + 273) ^ 4 - (B1809 + 273) ^ 4)</f>
        <v>663.03735776192241</v>
      </c>
      <c r="G1809" s="34" cm="1">
        <f t="array" ref="G1809">_xll.DCE_EC312_SpecificHeat_Ca(B1809)</f>
        <v>650</v>
      </c>
      <c r="H1809" s="33">
        <f t="shared" ref="H1809:H1872" si="269">$G$10 * $G$9 / (G1809 * 7850) * F1809 * 5</f>
        <v>8.4598715621672649E-2</v>
      </c>
      <c r="I1809" s="33">
        <f t="shared" ref="I1809:I1872" si="270">B1809+H1809</f>
        <v>1080.4454985037157</v>
      </c>
      <c r="J1809" s="37">
        <f t="shared" si="262"/>
        <v>149.5</v>
      </c>
      <c r="K1809" s="38">
        <f t="shared" si="263"/>
        <v>1080.4454985037157</v>
      </c>
    </row>
    <row r="1810" spans="1:11">
      <c r="A1810" s="31">
        <v>1795</v>
      </c>
      <c r="B1810" s="33">
        <f t="shared" si="264"/>
        <v>1080.4454985037157</v>
      </c>
      <c r="C1810" s="32">
        <f t="shared" si="265"/>
        <v>149.58333333333334</v>
      </c>
      <c r="D1810" s="36">
        <f t="shared" si="266"/>
        <v>1082.0259070573204</v>
      </c>
      <c r="E1810" s="33">
        <f t="shared" si="267"/>
        <v>1082.0259070573204</v>
      </c>
      <c r="F1810" s="34">
        <f t="shared" si="268"/>
        <v>662.66134459345494</v>
      </c>
      <c r="G1810" s="34" cm="1">
        <f t="array" ref="G1810">_xll.DCE_EC312_SpecificHeat_Ca(B1810)</f>
        <v>650</v>
      </c>
      <c r="H1810" s="33">
        <f t="shared" si="269"/>
        <v>8.4550739092542293E-2</v>
      </c>
      <c r="I1810" s="33">
        <f t="shared" si="270"/>
        <v>1080.5300492428082</v>
      </c>
      <c r="J1810" s="37">
        <f t="shared" si="262"/>
        <v>149.58333333333334</v>
      </c>
      <c r="K1810" s="38">
        <f t="shared" si="263"/>
        <v>1080.5300492428082</v>
      </c>
    </row>
    <row r="1811" spans="1:11">
      <c r="A1811" s="31">
        <v>1796</v>
      </c>
      <c r="B1811" s="33">
        <f t="shared" si="264"/>
        <v>1080.5300492428082</v>
      </c>
      <c r="C1811" s="32">
        <f t="shared" si="265"/>
        <v>149.66666666666666</v>
      </c>
      <c r="D1811" s="36">
        <f t="shared" si="266"/>
        <v>1082.1092857997376</v>
      </c>
      <c r="E1811" s="33">
        <f t="shared" si="267"/>
        <v>1082.1092857997376</v>
      </c>
      <c r="F1811" s="34">
        <f t="shared" si="268"/>
        <v>662.28575925742393</v>
      </c>
      <c r="G1811" s="34" cm="1">
        <f t="array" ref="G1811">_xll.DCE_EC312_SpecificHeat_Ca(B1811)</f>
        <v>650</v>
      </c>
      <c r="H1811" s="33">
        <f t="shared" si="269"/>
        <v>8.4502817151700507E-2</v>
      </c>
      <c r="I1811" s="33">
        <f t="shared" si="270"/>
        <v>1080.6145520599598</v>
      </c>
      <c r="J1811" s="37">
        <f t="shared" si="262"/>
        <v>149.66666666666666</v>
      </c>
      <c r="K1811" s="38">
        <f t="shared" si="263"/>
        <v>1080.6145520599598</v>
      </c>
    </row>
    <row r="1812" spans="1:11">
      <c r="A1812" s="31">
        <v>1797</v>
      </c>
      <c r="B1812" s="33">
        <f t="shared" si="264"/>
        <v>1080.6145520599598</v>
      </c>
      <c r="C1812" s="32">
        <f t="shared" si="265"/>
        <v>149.75</v>
      </c>
      <c r="D1812" s="36">
        <f t="shared" si="266"/>
        <v>1082.1926181691028</v>
      </c>
      <c r="E1812" s="33">
        <f t="shared" si="267"/>
        <v>1082.1926181691028</v>
      </c>
      <c r="F1812" s="34">
        <f t="shared" si="268"/>
        <v>661.9106010214316</v>
      </c>
      <c r="G1812" s="34" cm="1">
        <f t="array" ref="G1812">_xll.DCE_EC312_SpecificHeat_Ca(B1812)</f>
        <v>650</v>
      </c>
      <c r="H1812" s="33">
        <f t="shared" si="269"/>
        <v>8.4454949705698709E-2</v>
      </c>
      <c r="I1812" s="33">
        <f t="shared" si="270"/>
        <v>1080.6990070096656</v>
      </c>
      <c r="J1812" s="37">
        <f t="shared" si="262"/>
        <v>149.75</v>
      </c>
      <c r="K1812" s="38">
        <f t="shared" si="263"/>
        <v>1080.6990070096656</v>
      </c>
    </row>
    <row r="1813" spans="1:11">
      <c r="A1813" s="31">
        <v>1798</v>
      </c>
      <c r="B1813" s="33">
        <f t="shared" si="264"/>
        <v>1080.6990070096656</v>
      </c>
      <c r="C1813" s="32">
        <f t="shared" si="265"/>
        <v>149.83333333333334</v>
      </c>
      <c r="D1813" s="36">
        <f t="shared" si="266"/>
        <v>1082.2759042169707</v>
      </c>
      <c r="E1813" s="33">
        <f t="shared" si="267"/>
        <v>1082.2759042169707</v>
      </c>
      <c r="F1813" s="34">
        <f t="shared" si="268"/>
        <v>661.53586915494554</v>
      </c>
      <c r="G1813" s="34" cm="1">
        <f t="array" ref="G1813">_xll.DCE_EC312_SpecificHeat_Ca(B1813)</f>
        <v>650</v>
      </c>
      <c r="H1813" s="33">
        <f t="shared" si="269"/>
        <v>8.4407136661326307E-2</v>
      </c>
      <c r="I1813" s="33">
        <f t="shared" si="270"/>
        <v>1080.783414146327</v>
      </c>
      <c r="J1813" s="37">
        <f t="shared" si="262"/>
        <v>149.83333333333334</v>
      </c>
      <c r="K1813" s="38">
        <f t="shared" si="263"/>
        <v>1080.783414146327</v>
      </c>
    </row>
    <row r="1814" spans="1:11">
      <c r="A1814" s="31">
        <v>1799</v>
      </c>
      <c r="B1814" s="33">
        <f t="shared" si="264"/>
        <v>1080.783414146327</v>
      </c>
      <c r="C1814" s="32">
        <f t="shared" si="265"/>
        <v>149.91666666666666</v>
      </c>
      <c r="D1814" s="36">
        <f t="shared" si="266"/>
        <v>1082.35914399481</v>
      </c>
      <c r="E1814" s="33">
        <f t="shared" si="267"/>
        <v>1082.35914399481</v>
      </c>
      <c r="F1814" s="34">
        <f t="shared" si="268"/>
        <v>661.16156292947323</v>
      </c>
      <c r="G1814" s="34" cm="1">
        <f t="array" ref="G1814">_xll.DCE_EC312_SpecificHeat_Ca(B1814)</f>
        <v>650</v>
      </c>
      <c r="H1814" s="33">
        <f t="shared" si="269"/>
        <v>8.4359377925632986E-2</v>
      </c>
      <c r="I1814" s="33">
        <f t="shared" si="270"/>
        <v>1080.8677735242527</v>
      </c>
      <c r="J1814" s="37">
        <f t="shared" si="262"/>
        <v>149.91666666666666</v>
      </c>
      <c r="K1814" s="38">
        <f t="shared" si="263"/>
        <v>1080.8677735242527</v>
      </c>
    </row>
    <row r="1815" spans="1:11">
      <c r="A1815" s="31">
        <v>1800</v>
      </c>
      <c r="B1815" s="33">
        <f t="shared" si="264"/>
        <v>1080.8677735242527</v>
      </c>
      <c r="C1815" s="32">
        <f t="shared" si="265"/>
        <v>150</v>
      </c>
      <c r="D1815" s="36">
        <f t="shared" si="266"/>
        <v>1082.4423375540025</v>
      </c>
      <c r="E1815" s="33">
        <f t="shared" si="267"/>
        <v>1082.4423375540025</v>
      </c>
      <c r="F1815" s="34">
        <f t="shared" si="268"/>
        <v>660.78768161756182</v>
      </c>
      <c r="G1815" s="34" cm="1">
        <f t="array" ref="G1815">_xll.DCE_EC312_SpecificHeat_Ca(B1815)</f>
        <v>650</v>
      </c>
      <c r="H1815" s="33">
        <f t="shared" si="269"/>
        <v>8.4311673405801077E-2</v>
      </c>
      <c r="I1815" s="33">
        <f t="shared" si="270"/>
        <v>1080.9520851976586</v>
      </c>
      <c r="J1815" s="37">
        <f t="shared" si="262"/>
        <v>150</v>
      </c>
      <c r="K1815" s="38">
        <f t="shared" si="263"/>
        <v>1080.9520851976586</v>
      </c>
    </row>
    <row r="1816" spans="1:11">
      <c r="A1816" s="31">
        <v>1801</v>
      </c>
      <c r="B1816" s="33">
        <f t="shared" si="264"/>
        <v>1080.9520851976586</v>
      </c>
      <c r="C1816" s="32">
        <f t="shared" si="265"/>
        <v>150.08333333333334</v>
      </c>
      <c r="D1816" s="36">
        <f t="shared" si="266"/>
        <v>1082.5254849458461</v>
      </c>
      <c r="E1816" s="33">
        <f t="shared" si="267"/>
        <v>1082.5254849458461</v>
      </c>
      <c r="F1816" s="34">
        <f t="shared" si="268"/>
        <v>660.41422449408651</v>
      </c>
      <c r="G1816" s="34" cm="1">
        <f t="array" ref="G1816">_xll.DCE_EC312_SpecificHeat_Ca(B1816)</f>
        <v>650</v>
      </c>
      <c r="H1816" s="33">
        <f t="shared" si="269"/>
        <v>8.4264023009309963E-2</v>
      </c>
      <c r="I1816" s="33">
        <f t="shared" si="270"/>
        <v>1081.0363492206679</v>
      </c>
      <c r="J1816" s="37">
        <f t="shared" si="262"/>
        <v>150.08333333333334</v>
      </c>
      <c r="K1816" s="38">
        <f t="shared" si="263"/>
        <v>1081.0363492206679</v>
      </c>
    </row>
    <row r="1817" spans="1:11">
      <c r="A1817" s="31">
        <v>1802</v>
      </c>
      <c r="B1817" s="33">
        <f t="shared" si="264"/>
        <v>1081.0363492206679</v>
      </c>
      <c r="C1817" s="32">
        <f t="shared" si="265"/>
        <v>150.16666666666666</v>
      </c>
      <c r="D1817" s="36">
        <f t="shared" si="266"/>
        <v>1082.6085862215518</v>
      </c>
      <c r="E1817" s="33">
        <f t="shared" si="267"/>
        <v>1082.6085862215518</v>
      </c>
      <c r="F1817" s="34">
        <f t="shared" si="268"/>
        <v>660.04119083500063</v>
      </c>
      <c r="G1817" s="34" cm="1">
        <f t="array" ref="G1817">_xll.DCE_EC312_SpecificHeat_Ca(B1817)</f>
        <v>650</v>
      </c>
      <c r="H1817" s="33">
        <f t="shared" si="269"/>
        <v>8.4216426643776585E-2</v>
      </c>
      <c r="I1817" s="33">
        <f t="shared" si="270"/>
        <v>1081.1205656473117</v>
      </c>
      <c r="J1817" s="37">
        <f t="shared" si="262"/>
        <v>150.16666666666666</v>
      </c>
      <c r="K1817" s="38">
        <f t="shared" si="263"/>
        <v>1081.1205656473117</v>
      </c>
    </row>
    <row r="1818" spans="1:11">
      <c r="A1818" s="31">
        <v>1803</v>
      </c>
      <c r="B1818" s="33">
        <f t="shared" si="264"/>
        <v>1081.1205656473117</v>
      </c>
      <c r="C1818" s="32">
        <f t="shared" si="265"/>
        <v>150.25</v>
      </c>
      <c r="D1818" s="36">
        <f t="shared" si="266"/>
        <v>1082.6916414322463</v>
      </c>
      <c r="E1818" s="33">
        <f t="shared" si="267"/>
        <v>1082.6916414322463</v>
      </c>
      <c r="F1818" s="34">
        <f t="shared" si="268"/>
        <v>659.66857991818142</v>
      </c>
      <c r="G1818" s="34" cm="1">
        <f t="array" ref="G1818">_xll.DCE_EC312_SpecificHeat_Ca(B1818)</f>
        <v>650</v>
      </c>
      <c r="H1818" s="33">
        <f t="shared" si="269"/>
        <v>8.4168884217063367E-2</v>
      </c>
      <c r="I1818" s="33">
        <f t="shared" si="270"/>
        <v>1081.2047345315286</v>
      </c>
      <c r="J1818" s="37">
        <f t="shared" si="262"/>
        <v>150.25</v>
      </c>
      <c r="K1818" s="38">
        <f t="shared" si="263"/>
        <v>1081.2047345315286</v>
      </c>
    </row>
    <row r="1819" spans="1:11">
      <c r="A1819" s="31">
        <v>1804</v>
      </c>
      <c r="B1819" s="33">
        <f t="shared" si="264"/>
        <v>1081.2047345315286</v>
      </c>
      <c r="C1819" s="32">
        <f t="shared" si="265"/>
        <v>150.33333333333334</v>
      </c>
      <c r="D1819" s="36">
        <f t="shared" si="266"/>
        <v>1082.7746506289716</v>
      </c>
      <c r="E1819" s="33">
        <f t="shared" si="267"/>
        <v>1082.7746506289716</v>
      </c>
      <c r="F1819" s="34">
        <f t="shared" si="268"/>
        <v>659.29639102321903</v>
      </c>
      <c r="G1819" s="34" cm="1">
        <f t="array" ref="G1819">_xll.DCE_EC312_SpecificHeat_Ca(B1819)</f>
        <v>650</v>
      </c>
      <c r="H1819" s="33">
        <f t="shared" si="269"/>
        <v>8.4121395637251295E-2</v>
      </c>
      <c r="I1819" s="33">
        <f t="shared" si="270"/>
        <v>1081.288855927166</v>
      </c>
      <c r="J1819" s="37">
        <f t="shared" si="262"/>
        <v>150.33333333333334</v>
      </c>
      <c r="K1819" s="38">
        <f t="shared" si="263"/>
        <v>1081.288855927166</v>
      </c>
    </row>
    <row r="1820" spans="1:11">
      <c r="A1820" s="31">
        <v>1805</v>
      </c>
      <c r="B1820" s="33">
        <f t="shared" si="264"/>
        <v>1081.288855927166</v>
      </c>
      <c r="C1820" s="32">
        <f t="shared" si="265"/>
        <v>150.41666666666666</v>
      </c>
      <c r="D1820" s="36">
        <f t="shared" si="266"/>
        <v>1082.857613862684</v>
      </c>
      <c r="E1820" s="33">
        <f t="shared" si="267"/>
        <v>1082.857613862684</v>
      </c>
      <c r="F1820" s="34">
        <f t="shared" si="268"/>
        <v>658.92462343108332</v>
      </c>
      <c r="G1820" s="34" cm="1">
        <f t="array" ref="G1820">_xll.DCE_EC312_SpecificHeat_Ca(B1820)</f>
        <v>650</v>
      </c>
      <c r="H1820" s="33">
        <f t="shared" si="269"/>
        <v>8.4073960812597354E-2</v>
      </c>
      <c r="I1820" s="33">
        <f t="shared" si="270"/>
        <v>1081.3729298879787</v>
      </c>
      <c r="J1820" s="37">
        <f t="shared" si="262"/>
        <v>150.41666666666666</v>
      </c>
      <c r="K1820" s="38">
        <f t="shared" si="263"/>
        <v>1081.3729298879787</v>
      </c>
    </row>
    <row r="1821" spans="1:11">
      <c r="A1821" s="31">
        <v>1806</v>
      </c>
      <c r="B1821" s="33">
        <f t="shared" si="264"/>
        <v>1081.3729298879787</v>
      </c>
      <c r="C1821" s="32">
        <f t="shared" si="265"/>
        <v>150.5</v>
      </c>
      <c r="D1821" s="36">
        <f t="shared" si="266"/>
        <v>1082.9405311842561</v>
      </c>
      <c r="E1821" s="33">
        <f t="shared" si="267"/>
        <v>1082.9405311842561</v>
      </c>
      <c r="F1821" s="34">
        <f t="shared" si="268"/>
        <v>658.55327642464897</v>
      </c>
      <c r="G1821" s="34" cm="1">
        <f t="array" ref="G1821">_xll.DCE_EC312_SpecificHeat_Ca(B1821)</f>
        <v>650</v>
      </c>
      <c r="H1821" s="33">
        <f t="shared" si="269"/>
        <v>8.4026579651601624E-2</v>
      </c>
      <c r="I1821" s="33">
        <f t="shared" si="270"/>
        <v>1081.4569564676303</v>
      </c>
      <c r="J1821" s="37">
        <f t="shared" si="262"/>
        <v>150.5</v>
      </c>
      <c r="K1821" s="38">
        <f t="shared" si="263"/>
        <v>1081.4569564676303</v>
      </c>
    </row>
    <row r="1822" spans="1:11">
      <c r="A1822" s="31">
        <v>1807</v>
      </c>
      <c r="B1822" s="33">
        <f t="shared" si="264"/>
        <v>1081.4569564676303</v>
      </c>
      <c r="C1822" s="32">
        <f t="shared" si="265"/>
        <v>150.58333333333334</v>
      </c>
      <c r="D1822" s="36">
        <f t="shared" si="266"/>
        <v>1083.0234026444753</v>
      </c>
      <c r="E1822" s="33">
        <f t="shared" si="267"/>
        <v>1083.0234026444753</v>
      </c>
      <c r="F1822" s="34">
        <f t="shared" si="268"/>
        <v>658.1823492882537</v>
      </c>
      <c r="G1822" s="34" cm="1">
        <f t="array" ref="G1822">_xll.DCE_EC312_SpecificHeat_Ca(B1822)</f>
        <v>650</v>
      </c>
      <c r="H1822" s="33">
        <f t="shared" si="269"/>
        <v>8.3979252062950843E-2</v>
      </c>
      <c r="I1822" s="33">
        <f t="shared" si="270"/>
        <v>1081.5409357196934</v>
      </c>
      <c r="J1822" s="37">
        <f t="shared" si="262"/>
        <v>150.58333333333334</v>
      </c>
      <c r="K1822" s="38">
        <f t="shared" si="263"/>
        <v>1081.5409357196934</v>
      </c>
    </row>
    <row r="1823" spans="1:11">
      <c r="A1823" s="31">
        <v>1808</v>
      </c>
      <c r="B1823" s="33">
        <f t="shared" si="264"/>
        <v>1081.5409357196934</v>
      </c>
      <c r="C1823" s="32">
        <f t="shared" si="265"/>
        <v>150.66666666666666</v>
      </c>
      <c r="D1823" s="36">
        <f t="shared" si="266"/>
        <v>1083.1062282940452</v>
      </c>
      <c r="E1823" s="33">
        <f t="shared" si="267"/>
        <v>1083.1062282940452</v>
      </c>
      <c r="F1823" s="34">
        <f t="shared" si="268"/>
        <v>657.81184130792894</v>
      </c>
      <c r="G1823" s="34" cm="1">
        <f t="array" ref="G1823">_xll.DCE_EC312_SpecificHeat_Ca(B1823)</f>
        <v>650</v>
      </c>
      <c r="H1823" s="33">
        <f t="shared" si="269"/>
        <v>8.3931977955547812E-2</v>
      </c>
      <c r="I1823" s="33">
        <f t="shared" si="270"/>
        <v>1081.6248676976488</v>
      </c>
      <c r="J1823" s="37">
        <f t="shared" si="262"/>
        <v>150.66666666666666</v>
      </c>
      <c r="K1823" s="38">
        <f t="shared" si="263"/>
        <v>1081.6248676976488</v>
      </c>
    </row>
    <row r="1824" spans="1:11">
      <c r="A1824" s="31">
        <v>1809</v>
      </c>
      <c r="B1824" s="33">
        <f t="shared" si="264"/>
        <v>1081.6248676976488</v>
      </c>
      <c r="C1824" s="32">
        <f t="shared" si="265"/>
        <v>150.75</v>
      </c>
      <c r="D1824" s="36">
        <f t="shared" si="266"/>
        <v>1083.1890081835854</v>
      </c>
      <c r="E1824" s="33">
        <f t="shared" si="267"/>
        <v>1083.1890081835854</v>
      </c>
      <c r="F1824" s="34">
        <f t="shared" si="268"/>
        <v>657.44175177141892</v>
      </c>
      <c r="G1824" s="34" cm="1">
        <f t="array" ref="G1824">_xll.DCE_EC312_SpecificHeat_Ca(B1824)</f>
        <v>650</v>
      </c>
      <c r="H1824" s="33">
        <f t="shared" si="269"/>
        <v>8.3884757238513935E-2</v>
      </c>
      <c r="I1824" s="33">
        <f t="shared" si="270"/>
        <v>1081.7087524548874</v>
      </c>
      <c r="J1824" s="37">
        <f t="shared" si="262"/>
        <v>150.75</v>
      </c>
      <c r="K1824" s="38">
        <f t="shared" si="263"/>
        <v>1081.7087524548874</v>
      </c>
    </row>
    <row r="1825" spans="1:11">
      <c r="A1825" s="31">
        <v>1810</v>
      </c>
      <c r="B1825" s="33">
        <f t="shared" si="264"/>
        <v>1081.7087524548874</v>
      </c>
      <c r="C1825" s="32">
        <f t="shared" si="265"/>
        <v>150.83333333333334</v>
      </c>
      <c r="D1825" s="36">
        <f t="shared" si="266"/>
        <v>1083.2717423636316</v>
      </c>
      <c r="E1825" s="33">
        <f t="shared" si="267"/>
        <v>1083.2717423636316</v>
      </c>
      <c r="F1825" s="34">
        <f t="shared" si="268"/>
        <v>657.07207996782859</v>
      </c>
      <c r="G1825" s="34" cm="1">
        <f t="array" ref="G1825">_xll.DCE_EC312_SpecificHeat_Ca(B1825)</f>
        <v>650</v>
      </c>
      <c r="H1825" s="33">
        <f t="shared" si="269"/>
        <v>8.3837589821144198E-2</v>
      </c>
      <c r="I1825" s="33">
        <f t="shared" si="270"/>
        <v>1081.7925900447085</v>
      </c>
      <c r="J1825" s="37">
        <f t="shared" si="262"/>
        <v>150.83333333333334</v>
      </c>
      <c r="K1825" s="38">
        <f t="shared" si="263"/>
        <v>1081.7925900447085</v>
      </c>
    </row>
    <row r="1826" spans="1:11">
      <c r="A1826" s="31">
        <v>1811</v>
      </c>
      <c r="B1826" s="33">
        <f t="shared" si="264"/>
        <v>1081.7925900447085</v>
      </c>
      <c r="C1826" s="32">
        <f t="shared" si="265"/>
        <v>150.91666666666666</v>
      </c>
      <c r="D1826" s="36">
        <f t="shared" si="266"/>
        <v>1083.3544308846358</v>
      </c>
      <c r="E1826" s="33">
        <f t="shared" si="267"/>
        <v>1083.3544308846358</v>
      </c>
      <c r="F1826" s="34">
        <f t="shared" si="268"/>
        <v>656.70282518824479</v>
      </c>
      <c r="G1826" s="34" cm="1">
        <f t="array" ref="G1826">_xll.DCE_EC312_SpecificHeat_Ca(B1826)</f>
        <v>650</v>
      </c>
      <c r="H1826" s="33">
        <f t="shared" si="269"/>
        <v>8.3790475612986456E-2</v>
      </c>
      <c r="I1826" s="33">
        <f t="shared" si="270"/>
        <v>1081.8763805203214</v>
      </c>
      <c r="J1826" s="37">
        <f t="shared" si="262"/>
        <v>150.91666666666666</v>
      </c>
      <c r="K1826" s="38">
        <f t="shared" si="263"/>
        <v>1081.8763805203214</v>
      </c>
    </row>
    <row r="1827" spans="1:11">
      <c r="A1827" s="31">
        <v>1812</v>
      </c>
      <c r="B1827" s="33">
        <f t="shared" si="264"/>
        <v>1081.8763805203214</v>
      </c>
      <c r="C1827" s="32">
        <f t="shared" si="265"/>
        <v>151</v>
      </c>
      <c r="D1827" s="36">
        <f t="shared" si="266"/>
        <v>1083.4370737969662</v>
      </c>
      <c r="E1827" s="33">
        <f t="shared" si="267"/>
        <v>1083.4370737969662</v>
      </c>
      <c r="F1827" s="34">
        <f t="shared" si="268"/>
        <v>656.3339867248518</v>
      </c>
      <c r="G1827" s="34" cm="1">
        <f t="array" ref="G1827">_xll.DCE_EC312_SpecificHeat_Ca(B1827)</f>
        <v>650</v>
      </c>
      <c r="H1827" s="33">
        <f t="shared" si="269"/>
        <v>8.3743414523728604E-2</v>
      </c>
      <c r="I1827" s="33">
        <f t="shared" si="270"/>
        <v>1081.9601239348451</v>
      </c>
      <c r="J1827" s="37">
        <f t="shared" si="262"/>
        <v>151</v>
      </c>
      <c r="K1827" s="38">
        <f t="shared" si="263"/>
        <v>1081.9601239348451</v>
      </c>
    </row>
    <row r="1828" spans="1:11">
      <c r="A1828" s="31">
        <v>1813</v>
      </c>
      <c r="B1828" s="33">
        <f t="shared" si="264"/>
        <v>1081.9601239348451</v>
      </c>
      <c r="C1828" s="32">
        <f t="shared" si="265"/>
        <v>151.08333333333334</v>
      </c>
      <c r="D1828" s="36">
        <f t="shared" si="266"/>
        <v>1083.5196711509084</v>
      </c>
      <c r="E1828" s="33">
        <f t="shared" si="267"/>
        <v>1083.5196711509084</v>
      </c>
      <c r="F1828" s="34">
        <f t="shared" si="268"/>
        <v>655.96556387202907</v>
      </c>
      <c r="G1828" s="34" cm="1">
        <f t="array" ref="G1828">_xll.DCE_EC312_SpecificHeat_Ca(B1828)</f>
        <v>650</v>
      </c>
      <c r="H1828" s="33">
        <f t="shared" si="269"/>
        <v>8.3696406463338646E-2</v>
      </c>
      <c r="I1828" s="33">
        <f t="shared" si="270"/>
        <v>1082.0438203413084</v>
      </c>
      <c r="J1828" s="37">
        <f t="shared" si="262"/>
        <v>151.08333333333334</v>
      </c>
      <c r="K1828" s="38">
        <f t="shared" si="263"/>
        <v>1082.0438203413084</v>
      </c>
    </row>
    <row r="1829" spans="1:11">
      <c r="A1829" s="31">
        <v>1814</v>
      </c>
      <c r="B1829" s="33">
        <f t="shared" si="264"/>
        <v>1082.0438203413084</v>
      </c>
      <c r="C1829" s="32">
        <f t="shared" si="265"/>
        <v>151.16666666666666</v>
      </c>
      <c r="D1829" s="36">
        <f t="shared" si="266"/>
        <v>1083.6022229966643</v>
      </c>
      <c r="E1829" s="33">
        <f t="shared" si="267"/>
        <v>1083.6022229966643</v>
      </c>
      <c r="F1829" s="34">
        <f t="shared" si="268"/>
        <v>655.59755592532281</v>
      </c>
      <c r="G1829" s="34" cm="1">
        <f t="array" ref="G1829">_xll.DCE_EC312_SpecificHeat_Ca(B1829)</f>
        <v>650</v>
      </c>
      <c r="H1829" s="33">
        <f t="shared" si="269"/>
        <v>8.3649451341933412E-2</v>
      </c>
      <c r="I1829" s="33">
        <f t="shared" si="270"/>
        <v>1082.1274697926503</v>
      </c>
      <c r="J1829" s="37">
        <f t="shared" si="262"/>
        <v>151.16666666666666</v>
      </c>
      <c r="K1829" s="38">
        <f t="shared" si="263"/>
        <v>1082.1274697926503</v>
      </c>
    </row>
    <row r="1830" spans="1:11">
      <c r="A1830" s="31">
        <v>1815</v>
      </c>
      <c r="B1830" s="33">
        <f t="shared" si="264"/>
        <v>1082.1274697926503</v>
      </c>
      <c r="C1830" s="32">
        <f t="shared" si="265"/>
        <v>151.25</v>
      </c>
      <c r="D1830" s="36">
        <f t="shared" si="266"/>
        <v>1083.684729384353</v>
      </c>
      <c r="E1830" s="33">
        <f t="shared" si="267"/>
        <v>1083.684729384353</v>
      </c>
      <c r="F1830" s="34">
        <f t="shared" si="268"/>
        <v>655.22996218198648</v>
      </c>
      <c r="G1830" s="34" cm="1">
        <f t="array" ref="G1830">_xll.DCE_EC312_SpecificHeat_Ca(B1830)</f>
        <v>650</v>
      </c>
      <c r="H1830" s="33">
        <f t="shared" si="269"/>
        <v>8.360254906984757E-2</v>
      </c>
      <c r="I1830" s="33">
        <f t="shared" si="270"/>
        <v>1082.2110723417202</v>
      </c>
      <c r="J1830" s="37">
        <f t="shared" si="262"/>
        <v>151.25</v>
      </c>
      <c r="K1830" s="38">
        <f t="shared" si="263"/>
        <v>1082.2110723417202</v>
      </c>
    </row>
    <row r="1831" spans="1:11">
      <c r="A1831" s="31">
        <v>1816</v>
      </c>
      <c r="B1831" s="33">
        <f t="shared" si="264"/>
        <v>1082.2110723417202</v>
      </c>
      <c r="C1831" s="32">
        <f t="shared" si="265"/>
        <v>151.33333333333334</v>
      </c>
      <c r="D1831" s="36">
        <f t="shared" si="266"/>
        <v>1083.767190364011</v>
      </c>
      <c r="E1831" s="33">
        <f t="shared" si="267"/>
        <v>1083.767190364011</v>
      </c>
      <c r="F1831" s="34">
        <f t="shared" si="268"/>
        <v>654.86278194098077</v>
      </c>
      <c r="G1831" s="34" cm="1">
        <f t="array" ref="G1831">_xll.DCE_EC312_SpecificHeat_Ca(B1831)</f>
        <v>650</v>
      </c>
      <c r="H1831" s="33">
        <f t="shared" si="269"/>
        <v>8.3555699557633673E-2</v>
      </c>
      <c r="I1831" s="33">
        <f t="shared" si="270"/>
        <v>1082.2946280412777</v>
      </c>
      <c r="J1831" s="37">
        <f t="shared" ref="J1831:J1894" si="271">C1831</f>
        <v>151.33333333333334</v>
      </c>
      <c r="K1831" s="38">
        <f t="shared" ref="K1831:K1894" si="272">I1831</f>
        <v>1082.2946280412777</v>
      </c>
    </row>
    <row r="1832" spans="1:11">
      <c r="A1832" s="31">
        <v>1817</v>
      </c>
      <c r="B1832" s="33">
        <f t="shared" si="264"/>
        <v>1082.2946280412777</v>
      </c>
      <c r="C1832" s="32">
        <f t="shared" si="265"/>
        <v>151.41666666666666</v>
      </c>
      <c r="D1832" s="36">
        <f t="shared" si="266"/>
        <v>1083.8496059855922</v>
      </c>
      <c r="E1832" s="33">
        <f t="shared" si="267"/>
        <v>1083.8496059855922</v>
      </c>
      <c r="F1832" s="34">
        <f t="shared" si="268"/>
        <v>654.49601450277987</v>
      </c>
      <c r="G1832" s="34" cm="1">
        <f t="array" ref="G1832">_xll.DCE_EC312_SpecificHeat_Ca(B1832)</f>
        <v>650</v>
      </c>
      <c r="H1832" s="33">
        <f t="shared" si="269"/>
        <v>8.3508902716037323E-2</v>
      </c>
      <c r="I1832" s="33">
        <f t="shared" si="270"/>
        <v>1082.3781369439937</v>
      </c>
      <c r="J1832" s="37">
        <f t="shared" si="271"/>
        <v>151.41666666666666</v>
      </c>
      <c r="K1832" s="38">
        <f t="shared" si="272"/>
        <v>1082.3781369439937</v>
      </c>
    </row>
    <row r="1833" spans="1:11">
      <c r="A1833" s="31">
        <v>1818</v>
      </c>
      <c r="B1833" s="33">
        <f t="shared" si="264"/>
        <v>1082.3781369439937</v>
      </c>
      <c r="C1833" s="32">
        <f t="shared" si="265"/>
        <v>151.5</v>
      </c>
      <c r="D1833" s="36">
        <f t="shared" si="266"/>
        <v>1083.9319762989678</v>
      </c>
      <c r="E1833" s="33">
        <f t="shared" si="267"/>
        <v>1083.9319762989678</v>
      </c>
      <c r="F1833" s="34">
        <f t="shared" si="268"/>
        <v>654.12965916938742</v>
      </c>
      <c r="G1833" s="34" cm="1">
        <f t="array" ref="G1833">_xll.DCE_EC312_SpecificHeat_Ca(B1833)</f>
        <v>650</v>
      </c>
      <c r="H1833" s="33">
        <f t="shared" si="269"/>
        <v>8.3462158455999289E-2</v>
      </c>
      <c r="I1833" s="33">
        <f t="shared" si="270"/>
        <v>1082.4615991024498</v>
      </c>
      <c r="J1833" s="37">
        <f t="shared" si="271"/>
        <v>151.5</v>
      </c>
      <c r="K1833" s="38">
        <f t="shared" si="272"/>
        <v>1082.4615991024498</v>
      </c>
    </row>
    <row r="1834" spans="1:11">
      <c r="A1834" s="31">
        <v>1819</v>
      </c>
      <c r="B1834" s="33">
        <f t="shared" si="264"/>
        <v>1082.4615991024498</v>
      </c>
      <c r="C1834" s="32">
        <f t="shared" si="265"/>
        <v>151.58333333333334</v>
      </c>
      <c r="D1834" s="36">
        <f t="shared" si="266"/>
        <v>1084.0143013539271</v>
      </c>
      <c r="E1834" s="33">
        <f t="shared" si="267"/>
        <v>1084.0143013539271</v>
      </c>
      <c r="F1834" s="34">
        <f t="shared" si="268"/>
        <v>653.76371524420983</v>
      </c>
      <c r="G1834" s="34" cm="1">
        <f t="array" ref="G1834">_xll.DCE_EC312_SpecificHeat_Ca(B1834)</f>
        <v>650</v>
      </c>
      <c r="H1834" s="33">
        <f t="shared" si="269"/>
        <v>8.3415466688639348E-2</v>
      </c>
      <c r="I1834" s="33">
        <f t="shared" si="270"/>
        <v>1082.5450145691384</v>
      </c>
      <c r="J1834" s="37">
        <f t="shared" si="271"/>
        <v>151.58333333333334</v>
      </c>
      <c r="K1834" s="38">
        <f t="shared" si="272"/>
        <v>1082.5450145691384</v>
      </c>
    </row>
    <row r="1835" spans="1:11">
      <c r="A1835" s="31">
        <v>1820</v>
      </c>
      <c r="B1835" s="33">
        <f t="shared" si="264"/>
        <v>1082.5450145691384</v>
      </c>
      <c r="C1835" s="32">
        <f t="shared" si="265"/>
        <v>151.66666666666666</v>
      </c>
      <c r="D1835" s="36">
        <f t="shared" si="266"/>
        <v>1084.0965812001773</v>
      </c>
      <c r="E1835" s="33">
        <f t="shared" si="267"/>
        <v>1084.0965812001773</v>
      </c>
      <c r="F1835" s="34">
        <f t="shared" si="268"/>
        <v>653.39818203271534</v>
      </c>
      <c r="G1835" s="34" cm="1">
        <f t="array" ref="G1835">_xll.DCE_EC312_SpecificHeat_Ca(B1835)</f>
        <v>650</v>
      </c>
      <c r="H1835" s="33">
        <f t="shared" si="269"/>
        <v>8.3368827325340303E-2</v>
      </c>
      <c r="I1835" s="33">
        <f t="shared" si="270"/>
        <v>1082.6283833964637</v>
      </c>
      <c r="J1835" s="37">
        <f t="shared" si="271"/>
        <v>151.66666666666666</v>
      </c>
      <c r="K1835" s="38">
        <f t="shared" si="272"/>
        <v>1082.6283833964637</v>
      </c>
    </row>
    <row r="1836" spans="1:11">
      <c r="A1836" s="31">
        <v>1821</v>
      </c>
      <c r="B1836" s="33">
        <f t="shared" si="264"/>
        <v>1082.6283833964637</v>
      </c>
      <c r="C1836" s="32">
        <f t="shared" si="265"/>
        <v>151.75</v>
      </c>
      <c r="D1836" s="36">
        <f t="shared" si="266"/>
        <v>1084.1788158873442</v>
      </c>
      <c r="E1836" s="33">
        <f t="shared" si="267"/>
        <v>1084.1788158873442</v>
      </c>
      <c r="F1836" s="34">
        <f t="shared" si="268"/>
        <v>653.03305884173835</v>
      </c>
      <c r="G1836" s="34" cm="1">
        <f t="array" ref="G1836">_xll.DCE_EC312_SpecificHeat_Ca(B1836)</f>
        <v>650</v>
      </c>
      <c r="H1836" s="33">
        <f t="shared" si="269"/>
        <v>8.332224027765929E-2</v>
      </c>
      <c r="I1836" s="33">
        <f t="shared" si="270"/>
        <v>1082.7117056367415</v>
      </c>
      <c r="J1836" s="37">
        <f t="shared" si="271"/>
        <v>151.75</v>
      </c>
      <c r="K1836" s="38">
        <f t="shared" si="272"/>
        <v>1082.7117056367415</v>
      </c>
    </row>
    <row r="1837" spans="1:11">
      <c r="A1837" s="31">
        <v>1822</v>
      </c>
      <c r="B1837" s="33">
        <f t="shared" si="264"/>
        <v>1082.7117056367415</v>
      </c>
      <c r="C1837" s="32">
        <f t="shared" si="265"/>
        <v>151.83333333333334</v>
      </c>
      <c r="D1837" s="36">
        <f t="shared" si="266"/>
        <v>1084.261005464971</v>
      </c>
      <c r="E1837" s="33">
        <f t="shared" si="267"/>
        <v>1084.261005464971</v>
      </c>
      <c r="F1837" s="34">
        <f t="shared" si="268"/>
        <v>652.66834497935224</v>
      </c>
      <c r="G1837" s="34" cm="1">
        <f t="array" ref="G1837">_xll.DCE_EC312_SpecificHeat_Ca(B1837)</f>
        <v>650</v>
      </c>
      <c r="H1837" s="33">
        <f t="shared" si="269"/>
        <v>8.3275705457311555E-2</v>
      </c>
      <c r="I1837" s="33">
        <f t="shared" si="270"/>
        <v>1082.7949813421988</v>
      </c>
      <c r="J1837" s="37">
        <f t="shared" si="271"/>
        <v>151.83333333333334</v>
      </c>
      <c r="K1837" s="38">
        <f t="shared" si="272"/>
        <v>1082.7949813421988</v>
      </c>
    </row>
    <row r="1838" spans="1:11">
      <c r="A1838" s="31">
        <v>1823</v>
      </c>
      <c r="B1838" s="33">
        <f t="shared" si="264"/>
        <v>1082.7949813421988</v>
      </c>
      <c r="C1838" s="32">
        <f t="shared" si="265"/>
        <v>151.91666666666666</v>
      </c>
      <c r="D1838" s="36">
        <f t="shared" si="266"/>
        <v>1084.3431499825201</v>
      </c>
      <c r="E1838" s="33">
        <f t="shared" si="267"/>
        <v>1084.3431499825201</v>
      </c>
      <c r="F1838" s="34">
        <f t="shared" si="268"/>
        <v>652.30403975560102</v>
      </c>
      <c r="G1838" s="34" cm="1">
        <f t="array" ref="G1838">_xll.DCE_EC312_SpecificHeat_Ca(B1838)</f>
        <v>650</v>
      </c>
      <c r="H1838" s="33">
        <f t="shared" si="269"/>
        <v>8.3229222776263767E-2</v>
      </c>
      <c r="I1838" s="33">
        <f t="shared" si="270"/>
        <v>1082.878210564975</v>
      </c>
      <c r="J1838" s="37">
        <f t="shared" si="271"/>
        <v>151.91666666666666</v>
      </c>
      <c r="K1838" s="38">
        <f t="shared" si="272"/>
        <v>1082.878210564975</v>
      </c>
    </row>
    <row r="1839" spans="1:11">
      <c r="A1839" s="31">
        <v>1824</v>
      </c>
      <c r="B1839" s="33">
        <f t="shared" si="264"/>
        <v>1082.878210564975</v>
      </c>
      <c r="C1839" s="32">
        <f t="shared" si="265"/>
        <v>152</v>
      </c>
      <c r="D1839" s="36">
        <f t="shared" si="266"/>
        <v>1084.4252494893724</v>
      </c>
      <c r="E1839" s="33">
        <f t="shared" si="267"/>
        <v>1084.4252494893724</v>
      </c>
      <c r="F1839" s="34">
        <f t="shared" si="268"/>
        <v>651.94014248183089</v>
      </c>
      <c r="G1839" s="34" cm="1">
        <f t="array" ref="G1839">_xll.DCE_EC312_SpecificHeat_Ca(B1839)</f>
        <v>650</v>
      </c>
      <c r="H1839" s="33">
        <f t="shared" si="269"/>
        <v>8.3182792146648726E-2</v>
      </c>
      <c r="I1839" s="33">
        <f t="shared" si="270"/>
        <v>1082.9613933571216</v>
      </c>
      <c r="J1839" s="37">
        <f t="shared" si="271"/>
        <v>152</v>
      </c>
      <c r="K1839" s="38">
        <f t="shared" si="272"/>
        <v>1082.9613933571216</v>
      </c>
    </row>
    <row r="1840" spans="1:11">
      <c r="A1840" s="31">
        <v>1825</v>
      </c>
      <c r="B1840" s="33">
        <f t="shared" si="264"/>
        <v>1082.9613933571216</v>
      </c>
      <c r="C1840" s="32">
        <f t="shared" si="265"/>
        <v>152.08333333333334</v>
      </c>
      <c r="D1840" s="36">
        <f t="shared" si="266"/>
        <v>1084.5073040348277</v>
      </c>
      <c r="E1840" s="33">
        <f t="shared" si="267"/>
        <v>1084.5073040348277</v>
      </c>
      <c r="F1840" s="34">
        <f t="shared" si="268"/>
        <v>651.57665247115381</v>
      </c>
      <c r="G1840" s="34" cm="1">
        <f t="array" ref="G1840">_xll.DCE_EC312_SpecificHeat_Ca(B1840)</f>
        <v>650</v>
      </c>
      <c r="H1840" s="33">
        <f t="shared" si="269"/>
        <v>8.3136413480824553E-2</v>
      </c>
      <c r="I1840" s="33">
        <f t="shared" si="270"/>
        <v>1083.0445297706024</v>
      </c>
      <c r="J1840" s="37">
        <f t="shared" si="271"/>
        <v>152.08333333333334</v>
      </c>
      <c r="K1840" s="38">
        <f t="shared" si="272"/>
        <v>1083.0445297706024</v>
      </c>
    </row>
    <row r="1841" spans="1:11">
      <c r="A1841" s="31">
        <v>1826</v>
      </c>
      <c r="B1841" s="33">
        <f t="shared" si="264"/>
        <v>1083.0445297706024</v>
      </c>
      <c r="C1841" s="32">
        <f t="shared" si="265"/>
        <v>152.16666666666666</v>
      </c>
      <c r="D1841" s="36">
        <f t="shared" si="266"/>
        <v>1084.5893136681048</v>
      </c>
      <c r="E1841" s="33">
        <f t="shared" si="267"/>
        <v>1084.5893136681048</v>
      </c>
      <c r="F1841" s="34">
        <f t="shared" si="268"/>
        <v>651.21356903793969</v>
      </c>
      <c r="G1841" s="34" cm="1">
        <f t="array" ref="G1841">_xll.DCE_EC312_SpecificHeat_Ca(B1841)</f>
        <v>650</v>
      </c>
      <c r="H1841" s="33">
        <f t="shared" si="269"/>
        <v>8.309008669130985E-2</v>
      </c>
      <c r="I1841" s="33">
        <f t="shared" si="270"/>
        <v>1083.1276198572937</v>
      </c>
      <c r="J1841" s="37">
        <f t="shared" si="271"/>
        <v>152.16666666666666</v>
      </c>
      <c r="K1841" s="38">
        <f t="shared" si="272"/>
        <v>1083.1276198572937</v>
      </c>
    </row>
    <row r="1842" spans="1:11">
      <c r="A1842" s="31">
        <v>1827</v>
      </c>
      <c r="B1842" s="33">
        <f t="shared" si="264"/>
        <v>1083.1276198572937</v>
      </c>
      <c r="C1842" s="32">
        <f t="shared" si="265"/>
        <v>152.25</v>
      </c>
      <c r="D1842" s="36">
        <f t="shared" si="266"/>
        <v>1084.6712784383417</v>
      </c>
      <c r="E1842" s="33">
        <f t="shared" si="267"/>
        <v>1084.6712784383417</v>
      </c>
      <c r="F1842" s="34">
        <f t="shared" si="268"/>
        <v>650.85089149836824</v>
      </c>
      <c r="G1842" s="34" cm="1">
        <f t="array" ref="G1842">_xll.DCE_EC312_SpecificHeat_Ca(B1842)</f>
        <v>650</v>
      </c>
      <c r="H1842" s="33">
        <f t="shared" si="269"/>
        <v>8.3043811690854147E-2</v>
      </c>
      <c r="I1842" s="33">
        <f t="shared" si="270"/>
        <v>1083.2106636689846</v>
      </c>
      <c r="J1842" s="37">
        <f t="shared" si="271"/>
        <v>152.25</v>
      </c>
      <c r="K1842" s="38">
        <f t="shared" si="272"/>
        <v>1083.2106636689846</v>
      </c>
    </row>
    <row r="1843" spans="1:11">
      <c r="A1843" s="31">
        <v>1828</v>
      </c>
      <c r="B1843" s="33">
        <f t="shared" si="264"/>
        <v>1083.2106636689846</v>
      </c>
      <c r="C1843" s="32">
        <f t="shared" si="265"/>
        <v>152.33333333333334</v>
      </c>
      <c r="D1843" s="36">
        <f t="shared" si="266"/>
        <v>1084.7531983945962</v>
      </c>
      <c r="E1843" s="33">
        <f t="shared" si="267"/>
        <v>1084.7531983945962</v>
      </c>
      <c r="F1843" s="34">
        <f t="shared" si="268"/>
        <v>650.48861917012118</v>
      </c>
      <c r="G1843" s="34" cm="1">
        <f t="array" ref="G1843">_xll.DCE_EC312_SpecificHeat_Ca(B1843)</f>
        <v>650</v>
      </c>
      <c r="H1843" s="33">
        <f t="shared" si="269"/>
        <v>8.2997588392398652E-2</v>
      </c>
      <c r="I1843" s="33">
        <f t="shared" si="270"/>
        <v>1083.2936612573769</v>
      </c>
      <c r="J1843" s="37">
        <f t="shared" si="271"/>
        <v>152.33333333333334</v>
      </c>
      <c r="K1843" s="38">
        <f t="shared" si="272"/>
        <v>1083.2936612573769</v>
      </c>
    </row>
    <row r="1844" spans="1:11">
      <c r="A1844" s="31">
        <v>1829</v>
      </c>
      <c r="B1844" s="33">
        <f t="shared" si="264"/>
        <v>1083.2936612573769</v>
      </c>
      <c r="C1844" s="32">
        <f t="shared" si="265"/>
        <v>152.41666666666666</v>
      </c>
      <c r="D1844" s="36">
        <f t="shared" si="266"/>
        <v>1084.8350735858446</v>
      </c>
      <c r="E1844" s="33">
        <f t="shared" si="267"/>
        <v>1084.8350735858446</v>
      </c>
      <c r="F1844" s="34">
        <f t="shared" si="268"/>
        <v>650.12675137209408</v>
      </c>
      <c r="G1844" s="34" cm="1">
        <f t="array" ref="G1844">_xll.DCE_EC312_SpecificHeat_Ca(B1844)</f>
        <v>650</v>
      </c>
      <c r="H1844" s="33">
        <f t="shared" si="269"/>
        <v>8.2951416709039411E-2</v>
      </c>
      <c r="I1844" s="33">
        <f t="shared" si="270"/>
        <v>1083.3766126740859</v>
      </c>
      <c r="J1844" s="37">
        <f t="shared" si="271"/>
        <v>152.41666666666666</v>
      </c>
      <c r="K1844" s="38">
        <f t="shared" si="272"/>
        <v>1083.3766126740859</v>
      </c>
    </row>
    <row r="1845" spans="1:11">
      <c r="A1845" s="31">
        <v>1830</v>
      </c>
      <c r="B1845" s="33">
        <f t="shared" si="264"/>
        <v>1083.3766126740859</v>
      </c>
      <c r="C1845" s="32">
        <f t="shared" si="265"/>
        <v>152.5</v>
      </c>
      <c r="D1845" s="36">
        <f t="shared" si="266"/>
        <v>1084.9169040609845</v>
      </c>
      <c r="E1845" s="33">
        <f t="shared" si="267"/>
        <v>1084.9169040609845</v>
      </c>
      <c r="F1845" s="34">
        <f t="shared" si="268"/>
        <v>649.76528742535811</v>
      </c>
      <c r="G1845" s="34" cm="1">
        <f t="array" ref="G1845">_xll.DCE_EC312_SpecificHeat_Ca(B1845)</f>
        <v>650</v>
      </c>
      <c r="H1845" s="33">
        <f t="shared" si="269"/>
        <v>8.2905296554150062E-2</v>
      </c>
      <c r="I1845" s="33">
        <f t="shared" si="270"/>
        <v>1083.45951797064</v>
      </c>
      <c r="J1845" s="37">
        <f t="shared" si="271"/>
        <v>152.5</v>
      </c>
      <c r="K1845" s="38">
        <f t="shared" si="272"/>
        <v>1083.45951797064</v>
      </c>
    </row>
    <row r="1846" spans="1:11">
      <c r="A1846" s="31">
        <v>1831</v>
      </c>
      <c r="B1846" s="33">
        <f t="shared" si="264"/>
        <v>1083.45951797064</v>
      </c>
      <c r="C1846" s="32">
        <f t="shared" si="265"/>
        <v>152.58333333333334</v>
      </c>
      <c r="D1846" s="36">
        <f t="shared" si="266"/>
        <v>1084.9986898688321</v>
      </c>
      <c r="E1846" s="33">
        <f t="shared" si="267"/>
        <v>1084.9986898688321</v>
      </c>
      <c r="F1846" s="34">
        <f t="shared" si="268"/>
        <v>649.40422665177414</v>
      </c>
      <c r="G1846" s="34" cm="1">
        <f t="array" ref="G1846">_xll.DCE_EC312_SpecificHeat_Ca(B1846)</f>
        <v>650</v>
      </c>
      <c r="H1846" s="33">
        <f t="shared" si="269"/>
        <v>8.285922784120503E-2</v>
      </c>
      <c r="I1846" s="33">
        <f t="shared" si="270"/>
        <v>1083.5423771984813</v>
      </c>
      <c r="J1846" s="37">
        <f t="shared" si="271"/>
        <v>152.58333333333334</v>
      </c>
      <c r="K1846" s="38">
        <f t="shared" si="272"/>
        <v>1083.5423771984813</v>
      </c>
    </row>
    <row r="1847" spans="1:11">
      <c r="A1847" s="31">
        <v>1832</v>
      </c>
      <c r="B1847" s="33">
        <f t="shared" si="264"/>
        <v>1083.5423771984813</v>
      </c>
      <c r="C1847" s="32">
        <f t="shared" si="265"/>
        <v>152.66666666666666</v>
      </c>
      <c r="D1847" s="36">
        <f t="shared" si="266"/>
        <v>1085.0804310581243</v>
      </c>
      <c r="E1847" s="33">
        <f t="shared" si="267"/>
        <v>1085.0804310581243</v>
      </c>
      <c r="F1847" s="34">
        <f t="shared" si="268"/>
        <v>649.04356837510966</v>
      </c>
      <c r="G1847" s="34" cm="1">
        <f t="array" ref="G1847">_xll.DCE_EC312_SpecificHeat_Ca(B1847)</f>
        <v>650</v>
      </c>
      <c r="H1847" s="33">
        <f t="shared" si="269"/>
        <v>8.2813210483921956E-2</v>
      </c>
      <c r="I1847" s="33">
        <f t="shared" si="270"/>
        <v>1083.6251904089652</v>
      </c>
      <c r="J1847" s="37">
        <f t="shared" si="271"/>
        <v>152.66666666666666</v>
      </c>
      <c r="K1847" s="38">
        <f t="shared" si="272"/>
        <v>1083.6251904089652</v>
      </c>
    </row>
    <row r="1848" spans="1:11">
      <c r="A1848" s="31">
        <v>1833</v>
      </c>
      <c r="B1848" s="33">
        <f t="shared" si="264"/>
        <v>1083.6251904089652</v>
      </c>
      <c r="C1848" s="32">
        <f t="shared" si="265"/>
        <v>152.75</v>
      </c>
      <c r="D1848" s="36">
        <f t="shared" si="266"/>
        <v>1085.1621276775186</v>
      </c>
      <c r="E1848" s="33">
        <f t="shared" si="267"/>
        <v>1085.1621276775186</v>
      </c>
      <c r="F1848" s="34">
        <f t="shared" si="268"/>
        <v>648.6833119208394</v>
      </c>
      <c r="G1848" s="34" cm="1">
        <f t="array" ref="G1848">_xll.DCE_EC312_SpecificHeat_Ca(B1848)</f>
        <v>650</v>
      </c>
      <c r="H1848" s="33">
        <f t="shared" si="269"/>
        <v>8.2767244396236422E-2</v>
      </c>
      <c r="I1848" s="33">
        <f t="shared" si="270"/>
        <v>1083.7079576533615</v>
      </c>
      <c r="J1848" s="37">
        <f t="shared" si="271"/>
        <v>152.75</v>
      </c>
      <c r="K1848" s="38">
        <f t="shared" si="272"/>
        <v>1083.7079576533615</v>
      </c>
    </row>
    <row r="1849" spans="1:11">
      <c r="A1849" s="31">
        <v>1834</v>
      </c>
      <c r="B1849" s="33">
        <f t="shared" si="264"/>
        <v>1083.7079576533615</v>
      </c>
      <c r="C1849" s="32">
        <f t="shared" si="265"/>
        <v>152.83333333333334</v>
      </c>
      <c r="D1849" s="36">
        <f t="shared" si="266"/>
        <v>1085.2437797755917</v>
      </c>
      <c r="E1849" s="33">
        <f t="shared" si="267"/>
        <v>1085.2437797755917</v>
      </c>
      <c r="F1849" s="34">
        <f t="shared" si="268"/>
        <v>648.32345661529973</v>
      </c>
      <c r="G1849" s="34" cm="1">
        <f t="array" ref="G1849">_xll.DCE_EC312_SpecificHeat_Ca(B1849)</f>
        <v>650</v>
      </c>
      <c r="H1849" s="33">
        <f t="shared" si="269"/>
        <v>8.2721329492193824E-2</v>
      </c>
      <c r="I1849" s="33">
        <f t="shared" si="270"/>
        <v>1083.7906789828537</v>
      </c>
      <c r="J1849" s="37">
        <f t="shared" si="271"/>
        <v>152.83333333333334</v>
      </c>
      <c r="K1849" s="38">
        <f t="shared" si="272"/>
        <v>1083.7906789828537</v>
      </c>
    </row>
    <row r="1850" spans="1:11">
      <c r="A1850" s="31">
        <v>1835</v>
      </c>
      <c r="B1850" s="33">
        <f t="shared" si="264"/>
        <v>1083.7906789828537</v>
      </c>
      <c r="C1850" s="32">
        <f t="shared" si="265"/>
        <v>152.91666666666666</v>
      </c>
      <c r="D1850" s="36">
        <f t="shared" si="266"/>
        <v>1085.3253874008428</v>
      </c>
      <c r="E1850" s="33">
        <f t="shared" si="267"/>
        <v>1085.3253874008428</v>
      </c>
      <c r="F1850" s="34">
        <f t="shared" si="268"/>
        <v>647.96400178727151</v>
      </c>
      <c r="G1850" s="34" cm="1">
        <f t="array" ref="G1850">_xll.DCE_EC312_SpecificHeat_Ca(B1850)</f>
        <v>650</v>
      </c>
      <c r="H1850" s="33">
        <f t="shared" si="269"/>
        <v>8.26754656861515E-2</v>
      </c>
      <c r="I1850" s="33">
        <f t="shared" si="270"/>
        <v>1083.8733544485399</v>
      </c>
      <c r="J1850" s="37">
        <f t="shared" si="271"/>
        <v>152.91666666666666</v>
      </c>
      <c r="K1850" s="38">
        <f t="shared" si="272"/>
        <v>1083.8733544485399</v>
      </c>
    </row>
    <row r="1851" spans="1:11">
      <c r="A1851" s="31">
        <v>1836</v>
      </c>
      <c r="B1851" s="33">
        <f t="shared" si="264"/>
        <v>1083.8733544485399</v>
      </c>
      <c r="C1851" s="32">
        <f t="shared" si="265"/>
        <v>153</v>
      </c>
      <c r="D1851" s="36">
        <f t="shared" si="266"/>
        <v>1085.4069506016901</v>
      </c>
      <c r="E1851" s="33">
        <f t="shared" si="267"/>
        <v>1085.4069506016901</v>
      </c>
      <c r="F1851" s="34">
        <f t="shared" si="268"/>
        <v>647.60494676607573</v>
      </c>
      <c r="G1851" s="34" cm="1">
        <f t="array" ref="G1851">_xll.DCE_EC312_SpecificHeat_Ca(B1851)</f>
        <v>650</v>
      </c>
      <c r="H1851" s="33">
        <f t="shared" si="269"/>
        <v>8.2629652892535765E-2</v>
      </c>
      <c r="I1851" s="33">
        <f t="shared" si="270"/>
        <v>1083.9559841014325</v>
      </c>
      <c r="J1851" s="37">
        <f t="shared" si="271"/>
        <v>153</v>
      </c>
      <c r="K1851" s="38">
        <f t="shared" si="272"/>
        <v>1083.9559841014325</v>
      </c>
    </row>
    <row r="1852" spans="1:11">
      <c r="A1852" s="31">
        <v>1837</v>
      </c>
      <c r="B1852" s="33">
        <f t="shared" si="264"/>
        <v>1083.9559841014325</v>
      </c>
      <c r="C1852" s="32">
        <f t="shared" si="265"/>
        <v>153.08333333333334</v>
      </c>
      <c r="D1852" s="36">
        <f t="shared" si="266"/>
        <v>1085.488469426474</v>
      </c>
      <c r="E1852" s="33">
        <f t="shared" si="267"/>
        <v>1085.488469426474</v>
      </c>
      <c r="F1852" s="34">
        <f t="shared" si="268"/>
        <v>647.24629088318409</v>
      </c>
      <c r="G1852" s="34" cm="1">
        <f t="array" ref="G1852">_xll.DCE_EC312_SpecificHeat_Ca(B1852)</f>
        <v>650</v>
      </c>
      <c r="H1852" s="33">
        <f t="shared" si="269"/>
        <v>8.2583891026047268E-2</v>
      </c>
      <c r="I1852" s="33">
        <f t="shared" si="270"/>
        <v>1084.0385679924584</v>
      </c>
      <c r="J1852" s="37">
        <f t="shared" si="271"/>
        <v>153.08333333333334</v>
      </c>
      <c r="K1852" s="38">
        <f t="shared" si="272"/>
        <v>1084.0385679924584</v>
      </c>
    </row>
    <row r="1853" spans="1:11">
      <c r="A1853" s="31">
        <v>1838</v>
      </c>
      <c r="B1853" s="33">
        <f t="shared" si="264"/>
        <v>1084.0385679924584</v>
      </c>
      <c r="C1853" s="32">
        <f t="shared" si="265"/>
        <v>153.16666666666666</v>
      </c>
      <c r="D1853" s="36">
        <f t="shared" si="266"/>
        <v>1085.5699439234552</v>
      </c>
      <c r="E1853" s="33">
        <f t="shared" si="267"/>
        <v>1085.5699439234552</v>
      </c>
      <c r="F1853" s="34">
        <f t="shared" si="268"/>
        <v>646.88803347135945</v>
      </c>
      <c r="G1853" s="34" cm="1">
        <f t="array" ref="G1853">_xll.DCE_EC312_SpecificHeat_Ca(B1853)</f>
        <v>650</v>
      </c>
      <c r="H1853" s="33">
        <f t="shared" si="269"/>
        <v>8.2538180001551428E-2</v>
      </c>
      <c r="I1853" s="33">
        <f t="shared" si="270"/>
        <v>1084.12110617246</v>
      </c>
      <c r="J1853" s="37">
        <f t="shared" si="271"/>
        <v>153.16666666666666</v>
      </c>
      <c r="K1853" s="38">
        <f t="shared" si="272"/>
        <v>1084.12110617246</v>
      </c>
    </row>
    <row r="1854" spans="1:11">
      <c r="A1854" s="31">
        <v>1839</v>
      </c>
      <c r="B1854" s="33">
        <f t="shared" si="264"/>
        <v>1084.12110617246</v>
      </c>
      <c r="C1854" s="32">
        <f t="shared" si="265"/>
        <v>153.25</v>
      </c>
      <c r="D1854" s="36">
        <f t="shared" si="266"/>
        <v>1085.6513741408164</v>
      </c>
      <c r="E1854" s="33">
        <f t="shared" si="267"/>
        <v>1085.6513741408164</v>
      </c>
      <c r="F1854" s="34">
        <f t="shared" si="268"/>
        <v>646.53017386473095</v>
      </c>
      <c r="G1854" s="34" cm="1">
        <f t="array" ref="G1854">_xll.DCE_EC312_SpecificHeat_Ca(B1854)</f>
        <v>650</v>
      </c>
      <c r="H1854" s="33">
        <f t="shared" si="269"/>
        <v>8.2492519734087999E-2</v>
      </c>
      <c r="I1854" s="33">
        <f t="shared" si="270"/>
        <v>1084.2035986921942</v>
      </c>
      <c r="J1854" s="37">
        <f t="shared" si="271"/>
        <v>153.25</v>
      </c>
      <c r="K1854" s="38">
        <f t="shared" si="272"/>
        <v>1084.2035986921942</v>
      </c>
    </row>
    <row r="1855" spans="1:11">
      <c r="A1855" s="31">
        <v>1840</v>
      </c>
      <c r="B1855" s="33">
        <f t="shared" si="264"/>
        <v>1084.2035986921942</v>
      </c>
      <c r="C1855" s="32">
        <f t="shared" si="265"/>
        <v>153.33333333333334</v>
      </c>
      <c r="D1855" s="36">
        <f t="shared" si="266"/>
        <v>1085.7327601266616</v>
      </c>
      <c r="E1855" s="33">
        <f t="shared" si="267"/>
        <v>1085.7327601266616</v>
      </c>
      <c r="F1855" s="34">
        <f t="shared" si="268"/>
        <v>646.17271139912373</v>
      </c>
      <c r="G1855" s="34" cm="1">
        <f t="array" ref="G1855">_xll.DCE_EC312_SpecificHeat_Ca(B1855)</f>
        <v>650</v>
      </c>
      <c r="H1855" s="33">
        <f t="shared" si="269"/>
        <v>8.2446910138913157E-2</v>
      </c>
      <c r="I1855" s="33">
        <f t="shared" si="270"/>
        <v>1084.2860456023332</v>
      </c>
      <c r="J1855" s="37">
        <f t="shared" si="271"/>
        <v>153.33333333333334</v>
      </c>
      <c r="K1855" s="38">
        <f t="shared" si="272"/>
        <v>1084.2860456023332</v>
      </c>
    </row>
    <row r="1856" spans="1:11">
      <c r="A1856" s="31">
        <v>1841</v>
      </c>
      <c r="B1856" s="33">
        <f t="shared" si="264"/>
        <v>1084.2860456023332</v>
      </c>
      <c r="C1856" s="32">
        <f t="shared" si="265"/>
        <v>153.41666666666666</v>
      </c>
      <c r="D1856" s="36">
        <f t="shared" si="266"/>
        <v>1085.8141019290158</v>
      </c>
      <c r="E1856" s="33">
        <f t="shared" si="267"/>
        <v>1085.8141019290158</v>
      </c>
      <c r="F1856" s="34">
        <f t="shared" si="268"/>
        <v>645.81564541171224</v>
      </c>
      <c r="G1856" s="34" cm="1">
        <f t="array" ref="G1856">_xll.DCE_EC312_SpecificHeat_Ca(B1856)</f>
        <v>650</v>
      </c>
      <c r="H1856" s="33">
        <f t="shared" si="269"/>
        <v>8.2401351131455164E-2</v>
      </c>
      <c r="I1856" s="33">
        <f t="shared" si="270"/>
        <v>1084.3684469534646</v>
      </c>
      <c r="J1856" s="37">
        <f t="shared" si="271"/>
        <v>153.41666666666666</v>
      </c>
      <c r="K1856" s="38">
        <f t="shared" si="272"/>
        <v>1084.3684469534646</v>
      </c>
    </row>
    <row r="1857" spans="1:11">
      <c r="A1857" s="31">
        <v>1842</v>
      </c>
      <c r="B1857" s="33">
        <f t="shared" si="264"/>
        <v>1084.3684469534646</v>
      </c>
      <c r="C1857" s="32">
        <f t="shared" si="265"/>
        <v>153.5</v>
      </c>
      <c r="D1857" s="36">
        <f t="shared" si="266"/>
        <v>1085.8953995958266</v>
      </c>
      <c r="E1857" s="33">
        <f t="shared" si="267"/>
        <v>1085.8953995958266</v>
      </c>
      <c r="F1857" s="34">
        <f t="shared" si="268"/>
        <v>645.45897524110114</v>
      </c>
      <c r="G1857" s="34" cm="1">
        <f t="array" ref="G1857">_xll.DCE_EC312_SpecificHeat_Ca(B1857)</f>
        <v>650</v>
      </c>
      <c r="H1857" s="33">
        <f t="shared" si="269"/>
        <v>8.2355842627324857E-2</v>
      </c>
      <c r="I1857" s="33">
        <f t="shared" si="270"/>
        <v>1084.4508027960919</v>
      </c>
      <c r="J1857" s="37">
        <f t="shared" si="271"/>
        <v>153.5</v>
      </c>
      <c r="K1857" s="38">
        <f t="shared" si="272"/>
        <v>1084.4508027960919</v>
      </c>
    </row>
    <row r="1858" spans="1:11">
      <c r="A1858" s="31">
        <v>1843</v>
      </c>
      <c r="B1858" s="33">
        <f t="shared" si="264"/>
        <v>1084.4508027960919</v>
      </c>
      <c r="C1858" s="32">
        <f t="shared" si="265"/>
        <v>153.58333333333334</v>
      </c>
      <c r="D1858" s="36">
        <f t="shared" si="266"/>
        <v>1085.9766531749638</v>
      </c>
      <c r="E1858" s="33">
        <f t="shared" si="267"/>
        <v>1085.9766531749638</v>
      </c>
      <c r="F1858" s="34">
        <f t="shared" si="268"/>
        <v>645.10270022779048</v>
      </c>
      <c r="G1858" s="34" cm="1">
        <f t="array" ref="G1858">_xll.DCE_EC312_SpecificHeat_Ca(B1858)</f>
        <v>650</v>
      </c>
      <c r="H1858" s="33">
        <f t="shared" si="269"/>
        <v>8.231038454237484E-2</v>
      </c>
      <c r="I1858" s="33">
        <f t="shared" si="270"/>
        <v>1084.5331131806342</v>
      </c>
      <c r="J1858" s="37">
        <f t="shared" si="271"/>
        <v>153.58333333333334</v>
      </c>
      <c r="K1858" s="38">
        <f t="shared" si="272"/>
        <v>1084.5331131806342</v>
      </c>
    </row>
    <row r="1859" spans="1:11">
      <c r="A1859" s="31">
        <v>1844</v>
      </c>
      <c r="B1859" s="33">
        <f t="shared" si="264"/>
        <v>1084.5331131806342</v>
      </c>
      <c r="C1859" s="32">
        <f t="shared" si="265"/>
        <v>153.66666666666666</v>
      </c>
      <c r="D1859" s="36">
        <f t="shared" si="266"/>
        <v>1086.0578627142181</v>
      </c>
      <c r="E1859" s="33">
        <f t="shared" si="267"/>
        <v>1086.0578627142181</v>
      </c>
      <c r="F1859" s="34">
        <f t="shared" si="268"/>
        <v>644.74681971296718</v>
      </c>
      <c r="G1859" s="34" cm="1">
        <f t="array" ref="G1859">_xll.DCE_EC312_SpecificHeat_Ca(B1859)</f>
        <v>650</v>
      </c>
      <c r="H1859" s="33">
        <f t="shared" si="269"/>
        <v>8.2264976792545394E-2</v>
      </c>
      <c r="I1859" s="33">
        <f t="shared" si="270"/>
        <v>1084.6153781574269</v>
      </c>
      <c r="J1859" s="37">
        <f t="shared" si="271"/>
        <v>153.66666666666666</v>
      </c>
      <c r="K1859" s="38">
        <f t="shared" si="272"/>
        <v>1084.6153781574269</v>
      </c>
    </row>
    <row r="1860" spans="1:11">
      <c r="A1860" s="31">
        <v>1845</v>
      </c>
      <c r="B1860" s="33">
        <f t="shared" si="264"/>
        <v>1084.6153781574269</v>
      </c>
      <c r="C1860" s="32">
        <f t="shared" si="265"/>
        <v>153.75</v>
      </c>
      <c r="D1860" s="36">
        <f t="shared" si="266"/>
        <v>1086.139028261304</v>
      </c>
      <c r="E1860" s="33">
        <f t="shared" si="267"/>
        <v>1086.139028261304</v>
      </c>
      <c r="F1860" s="34">
        <f t="shared" si="268"/>
        <v>644.39133304002155</v>
      </c>
      <c r="G1860" s="34" cm="1">
        <f t="array" ref="G1860">_xll.DCE_EC312_SpecificHeat_Ca(B1860)</f>
        <v>650</v>
      </c>
      <c r="H1860" s="33">
        <f t="shared" si="269"/>
        <v>8.2219619294057911E-2</v>
      </c>
      <c r="I1860" s="33">
        <f t="shared" si="270"/>
        <v>1084.6975977767211</v>
      </c>
      <c r="J1860" s="37">
        <f t="shared" si="271"/>
        <v>153.75</v>
      </c>
      <c r="K1860" s="38">
        <f t="shared" si="272"/>
        <v>1084.6975977767211</v>
      </c>
    </row>
    <row r="1861" spans="1:11">
      <c r="A1861" s="31">
        <v>1846</v>
      </c>
      <c r="B1861" s="33">
        <f t="shared" si="264"/>
        <v>1084.6975977767211</v>
      </c>
      <c r="C1861" s="32">
        <f t="shared" si="265"/>
        <v>153.83333333333334</v>
      </c>
      <c r="D1861" s="36">
        <f t="shared" si="266"/>
        <v>1086.2201498638578</v>
      </c>
      <c r="E1861" s="33">
        <f t="shared" si="267"/>
        <v>1086.2201498638578</v>
      </c>
      <c r="F1861" s="34">
        <f t="shared" si="268"/>
        <v>644.03623955344688</v>
      </c>
      <c r="G1861" s="34" cm="1">
        <f t="array" ref="G1861">_xll.DCE_EC312_SpecificHeat_Ca(B1861)</f>
        <v>650</v>
      </c>
      <c r="H1861" s="33">
        <f t="shared" si="269"/>
        <v>8.2174311963274571E-2</v>
      </c>
      <c r="I1861" s="33">
        <f t="shared" si="270"/>
        <v>1084.7797720886842</v>
      </c>
      <c r="J1861" s="37">
        <f t="shared" si="271"/>
        <v>153.83333333333334</v>
      </c>
      <c r="K1861" s="38">
        <f t="shared" si="272"/>
        <v>1084.7797720886842</v>
      </c>
    </row>
    <row r="1862" spans="1:11">
      <c r="A1862" s="31">
        <v>1847</v>
      </c>
      <c r="B1862" s="33">
        <f t="shared" si="264"/>
        <v>1084.7797720886842</v>
      </c>
      <c r="C1862" s="32">
        <f t="shared" si="265"/>
        <v>153.91666666666666</v>
      </c>
      <c r="D1862" s="36">
        <f t="shared" si="266"/>
        <v>1086.3012275694384</v>
      </c>
      <c r="E1862" s="33">
        <f t="shared" si="267"/>
        <v>1086.3012275694384</v>
      </c>
      <c r="F1862" s="34">
        <f t="shared" si="268"/>
        <v>643.68153859938195</v>
      </c>
      <c r="G1862" s="34" cm="1">
        <f t="array" ref="G1862">_xll.DCE_EC312_SpecificHeat_Ca(B1862)</f>
        <v>650</v>
      </c>
      <c r="H1862" s="33">
        <f t="shared" si="269"/>
        <v>8.212905471676743E-2</v>
      </c>
      <c r="I1862" s="33">
        <f t="shared" si="270"/>
        <v>1084.8619011434009</v>
      </c>
      <c r="J1862" s="37">
        <f t="shared" si="271"/>
        <v>153.91666666666666</v>
      </c>
      <c r="K1862" s="38">
        <f t="shared" si="272"/>
        <v>1084.8619011434009</v>
      </c>
    </row>
    <row r="1863" spans="1:11">
      <c r="A1863" s="31">
        <v>1848</v>
      </c>
      <c r="B1863" s="33">
        <f t="shared" si="264"/>
        <v>1084.8619011434009</v>
      </c>
      <c r="C1863" s="32">
        <f t="shared" si="265"/>
        <v>154</v>
      </c>
      <c r="D1863" s="36">
        <f t="shared" si="266"/>
        <v>1086.3822614255273</v>
      </c>
      <c r="E1863" s="33">
        <f t="shared" si="267"/>
        <v>1086.3822614255273</v>
      </c>
      <c r="F1863" s="34">
        <f t="shared" si="268"/>
        <v>643.32722952499955</v>
      </c>
      <c r="G1863" s="34" cm="1">
        <f t="array" ref="G1863">_xll.DCE_EC312_SpecificHeat_Ca(B1863)</f>
        <v>650</v>
      </c>
      <c r="H1863" s="33">
        <f t="shared" si="269"/>
        <v>8.2083847471240506E-2</v>
      </c>
      <c r="I1863" s="33">
        <f t="shared" si="270"/>
        <v>1084.9439849908722</v>
      </c>
      <c r="J1863" s="37">
        <f t="shared" si="271"/>
        <v>154</v>
      </c>
      <c r="K1863" s="38">
        <f t="shared" si="272"/>
        <v>1084.9439849908722</v>
      </c>
    </row>
    <row r="1864" spans="1:11">
      <c r="A1864" s="31">
        <v>1849</v>
      </c>
      <c r="B1864" s="33">
        <f t="shared" si="264"/>
        <v>1084.9439849908722</v>
      </c>
      <c r="C1864" s="32">
        <f t="shared" si="265"/>
        <v>154.08333333333334</v>
      </c>
      <c r="D1864" s="36">
        <f t="shared" si="266"/>
        <v>1086.4632514795301</v>
      </c>
      <c r="E1864" s="33">
        <f t="shared" si="267"/>
        <v>1086.4632514795301</v>
      </c>
      <c r="F1864" s="34">
        <f t="shared" si="268"/>
        <v>642.97331167955895</v>
      </c>
      <c r="G1864" s="34" cm="1">
        <f t="array" ref="G1864">_xll.DCE_EC312_SpecificHeat_Ca(B1864)</f>
        <v>650</v>
      </c>
      <c r="H1864" s="33">
        <f t="shared" si="269"/>
        <v>8.2038690143664078E-2</v>
      </c>
      <c r="I1864" s="33">
        <f t="shared" si="270"/>
        <v>1085.0260236810159</v>
      </c>
      <c r="J1864" s="37">
        <f t="shared" si="271"/>
        <v>154.08333333333334</v>
      </c>
      <c r="K1864" s="38">
        <f t="shared" si="272"/>
        <v>1085.0260236810159</v>
      </c>
    </row>
    <row r="1865" spans="1:11">
      <c r="A1865" s="31">
        <v>1850</v>
      </c>
      <c r="B1865" s="33">
        <f t="shared" si="264"/>
        <v>1085.0260236810159</v>
      </c>
      <c r="C1865" s="32">
        <f t="shared" si="265"/>
        <v>154.16666666666666</v>
      </c>
      <c r="D1865" s="36">
        <f t="shared" si="266"/>
        <v>1086.5441977787741</v>
      </c>
      <c r="E1865" s="33">
        <f t="shared" si="267"/>
        <v>1086.5441977787741</v>
      </c>
      <c r="F1865" s="34">
        <f t="shared" si="268"/>
        <v>642.61978441314227</v>
      </c>
      <c r="G1865" s="34" cm="1">
        <f t="array" ref="G1865">_xll.DCE_EC312_SpecificHeat_Ca(B1865)</f>
        <v>650</v>
      </c>
      <c r="H1865" s="33">
        <f t="shared" si="269"/>
        <v>8.1993582651113381E-2</v>
      </c>
      <c r="I1865" s="33">
        <f t="shared" si="270"/>
        <v>1085.1080172636671</v>
      </c>
      <c r="J1865" s="37">
        <f t="shared" si="271"/>
        <v>154.16666666666666</v>
      </c>
      <c r="K1865" s="38">
        <f t="shared" si="272"/>
        <v>1085.1080172636671</v>
      </c>
    </row>
    <row r="1866" spans="1:11">
      <c r="A1866" s="31">
        <v>1851</v>
      </c>
      <c r="B1866" s="33">
        <f t="shared" si="264"/>
        <v>1085.1080172636671</v>
      </c>
      <c r="C1866" s="32">
        <f t="shared" si="265"/>
        <v>154.25</v>
      </c>
      <c r="D1866" s="36">
        <f t="shared" si="266"/>
        <v>1086.6251003705111</v>
      </c>
      <c r="E1866" s="33">
        <f t="shared" si="267"/>
        <v>1086.6251003705111</v>
      </c>
      <c r="F1866" s="34">
        <f t="shared" si="268"/>
        <v>642.26664707767452</v>
      </c>
      <c r="G1866" s="34" cm="1">
        <f t="array" ref="G1866">_xll.DCE_EC312_SpecificHeat_Ca(B1866)</f>
        <v>650</v>
      </c>
      <c r="H1866" s="33">
        <f t="shared" si="269"/>
        <v>8.194852491089874E-2</v>
      </c>
      <c r="I1866" s="33">
        <f t="shared" si="270"/>
        <v>1085.1899657885779</v>
      </c>
      <c r="J1866" s="37">
        <f t="shared" si="271"/>
        <v>154.25</v>
      </c>
      <c r="K1866" s="38">
        <f t="shared" si="272"/>
        <v>1085.1899657885779</v>
      </c>
    </row>
    <row r="1867" spans="1:11">
      <c r="A1867" s="31">
        <v>1852</v>
      </c>
      <c r="B1867" s="33">
        <f t="shared" si="264"/>
        <v>1085.1899657885779</v>
      </c>
      <c r="C1867" s="32">
        <f t="shared" si="265"/>
        <v>154.33333333333334</v>
      </c>
      <c r="D1867" s="36">
        <f t="shared" si="266"/>
        <v>1086.705959301916</v>
      </c>
      <c r="E1867" s="33">
        <f t="shared" si="267"/>
        <v>1086.705959301916</v>
      </c>
      <c r="F1867" s="34">
        <f t="shared" si="268"/>
        <v>641.91389902665458</v>
      </c>
      <c r="G1867" s="34" cm="1">
        <f t="array" ref="G1867">_xll.DCE_EC312_SpecificHeat_Ca(B1867)</f>
        <v>650</v>
      </c>
      <c r="H1867" s="33">
        <f t="shared" si="269"/>
        <v>8.190351684053139E-2</v>
      </c>
      <c r="I1867" s="33">
        <f t="shared" si="270"/>
        <v>1085.2718693054185</v>
      </c>
      <c r="J1867" s="37">
        <f t="shared" si="271"/>
        <v>154.33333333333334</v>
      </c>
      <c r="K1867" s="38">
        <f t="shared" si="272"/>
        <v>1085.2718693054185</v>
      </c>
    </row>
    <row r="1868" spans="1:11">
      <c r="A1868" s="31">
        <v>1853</v>
      </c>
      <c r="B1868" s="33">
        <f t="shared" si="264"/>
        <v>1085.2718693054185</v>
      </c>
      <c r="C1868" s="32">
        <f t="shared" si="265"/>
        <v>154.41666666666666</v>
      </c>
      <c r="D1868" s="36">
        <f t="shared" si="266"/>
        <v>1086.786774620087</v>
      </c>
      <c r="E1868" s="33">
        <f t="shared" si="267"/>
        <v>1086.786774620087</v>
      </c>
      <c r="F1868" s="34">
        <f t="shared" si="268"/>
        <v>641.5615396143653</v>
      </c>
      <c r="G1868" s="34" cm="1">
        <f t="array" ref="G1868">_xll.DCE_EC312_SpecificHeat_Ca(B1868)</f>
        <v>650</v>
      </c>
      <c r="H1868" s="33">
        <f t="shared" si="269"/>
        <v>8.1858558357622513E-2</v>
      </c>
      <c r="I1868" s="33">
        <f t="shared" si="270"/>
        <v>1085.3537278637762</v>
      </c>
      <c r="J1868" s="37">
        <f t="shared" si="271"/>
        <v>154.41666666666666</v>
      </c>
      <c r="K1868" s="38">
        <f t="shared" si="272"/>
        <v>1085.3537278637762</v>
      </c>
    </row>
    <row r="1869" spans="1:11">
      <c r="A1869" s="31">
        <v>1854</v>
      </c>
      <c r="B1869" s="33">
        <f t="shared" si="264"/>
        <v>1085.3537278637762</v>
      </c>
      <c r="C1869" s="32">
        <f t="shared" si="265"/>
        <v>154.5</v>
      </c>
      <c r="D1869" s="36">
        <f t="shared" si="266"/>
        <v>1086.8675463720465</v>
      </c>
      <c r="E1869" s="33">
        <f t="shared" si="267"/>
        <v>1086.8675463720465</v>
      </c>
      <c r="F1869" s="34">
        <f t="shared" si="268"/>
        <v>641.2095681970294</v>
      </c>
      <c r="G1869" s="34" cm="1">
        <f t="array" ref="G1869">_xll.DCE_EC312_SpecificHeat_Ca(B1869)</f>
        <v>650</v>
      </c>
      <c r="H1869" s="33">
        <f t="shared" si="269"/>
        <v>8.181364938003087E-2</v>
      </c>
      <c r="I1869" s="33">
        <f t="shared" si="270"/>
        <v>1085.4355415131563</v>
      </c>
      <c r="J1869" s="37">
        <f t="shared" si="271"/>
        <v>154.5</v>
      </c>
      <c r="K1869" s="38">
        <f t="shared" si="272"/>
        <v>1085.4355415131563</v>
      </c>
    </row>
    <row r="1870" spans="1:11">
      <c r="A1870" s="31">
        <v>1855</v>
      </c>
      <c r="B1870" s="33">
        <f t="shared" si="264"/>
        <v>1085.4355415131563</v>
      </c>
      <c r="C1870" s="32">
        <f t="shared" si="265"/>
        <v>154.58333333333334</v>
      </c>
      <c r="D1870" s="36">
        <f t="shared" si="266"/>
        <v>1086.9482746047413</v>
      </c>
      <c r="E1870" s="33">
        <f t="shared" si="267"/>
        <v>1086.9482746047413</v>
      </c>
      <c r="F1870" s="34">
        <f t="shared" si="268"/>
        <v>640.85798413237148</v>
      </c>
      <c r="G1870" s="34" cm="1">
        <f t="array" ref="G1870">_xll.DCE_EC312_SpecificHeat_Ca(B1870)</f>
        <v>650</v>
      </c>
      <c r="H1870" s="33">
        <f t="shared" si="269"/>
        <v>8.1768789825806806E-2</v>
      </c>
      <c r="I1870" s="33">
        <f t="shared" si="270"/>
        <v>1085.5173103029822</v>
      </c>
      <c r="J1870" s="37">
        <f t="shared" si="271"/>
        <v>154.58333333333334</v>
      </c>
      <c r="K1870" s="38">
        <f t="shared" si="272"/>
        <v>1085.5173103029822</v>
      </c>
    </row>
    <row r="1871" spans="1:11">
      <c r="A1871" s="31">
        <v>1856</v>
      </c>
      <c r="B1871" s="33">
        <f t="shared" si="264"/>
        <v>1085.5173103029822</v>
      </c>
      <c r="C1871" s="32">
        <f t="shared" si="265"/>
        <v>154.66666666666666</v>
      </c>
      <c r="D1871" s="36">
        <f t="shared" si="266"/>
        <v>1087.0289593650414</v>
      </c>
      <c r="E1871" s="33">
        <f t="shared" si="267"/>
        <v>1087.0289593650414</v>
      </c>
      <c r="F1871" s="34">
        <f t="shared" si="268"/>
        <v>640.50678677917153</v>
      </c>
      <c r="G1871" s="34" cm="1">
        <f t="array" ref="G1871">_xll.DCE_EC312_SpecificHeat_Ca(B1871)</f>
        <v>650</v>
      </c>
      <c r="H1871" s="33">
        <f t="shared" si="269"/>
        <v>8.1723979613135322E-2</v>
      </c>
      <c r="I1871" s="33">
        <f t="shared" si="270"/>
        <v>1085.5990342825953</v>
      </c>
      <c r="J1871" s="37">
        <f t="shared" si="271"/>
        <v>154.66666666666666</v>
      </c>
      <c r="K1871" s="38">
        <f t="shared" si="272"/>
        <v>1085.5990342825953</v>
      </c>
    </row>
    <row r="1872" spans="1:11">
      <c r="A1872" s="31">
        <v>1857</v>
      </c>
      <c r="B1872" s="33">
        <f t="shared" si="264"/>
        <v>1085.5990342825953</v>
      </c>
      <c r="C1872" s="32">
        <f t="shared" si="265"/>
        <v>154.75</v>
      </c>
      <c r="D1872" s="36">
        <f t="shared" si="266"/>
        <v>1087.1096006997418</v>
      </c>
      <c r="E1872" s="33">
        <f t="shared" si="267"/>
        <v>1087.1096006997418</v>
      </c>
      <c r="F1872" s="34">
        <f t="shared" si="268"/>
        <v>640.15597549789743</v>
      </c>
      <c r="G1872" s="34" cm="1">
        <f t="array" ref="G1872">_xll.DCE_EC312_SpecificHeat_Ca(B1872)</f>
        <v>650</v>
      </c>
      <c r="H1872" s="33">
        <f t="shared" si="269"/>
        <v>8.1679218660416802E-2</v>
      </c>
      <c r="I1872" s="33">
        <f t="shared" si="270"/>
        <v>1085.6807135012557</v>
      </c>
      <c r="J1872" s="37">
        <f t="shared" si="271"/>
        <v>154.75</v>
      </c>
      <c r="K1872" s="38">
        <f t="shared" si="272"/>
        <v>1085.6807135012557</v>
      </c>
    </row>
    <row r="1873" spans="1:11">
      <c r="A1873" s="31">
        <v>1858</v>
      </c>
      <c r="B1873" s="33">
        <f t="shared" ref="B1873:B1935" si="273">IF(A1873=1,20,I1872)</f>
        <v>1085.6807135012557</v>
      </c>
      <c r="C1873" s="32">
        <f t="shared" ref="C1873:C1935" si="274">A1873*5/60</f>
        <v>154.83333333333334</v>
      </c>
      <c r="D1873" s="36">
        <f t="shared" ref="D1873:D1935" si="275">20 + 345 *LOG10(8 * C1873 + 1)</f>
        <v>1087.190198655562</v>
      </c>
      <c r="E1873" s="33">
        <f t="shared" ref="E1873:E1935" si="276">D1873</f>
        <v>1087.190198655562</v>
      </c>
      <c r="F1873" s="34">
        <f t="shared" ref="F1873:F1935" si="277">25 * (D1873 - B1873)+1 * 0.7 * 1 * 0.0000000567 * ((E1873 + 273) ^ 4 - (B1873 + 273) ^ 4)</f>
        <v>639.80554965039948</v>
      </c>
      <c r="G1873" s="34" cm="1">
        <f t="array" ref="G1873">_xll.DCE_EC312_SpecificHeat_Ca(B1873)</f>
        <v>650</v>
      </c>
      <c r="H1873" s="33">
        <f t="shared" ref="H1873:H1935" si="278">$G$10 * $G$9 / (G1873 * 7850) * F1873 * 5</f>
        <v>8.1634506886228059E-2</v>
      </c>
      <c r="I1873" s="33">
        <f t="shared" ref="I1873:I1935" si="279">B1873+H1873</f>
        <v>1085.762348008142</v>
      </c>
      <c r="J1873" s="37">
        <f t="shared" si="271"/>
        <v>154.83333333333334</v>
      </c>
      <c r="K1873" s="38">
        <f t="shared" si="272"/>
        <v>1085.762348008142</v>
      </c>
    </row>
    <row r="1874" spans="1:11">
      <c r="A1874" s="31">
        <v>1859</v>
      </c>
      <c r="B1874" s="33">
        <f t="shared" si="273"/>
        <v>1085.762348008142</v>
      </c>
      <c r="C1874" s="32">
        <f t="shared" si="274"/>
        <v>154.91666666666666</v>
      </c>
      <c r="D1874" s="36">
        <f t="shared" si="275"/>
        <v>1087.2707532791458</v>
      </c>
      <c r="E1874" s="33">
        <f t="shared" si="276"/>
        <v>1087.2707532791458</v>
      </c>
      <c r="F1874" s="34">
        <f t="shared" si="277"/>
        <v>639.45550859966409</v>
      </c>
      <c r="G1874" s="34" cm="1">
        <f t="array" ref="G1874">_xll.DCE_EC312_SpecificHeat_Ca(B1874)</f>
        <v>650</v>
      </c>
      <c r="H1874" s="33">
        <f t="shared" si="278"/>
        <v>8.1589844209290774E-2</v>
      </c>
      <c r="I1874" s="33">
        <f t="shared" si="279"/>
        <v>1085.8439378523512</v>
      </c>
      <c r="J1874" s="37">
        <f t="shared" si="271"/>
        <v>154.91666666666666</v>
      </c>
      <c r="K1874" s="38">
        <f t="shared" si="272"/>
        <v>1085.8439378523512</v>
      </c>
    </row>
    <row r="1875" spans="1:11">
      <c r="A1875" s="31">
        <v>1860</v>
      </c>
      <c r="B1875" s="33">
        <f t="shared" si="273"/>
        <v>1085.8439378523512</v>
      </c>
      <c r="C1875" s="32">
        <f t="shared" si="274"/>
        <v>155</v>
      </c>
      <c r="D1875" s="36">
        <f t="shared" si="275"/>
        <v>1087.3512646170618</v>
      </c>
      <c r="E1875" s="33">
        <f t="shared" si="276"/>
        <v>1087.3512646170618</v>
      </c>
      <c r="F1875" s="34">
        <f t="shared" si="277"/>
        <v>639.10585171050343</v>
      </c>
      <c r="G1875" s="34" cm="1">
        <f t="array" ref="G1875">_xll.DCE_EC312_SpecificHeat_Ca(B1875)</f>
        <v>650</v>
      </c>
      <c r="H1875" s="33">
        <f t="shared" si="278"/>
        <v>8.1545230548559625E-2</v>
      </c>
      <c r="I1875" s="33">
        <f t="shared" si="279"/>
        <v>1085.9254830828997</v>
      </c>
      <c r="J1875" s="37">
        <f t="shared" si="271"/>
        <v>155</v>
      </c>
      <c r="K1875" s="38">
        <f t="shared" si="272"/>
        <v>1085.9254830828997</v>
      </c>
    </row>
    <row r="1876" spans="1:11">
      <c r="A1876" s="31">
        <v>1861</v>
      </c>
      <c r="B1876" s="33">
        <f t="shared" si="273"/>
        <v>1085.9254830828997</v>
      </c>
      <c r="C1876" s="32">
        <f t="shared" si="274"/>
        <v>155.08333333333334</v>
      </c>
      <c r="D1876" s="36">
        <f t="shared" si="275"/>
        <v>1087.4317327158039</v>
      </c>
      <c r="E1876" s="33">
        <f t="shared" si="276"/>
        <v>1087.4317327158039</v>
      </c>
      <c r="F1876" s="34">
        <f t="shared" si="277"/>
        <v>638.75657834884657</v>
      </c>
      <c r="G1876" s="34" cm="1">
        <f t="array" ref="G1876">_xll.DCE_EC312_SpecificHeat_Ca(B1876)</f>
        <v>650</v>
      </c>
      <c r="H1876" s="33">
        <f t="shared" si="278"/>
        <v>8.1500665823131827E-2</v>
      </c>
      <c r="I1876" s="33">
        <f t="shared" si="279"/>
        <v>1086.0069837487229</v>
      </c>
      <c r="J1876" s="37">
        <f t="shared" si="271"/>
        <v>155.08333333333334</v>
      </c>
      <c r="K1876" s="38">
        <f t="shared" si="272"/>
        <v>1086.0069837487229</v>
      </c>
    </row>
    <row r="1877" spans="1:11">
      <c r="A1877" s="31">
        <v>1862</v>
      </c>
      <c r="B1877" s="33">
        <f t="shared" si="273"/>
        <v>1086.0069837487229</v>
      </c>
      <c r="C1877" s="32">
        <f t="shared" si="274"/>
        <v>155.16666666666666</v>
      </c>
      <c r="D1877" s="36">
        <f t="shared" si="275"/>
        <v>1087.5121576217912</v>
      </c>
      <c r="E1877" s="33">
        <f t="shared" si="276"/>
        <v>1087.5121576217912</v>
      </c>
      <c r="F1877" s="34">
        <f t="shared" si="277"/>
        <v>638.40768788207458</v>
      </c>
      <c r="G1877" s="34" cm="1">
        <f t="array" ref="G1877">_xll.DCE_EC312_SpecificHeat_Ca(B1877)</f>
        <v>650</v>
      </c>
      <c r="H1877" s="33">
        <f t="shared" si="278"/>
        <v>8.1456149952289808E-2</v>
      </c>
      <c r="I1877" s="33">
        <f t="shared" si="279"/>
        <v>1086.0884398986752</v>
      </c>
      <c r="J1877" s="37">
        <f t="shared" si="271"/>
        <v>155.16666666666666</v>
      </c>
      <c r="K1877" s="38">
        <f t="shared" si="272"/>
        <v>1086.0884398986752</v>
      </c>
    </row>
    <row r="1878" spans="1:11">
      <c r="A1878" s="31">
        <v>1863</v>
      </c>
      <c r="B1878" s="33">
        <f t="shared" si="273"/>
        <v>1086.0884398986752</v>
      </c>
      <c r="C1878" s="32">
        <f t="shared" si="274"/>
        <v>155.25</v>
      </c>
      <c r="D1878" s="36">
        <f t="shared" si="275"/>
        <v>1087.5925393813675</v>
      </c>
      <c r="E1878" s="33">
        <f t="shared" si="276"/>
        <v>1087.5925393813675</v>
      </c>
      <c r="F1878" s="34">
        <f t="shared" si="277"/>
        <v>638.05917967897017</v>
      </c>
      <c r="G1878" s="34" cm="1">
        <f t="array" ref="G1878">_xll.DCE_EC312_SpecificHeat_Ca(B1878)</f>
        <v>650</v>
      </c>
      <c r="H1878" s="33">
        <f t="shared" si="278"/>
        <v>8.1411682855494896E-2</v>
      </c>
      <c r="I1878" s="33">
        <f t="shared" si="279"/>
        <v>1086.1698515815308</v>
      </c>
      <c r="J1878" s="37">
        <f t="shared" si="271"/>
        <v>155.25</v>
      </c>
      <c r="K1878" s="38">
        <f t="shared" si="272"/>
        <v>1086.1698515815308</v>
      </c>
    </row>
    <row r="1879" spans="1:11">
      <c r="A1879" s="31">
        <v>1864</v>
      </c>
      <c r="B1879" s="33">
        <f t="shared" si="273"/>
        <v>1086.1698515815308</v>
      </c>
      <c r="C1879" s="32">
        <f t="shared" si="274"/>
        <v>155.33333333333334</v>
      </c>
      <c r="D1879" s="36">
        <f t="shared" si="275"/>
        <v>1087.6728780408025</v>
      </c>
      <c r="E1879" s="33">
        <f t="shared" si="276"/>
        <v>1087.6728780408025</v>
      </c>
      <c r="F1879" s="34">
        <f t="shared" si="277"/>
        <v>637.7110531098125</v>
      </c>
      <c r="G1879" s="34" cm="1">
        <f t="array" ref="G1879">_xll.DCE_EC312_SpecificHeat_Ca(B1879)</f>
        <v>650</v>
      </c>
      <c r="H1879" s="33">
        <f t="shared" si="278"/>
        <v>8.1367264452399279E-2</v>
      </c>
      <c r="I1879" s="33">
        <f t="shared" si="279"/>
        <v>1086.2512188459832</v>
      </c>
      <c r="J1879" s="37">
        <f t="shared" si="271"/>
        <v>155.33333333333334</v>
      </c>
      <c r="K1879" s="38">
        <f t="shared" si="272"/>
        <v>1086.2512188459832</v>
      </c>
    </row>
    <row r="1880" spans="1:11">
      <c r="A1880" s="31">
        <v>1865</v>
      </c>
      <c r="B1880" s="33">
        <f t="shared" si="273"/>
        <v>1086.2512188459832</v>
      </c>
      <c r="C1880" s="32">
        <f t="shared" si="274"/>
        <v>155.41666666666666</v>
      </c>
      <c r="D1880" s="36">
        <f t="shared" si="275"/>
        <v>1087.7531736462915</v>
      </c>
      <c r="E1880" s="33">
        <f t="shared" si="276"/>
        <v>1087.7531736462915</v>
      </c>
      <c r="F1880" s="34">
        <f t="shared" si="277"/>
        <v>637.36330754613311</v>
      </c>
      <c r="G1880" s="34" cm="1">
        <f t="array" ref="G1880">_xll.DCE_EC312_SpecificHeat_Ca(B1880)</f>
        <v>650</v>
      </c>
      <c r="H1880" s="33">
        <f t="shared" si="278"/>
        <v>8.1322894662815004E-2</v>
      </c>
      <c r="I1880" s="33">
        <f t="shared" si="279"/>
        <v>1086.3325417406461</v>
      </c>
      <c r="J1880" s="37">
        <f t="shared" si="271"/>
        <v>155.41666666666666</v>
      </c>
      <c r="K1880" s="38">
        <f t="shared" si="272"/>
        <v>1086.3325417406461</v>
      </c>
    </row>
    <row r="1881" spans="1:11">
      <c r="A1881" s="31">
        <v>1866</v>
      </c>
      <c r="B1881" s="33">
        <f t="shared" si="273"/>
        <v>1086.3325417406461</v>
      </c>
      <c r="C1881" s="32">
        <f t="shared" si="274"/>
        <v>155.5</v>
      </c>
      <c r="D1881" s="36">
        <f t="shared" si="275"/>
        <v>1087.8334262439555</v>
      </c>
      <c r="E1881" s="33">
        <f t="shared" si="276"/>
        <v>1087.8334262439555</v>
      </c>
      <c r="F1881" s="34">
        <f t="shared" si="277"/>
        <v>637.01594236082678</v>
      </c>
      <c r="G1881" s="34" cm="1">
        <f t="array" ref="G1881">_xll.DCE_EC312_SpecificHeat_Ca(B1881)</f>
        <v>650</v>
      </c>
      <c r="H1881" s="33">
        <f t="shared" si="278"/>
        <v>8.1278573406728033E-2</v>
      </c>
      <c r="I1881" s="33">
        <f t="shared" si="279"/>
        <v>1086.4138203140528</v>
      </c>
      <c r="J1881" s="37">
        <f t="shared" si="271"/>
        <v>155.5</v>
      </c>
      <c r="K1881" s="38">
        <f t="shared" si="272"/>
        <v>1086.4138203140528</v>
      </c>
    </row>
    <row r="1882" spans="1:11">
      <c r="A1882" s="31">
        <v>1867</v>
      </c>
      <c r="B1882" s="33">
        <f t="shared" si="273"/>
        <v>1086.4138203140528</v>
      </c>
      <c r="C1882" s="32">
        <f t="shared" si="274"/>
        <v>155.58333333333334</v>
      </c>
      <c r="D1882" s="36">
        <f t="shared" si="275"/>
        <v>1087.9136358798414</v>
      </c>
      <c r="E1882" s="33">
        <f t="shared" si="276"/>
        <v>1087.9136358798414</v>
      </c>
      <c r="F1882" s="34">
        <f t="shared" si="277"/>
        <v>636.66895692842002</v>
      </c>
      <c r="G1882" s="34" cm="1">
        <f t="array" ref="G1882">_xll.DCE_EC312_SpecificHeat_Ca(B1882)</f>
        <v>650</v>
      </c>
      <c r="H1882" s="33">
        <f t="shared" si="278"/>
        <v>8.123430060433251E-2</v>
      </c>
      <c r="I1882" s="33">
        <f t="shared" si="279"/>
        <v>1086.4950546146572</v>
      </c>
      <c r="J1882" s="37">
        <f t="shared" si="271"/>
        <v>155.58333333333334</v>
      </c>
      <c r="K1882" s="38">
        <f t="shared" si="272"/>
        <v>1086.4950546146572</v>
      </c>
    </row>
    <row r="1883" spans="1:11">
      <c r="A1883" s="31">
        <v>1868</v>
      </c>
      <c r="B1883" s="33">
        <f t="shared" si="273"/>
        <v>1086.4950546146572</v>
      </c>
      <c r="C1883" s="32">
        <f t="shared" si="274"/>
        <v>155.66666666666666</v>
      </c>
      <c r="D1883" s="36">
        <f t="shared" si="275"/>
        <v>1087.9938025999222</v>
      </c>
      <c r="E1883" s="33">
        <f t="shared" si="276"/>
        <v>1087.9938025999222</v>
      </c>
      <c r="F1883" s="34">
        <f t="shared" si="277"/>
        <v>636.32235062444795</v>
      </c>
      <c r="G1883" s="34" cm="1">
        <f t="array" ref="G1883">_xll.DCE_EC312_SpecificHeat_Ca(B1883)</f>
        <v>650</v>
      </c>
      <c r="H1883" s="33">
        <f t="shared" si="278"/>
        <v>8.1190076175951281E-2</v>
      </c>
      <c r="I1883" s="33">
        <f t="shared" si="279"/>
        <v>1086.5762446908332</v>
      </c>
      <c r="J1883" s="37">
        <f t="shared" si="271"/>
        <v>155.66666666666666</v>
      </c>
      <c r="K1883" s="38">
        <f t="shared" si="272"/>
        <v>1086.5762446908332</v>
      </c>
    </row>
    <row r="1884" spans="1:11">
      <c r="A1884" s="31">
        <v>1869</v>
      </c>
      <c r="B1884" s="33">
        <f t="shared" si="273"/>
        <v>1086.5762446908332</v>
      </c>
      <c r="C1884" s="32">
        <f t="shared" si="274"/>
        <v>155.75</v>
      </c>
      <c r="D1884" s="36">
        <f t="shared" si="275"/>
        <v>1088.0739264500971</v>
      </c>
      <c r="E1884" s="33">
        <f t="shared" si="276"/>
        <v>1088.0739264500971</v>
      </c>
      <c r="F1884" s="34">
        <f t="shared" si="277"/>
        <v>635.97612282607236</v>
      </c>
      <c r="G1884" s="34" cm="1">
        <f t="array" ref="G1884">_xll.DCE_EC312_SpecificHeat_Ca(B1884)</f>
        <v>650</v>
      </c>
      <c r="H1884" s="33">
        <f t="shared" si="278"/>
        <v>8.1145900042114777E-2</v>
      </c>
      <c r="I1884" s="33">
        <f t="shared" si="279"/>
        <v>1086.6573905908754</v>
      </c>
      <c r="J1884" s="37">
        <f t="shared" si="271"/>
        <v>155.75</v>
      </c>
      <c r="K1884" s="38">
        <f t="shared" si="272"/>
        <v>1086.6573905908754</v>
      </c>
    </row>
    <row r="1885" spans="1:11">
      <c r="A1885" s="31">
        <v>1870</v>
      </c>
      <c r="B1885" s="33">
        <f t="shared" si="273"/>
        <v>1086.6573905908754</v>
      </c>
      <c r="C1885" s="32">
        <f t="shared" si="274"/>
        <v>155.83333333333334</v>
      </c>
      <c r="D1885" s="36">
        <f t="shared" si="275"/>
        <v>1088.154007476192</v>
      </c>
      <c r="E1885" s="33">
        <f t="shared" si="276"/>
        <v>1088.154007476192</v>
      </c>
      <c r="F1885" s="34">
        <f t="shared" si="277"/>
        <v>635.63027291176525</v>
      </c>
      <c r="G1885" s="34" cm="1">
        <f t="array" ref="G1885">_xll.DCE_EC312_SpecificHeat_Ca(B1885)</f>
        <v>650</v>
      </c>
      <c r="H1885" s="33">
        <f t="shared" si="278"/>
        <v>8.1101772123520557E-2</v>
      </c>
      <c r="I1885" s="33">
        <f t="shared" si="279"/>
        <v>1086.7384923629988</v>
      </c>
      <c r="J1885" s="37">
        <f t="shared" si="271"/>
        <v>155.83333333333334</v>
      </c>
      <c r="K1885" s="38">
        <f t="shared" si="272"/>
        <v>1086.7384923629988</v>
      </c>
    </row>
    <row r="1886" spans="1:11">
      <c r="A1886" s="31">
        <v>1871</v>
      </c>
      <c r="B1886" s="33">
        <f t="shared" si="273"/>
        <v>1086.7384923629988</v>
      </c>
      <c r="C1886" s="32">
        <f t="shared" si="274"/>
        <v>155.91666666666666</v>
      </c>
      <c r="D1886" s="36">
        <f t="shared" si="275"/>
        <v>1088.2340457239588</v>
      </c>
      <c r="E1886" s="33">
        <f t="shared" si="276"/>
        <v>1088.2340457239588</v>
      </c>
      <c r="F1886" s="34">
        <f t="shared" si="277"/>
        <v>635.28480026130921</v>
      </c>
      <c r="G1886" s="34" cm="1">
        <f t="array" ref="G1886">_xll.DCE_EC312_SpecificHeat_Ca(B1886)</f>
        <v>650</v>
      </c>
      <c r="H1886" s="33">
        <f t="shared" si="278"/>
        <v>8.105769234103341E-2</v>
      </c>
      <c r="I1886" s="33">
        <f t="shared" si="279"/>
        <v>1086.81955005534</v>
      </c>
      <c r="J1886" s="37">
        <f t="shared" si="271"/>
        <v>155.91666666666666</v>
      </c>
      <c r="K1886" s="38">
        <f t="shared" si="272"/>
        <v>1086.81955005534</v>
      </c>
    </row>
    <row r="1887" spans="1:11">
      <c r="A1887" s="31">
        <v>1872</v>
      </c>
      <c r="B1887" s="33">
        <f t="shared" si="273"/>
        <v>1086.81955005534</v>
      </c>
      <c r="C1887" s="32">
        <f t="shared" si="274"/>
        <v>156</v>
      </c>
      <c r="D1887" s="36">
        <f t="shared" si="275"/>
        <v>1088.3140412390769</v>
      </c>
      <c r="E1887" s="33">
        <f t="shared" si="276"/>
        <v>1088.3140412390769</v>
      </c>
      <c r="F1887" s="34">
        <f t="shared" si="277"/>
        <v>634.93970425598582</v>
      </c>
      <c r="G1887" s="34" cm="1">
        <f t="array" ref="G1887">_xll.DCE_EC312_SpecificHeat_Ca(B1887)</f>
        <v>650</v>
      </c>
      <c r="H1887" s="33">
        <f t="shared" si="278"/>
        <v>8.1013660615709415E-2</v>
      </c>
      <c r="I1887" s="33">
        <f t="shared" si="279"/>
        <v>1086.9005637159557</v>
      </c>
      <c r="J1887" s="37">
        <f t="shared" si="271"/>
        <v>156</v>
      </c>
      <c r="K1887" s="38">
        <f t="shared" si="272"/>
        <v>1086.9005637159557</v>
      </c>
    </row>
    <row r="1888" spans="1:11">
      <c r="A1888" s="31">
        <v>1873</v>
      </c>
      <c r="B1888" s="33">
        <f t="shared" si="273"/>
        <v>1086.9005637159557</v>
      </c>
      <c r="C1888" s="32">
        <f t="shared" si="274"/>
        <v>156.08333333333334</v>
      </c>
      <c r="D1888" s="36">
        <f t="shared" si="275"/>
        <v>1088.3939940671514</v>
      </c>
      <c r="E1888" s="33">
        <f t="shared" si="276"/>
        <v>1088.3939940671514</v>
      </c>
      <c r="F1888" s="34">
        <f t="shared" si="277"/>
        <v>634.5949842780268</v>
      </c>
      <c r="G1888" s="34" cm="1">
        <f t="array" ref="G1888">_xll.DCE_EC312_SpecificHeat_Ca(B1888)</f>
        <v>650</v>
      </c>
      <c r="H1888" s="33">
        <f t="shared" si="278"/>
        <v>8.0969676868725832E-2</v>
      </c>
      <c r="I1888" s="33">
        <f t="shared" si="279"/>
        <v>1086.9815333928245</v>
      </c>
      <c r="J1888" s="37">
        <f t="shared" si="271"/>
        <v>156.08333333333334</v>
      </c>
      <c r="K1888" s="38">
        <f t="shared" si="272"/>
        <v>1086.9815333928245</v>
      </c>
    </row>
    <row r="1889" spans="1:11">
      <c r="A1889" s="31">
        <v>1874</v>
      </c>
      <c r="B1889" s="33">
        <f t="shared" si="273"/>
        <v>1086.9815333928245</v>
      </c>
      <c r="C1889" s="32">
        <f t="shared" si="274"/>
        <v>156.16666666666666</v>
      </c>
      <c r="D1889" s="36">
        <f t="shared" si="275"/>
        <v>1088.4739042537158</v>
      </c>
      <c r="E1889" s="33">
        <f t="shared" si="276"/>
        <v>1088.4739042537158</v>
      </c>
      <c r="F1889" s="34">
        <f t="shared" si="277"/>
        <v>634.2506397116756</v>
      </c>
      <c r="G1889" s="34" cm="1">
        <f t="array" ref="G1889">_xll.DCE_EC312_SpecificHeat_Ca(B1889)</f>
        <v>650</v>
      </c>
      <c r="H1889" s="33">
        <f t="shared" si="278"/>
        <v>8.0925741021516645E-2</v>
      </c>
      <c r="I1889" s="33">
        <f t="shared" si="279"/>
        <v>1087.062459133846</v>
      </c>
      <c r="J1889" s="37">
        <f t="shared" si="271"/>
        <v>156.16666666666666</v>
      </c>
      <c r="K1889" s="38">
        <f t="shared" si="272"/>
        <v>1087.062459133846</v>
      </c>
    </row>
    <row r="1890" spans="1:11">
      <c r="A1890" s="31">
        <v>1875</v>
      </c>
      <c r="B1890" s="33">
        <f t="shared" si="273"/>
        <v>1087.062459133846</v>
      </c>
      <c r="C1890" s="32">
        <f t="shared" si="274"/>
        <v>156.25</v>
      </c>
      <c r="D1890" s="36">
        <f t="shared" si="275"/>
        <v>1088.5537718442299</v>
      </c>
      <c r="E1890" s="33">
        <f t="shared" si="276"/>
        <v>1088.5537718442299</v>
      </c>
      <c r="F1890" s="34">
        <f t="shared" si="277"/>
        <v>633.90666994208141</v>
      </c>
      <c r="G1890" s="34" cm="1">
        <f t="array" ref="G1890">_xll.DCE_EC312_SpecificHeat_Ca(B1890)</f>
        <v>650</v>
      </c>
      <c r="H1890" s="33">
        <f t="shared" si="278"/>
        <v>8.0881852995631373E-2</v>
      </c>
      <c r="I1890" s="33">
        <f t="shared" si="279"/>
        <v>1087.1433409868416</v>
      </c>
      <c r="J1890" s="37">
        <f t="shared" si="271"/>
        <v>156.25</v>
      </c>
      <c r="K1890" s="38">
        <f t="shared" si="272"/>
        <v>1087.1433409868416</v>
      </c>
    </row>
    <row r="1891" spans="1:11">
      <c r="A1891" s="31">
        <v>1876</v>
      </c>
      <c r="B1891" s="33">
        <f t="shared" si="273"/>
        <v>1087.1433409868416</v>
      </c>
      <c r="C1891" s="32">
        <f t="shared" si="274"/>
        <v>156.33333333333334</v>
      </c>
      <c r="D1891" s="36">
        <f t="shared" si="275"/>
        <v>1088.633596884081</v>
      </c>
      <c r="E1891" s="33">
        <f t="shared" si="276"/>
        <v>1088.633596884081</v>
      </c>
      <c r="F1891" s="34">
        <f t="shared" si="277"/>
        <v>633.56307435565418</v>
      </c>
      <c r="G1891" s="34" cm="1">
        <f t="array" ref="G1891">_xll.DCE_EC312_SpecificHeat_Ca(B1891)</f>
        <v>650</v>
      </c>
      <c r="H1891" s="33">
        <f t="shared" si="278"/>
        <v>8.0838012712780433E-2</v>
      </c>
      <c r="I1891" s="33">
        <f t="shared" si="279"/>
        <v>1087.2241789995544</v>
      </c>
      <c r="J1891" s="37">
        <f t="shared" si="271"/>
        <v>156.33333333333334</v>
      </c>
      <c r="K1891" s="38">
        <f t="shared" si="272"/>
        <v>1087.2241789995544</v>
      </c>
    </row>
    <row r="1892" spans="1:11">
      <c r="A1892" s="31">
        <v>1877</v>
      </c>
      <c r="B1892" s="33">
        <f t="shared" si="273"/>
        <v>1087.2241789995544</v>
      </c>
      <c r="C1892" s="32">
        <f t="shared" si="274"/>
        <v>156.41666666666666</v>
      </c>
      <c r="D1892" s="36">
        <f t="shared" si="275"/>
        <v>1088.7133794185841</v>
      </c>
      <c r="E1892" s="33">
        <f t="shared" si="276"/>
        <v>1088.7133794185841</v>
      </c>
      <c r="F1892" s="34">
        <f t="shared" si="277"/>
        <v>633.21985234046883</v>
      </c>
      <c r="G1892" s="34" cm="1">
        <f t="array" ref="G1892">_xll.DCE_EC312_SpecificHeat_Ca(B1892)</f>
        <v>650</v>
      </c>
      <c r="H1892" s="33">
        <f t="shared" si="278"/>
        <v>8.0794220094886654E-2</v>
      </c>
      <c r="I1892" s="33">
        <f t="shared" si="279"/>
        <v>1087.3049732196494</v>
      </c>
      <c r="J1892" s="37">
        <f t="shared" si="271"/>
        <v>156.41666666666666</v>
      </c>
      <c r="K1892" s="38">
        <f t="shared" si="272"/>
        <v>1087.3049732196494</v>
      </c>
    </row>
    <row r="1893" spans="1:11">
      <c r="A1893" s="31">
        <v>1878</v>
      </c>
      <c r="B1893" s="33">
        <f t="shared" si="273"/>
        <v>1087.3049732196494</v>
      </c>
      <c r="C1893" s="32">
        <f t="shared" si="274"/>
        <v>156.5</v>
      </c>
      <c r="D1893" s="36">
        <f t="shared" si="275"/>
        <v>1088.7931194929818</v>
      </c>
      <c r="E1893" s="33">
        <f t="shared" si="276"/>
        <v>1088.7931194929818</v>
      </c>
      <c r="F1893" s="34">
        <f t="shared" si="277"/>
        <v>632.877003285775</v>
      </c>
      <c r="G1893" s="34" cm="1">
        <f t="array" ref="G1893">_xll.DCE_EC312_SpecificHeat_Ca(B1893)</f>
        <v>650</v>
      </c>
      <c r="H1893" s="33">
        <f t="shared" si="278"/>
        <v>8.0750475064022775E-2</v>
      </c>
      <c r="I1893" s="33">
        <f t="shared" si="279"/>
        <v>1087.3857236947133</v>
      </c>
      <c r="J1893" s="37">
        <f t="shared" si="271"/>
        <v>156.5</v>
      </c>
      <c r="K1893" s="38">
        <f t="shared" si="272"/>
        <v>1087.3857236947133</v>
      </c>
    </row>
    <row r="1894" spans="1:11">
      <c r="A1894" s="31">
        <v>1879</v>
      </c>
      <c r="B1894" s="33">
        <f t="shared" si="273"/>
        <v>1087.3857236947133</v>
      </c>
      <c r="C1894" s="32">
        <f t="shared" si="274"/>
        <v>156.58333333333334</v>
      </c>
      <c r="D1894" s="36">
        <f t="shared" si="275"/>
        <v>1088.8728171524442</v>
      </c>
      <c r="E1894" s="33">
        <f t="shared" si="276"/>
        <v>1088.8728171524442</v>
      </c>
      <c r="F1894" s="34">
        <f t="shared" si="277"/>
        <v>632.5345265822383</v>
      </c>
      <c r="G1894" s="34" cm="1">
        <f t="array" ref="G1894">_xll.DCE_EC312_SpecificHeat_Ca(B1894)</f>
        <v>650</v>
      </c>
      <c r="H1894" s="33">
        <f t="shared" si="278"/>
        <v>8.0706777542442182E-2</v>
      </c>
      <c r="I1894" s="33">
        <f t="shared" si="279"/>
        <v>1087.4664304722558</v>
      </c>
      <c r="J1894" s="37">
        <f t="shared" si="271"/>
        <v>156.58333333333334</v>
      </c>
      <c r="K1894" s="38">
        <f t="shared" si="272"/>
        <v>1087.4664304722558</v>
      </c>
    </row>
    <row r="1895" spans="1:11">
      <c r="A1895" s="31">
        <v>1880</v>
      </c>
      <c r="B1895" s="33">
        <f t="shared" si="273"/>
        <v>1087.4664304722558</v>
      </c>
      <c r="C1895" s="32">
        <f t="shared" si="274"/>
        <v>156.66666666666666</v>
      </c>
      <c r="D1895" s="36">
        <f t="shared" si="275"/>
        <v>1088.9524724420696</v>
      </c>
      <c r="E1895" s="33">
        <f t="shared" si="276"/>
        <v>1088.9524724420696</v>
      </c>
      <c r="F1895" s="34">
        <f t="shared" si="277"/>
        <v>632.19242162155172</v>
      </c>
      <c r="G1895" s="34" cm="1">
        <f t="array" ref="G1895">_xll.DCE_EC312_SpecificHeat_Ca(B1895)</f>
        <v>650</v>
      </c>
      <c r="H1895" s="33">
        <f t="shared" si="278"/>
        <v>8.0663127452529335E-2</v>
      </c>
      <c r="I1895" s="33">
        <f t="shared" si="279"/>
        <v>1087.5470935997082</v>
      </c>
      <c r="J1895" s="37">
        <f t="shared" ref="J1895:J1935" si="280">C1895</f>
        <v>156.66666666666666</v>
      </c>
      <c r="K1895" s="38">
        <f t="shared" ref="K1895:K1935" si="281">I1895</f>
        <v>1087.5470935997082</v>
      </c>
    </row>
    <row r="1896" spans="1:11">
      <c r="A1896" s="31">
        <v>1881</v>
      </c>
      <c r="B1896" s="33">
        <f t="shared" si="273"/>
        <v>1087.5470935997082</v>
      </c>
      <c r="C1896" s="32">
        <f t="shared" si="274"/>
        <v>156.75</v>
      </c>
      <c r="D1896" s="36">
        <f t="shared" si="275"/>
        <v>1089.0320854068848</v>
      </c>
      <c r="E1896" s="33">
        <f t="shared" si="276"/>
        <v>1089.0320854068848</v>
      </c>
      <c r="F1896" s="34">
        <f t="shared" si="277"/>
        <v>631.85068779727885</v>
      </c>
      <c r="G1896" s="34" cm="1">
        <f t="array" ref="G1896">_xll.DCE_EC312_SpecificHeat_Ca(B1896)</f>
        <v>650</v>
      </c>
      <c r="H1896" s="33">
        <f t="shared" si="278"/>
        <v>8.0619524716907379E-2</v>
      </c>
      <c r="I1896" s="33">
        <f t="shared" si="279"/>
        <v>1087.6277131244251</v>
      </c>
      <c r="J1896" s="37">
        <f t="shared" si="280"/>
        <v>156.75</v>
      </c>
      <c r="K1896" s="38">
        <f t="shared" si="281"/>
        <v>1087.6277131244251</v>
      </c>
    </row>
    <row r="1897" spans="1:11">
      <c r="A1897" s="31">
        <v>1882</v>
      </c>
      <c r="B1897" s="33">
        <f t="shared" si="273"/>
        <v>1087.6277131244251</v>
      </c>
      <c r="C1897" s="32">
        <f t="shared" si="274"/>
        <v>156.83333333333334</v>
      </c>
      <c r="D1897" s="36">
        <f t="shared" si="275"/>
        <v>1089.1116560918438</v>
      </c>
      <c r="E1897" s="33">
        <f t="shared" si="276"/>
        <v>1089.1116560918438</v>
      </c>
      <c r="F1897" s="34">
        <f t="shared" si="277"/>
        <v>631.50932450361449</v>
      </c>
      <c r="G1897" s="34" cm="1">
        <f t="array" ref="G1897">_xll.DCE_EC312_SpecificHeat_Ca(B1897)</f>
        <v>650</v>
      </c>
      <c r="H1897" s="33">
        <f t="shared" si="278"/>
        <v>8.0575969258280034E-2</v>
      </c>
      <c r="I1897" s="33">
        <f t="shared" si="279"/>
        <v>1087.7082890936833</v>
      </c>
      <c r="J1897" s="37">
        <f t="shared" si="280"/>
        <v>156.83333333333334</v>
      </c>
      <c r="K1897" s="38">
        <f t="shared" si="281"/>
        <v>1087.7082890936833</v>
      </c>
    </row>
    <row r="1898" spans="1:11">
      <c r="A1898" s="31">
        <v>1883</v>
      </c>
      <c r="B1898" s="33">
        <f t="shared" si="273"/>
        <v>1087.7082890936833</v>
      </c>
      <c r="C1898" s="32">
        <f t="shared" si="274"/>
        <v>156.91666666666666</v>
      </c>
      <c r="D1898" s="36">
        <f t="shared" si="275"/>
        <v>1089.1911845418301</v>
      </c>
      <c r="E1898" s="33">
        <f t="shared" si="276"/>
        <v>1089.1911845418301</v>
      </c>
      <c r="F1898" s="34">
        <f t="shared" si="277"/>
        <v>631.16833113677069</v>
      </c>
      <c r="G1898" s="34" cm="1">
        <f t="array" ref="G1898">_xll.DCE_EC312_SpecificHeat_Ca(B1898)</f>
        <v>650</v>
      </c>
      <c r="H1898" s="33">
        <f t="shared" si="278"/>
        <v>8.0532460999608341E-2</v>
      </c>
      <c r="I1898" s="33">
        <f t="shared" si="279"/>
        <v>1087.788821554683</v>
      </c>
      <c r="J1898" s="37">
        <f t="shared" si="280"/>
        <v>156.91666666666666</v>
      </c>
      <c r="K1898" s="38">
        <f t="shared" si="281"/>
        <v>1087.788821554683</v>
      </c>
    </row>
    <row r="1899" spans="1:11">
      <c r="A1899" s="31">
        <v>1884</v>
      </c>
      <c r="B1899" s="33">
        <f t="shared" si="273"/>
        <v>1087.788821554683</v>
      </c>
      <c r="C1899" s="32">
        <f t="shared" si="274"/>
        <v>157</v>
      </c>
      <c r="D1899" s="36">
        <f t="shared" si="275"/>
        <v>1089.2706708016553</v>
      </c>
      <c r="E1899" s="33">
        <f t="shared" si="276"/>
        <v>1089.2706708016553</v>
      </c>
      <c r="F1899" s="34">
        <f t="shared" si="277"/>
        <v>630.82770709379588</v>
      </c>
      <c r="G1899" s="34" cm="1">
        <f t="array" ref="G1899">_xll.DCE_EC312_SpecificHeat_Ca(B1899)</f>
        <v>650</v>
      </c>
      <c r="H1899" s="33">
        <f t="shared" si="278"/>
        <v>8.0488999863960117E-2</v>
      </c>
      <c r="I1899" s="33">
        <f t="shared" si="279"/>
        <v>1087.8693105545469</v>
      </c>
      <c r="J1899" s="37">
        <f t="shared" si="280"/>
        <v>157</v>
      </c>
      <c r="K1899" s="38">
        <f t="shared" si="281"/>
        <v>1087.8693105545469</v>
      </c>
    </row>
    <row r="1900" spans="1:11">
      <c r="A1900" s="31">
        <v>1885</v>
      </c>
      <c r="B1900" s="33">
        <f t="shared" si="273"/>
        <v>1087.8693105545469</v>
      </c>
      <c r="C1900" s="32">
        <f t="shared" si="274"/>
        <v>157.08333333333334</v>
      </c>
      <c r="D1900" s="36">
        <f t="shared" si="275"/>
        <v>1089.35011491606</v>
      </c>
      <c r="E1900" s="33">
        <f t="shared" si="276"/>
        <v>1089.35011491606</v>
      </c>
      <c r="F1900" s="34">
        <f t="shared" si="277"/>
        <v>630.48745177340368</v>
      </c>
      <c r="G1900" s="34" cm="1">
        <f t="array" ref="G1900">_xll.DCE_EC312_SpecificHeat_Ca(B1900)</f>
        <v>650</v>
      </c>
      <c r="H1900" s="33">
        <f t="shared" si="278"/>
        <v>8.0445585774615608E-2</v>
      </c>
      <c r="I1900" s="33">
        <f t="shared" si="279"/>
        <v>1087.9497561403216</v>
      </c>
      <c r="J1900" s="37">
        <f t="shared" si="280"/>
        <v>157.08333333333334</v>
      </c>
      <c r="K1900" s="38">
        <f t="shared" si="281"/>
        <v>1087.9497561403216</v>
      </c>
    </row>
    <row r="1901" spans="1:11">
      <c r="A1901" s="31">
        <v>1886</v>
      </c>
      <c r="B1901" s="33">
        <f t="shared" si="273"/>
        <v>1087.9497561403216</v>
      </c>
      <c r="C1901" s="32">
        <f t="shared" si="274"/>
        <v>157.16666666666666</v>
      </c>
      <c r="D1901" s="36">
        <f t="shared" si="275"/>
        <v>1089.4295169297129</v>
      </c>
      <c r="E1901" s="33">
        <f t="shared" si="276"/>
        <v>1089.4295169297129</v>
      </c>
      <c r="F1901" s="34">
        <f t="shared" si="277"/>
        <v>630.14756457514989</v>
      </c>
      <c r="G1901" s="34" cm="1">
        <f t="array" ref="G1901">_xll.DCE_EC312_SpecificHeat_Ca(B1901)</f>
        <v>650</v>
      </c>
      <c r="H1901" s="33">
        <f t="shared" si="278"/>
        <v>8.0402218654962554E-2</v>
      </c>
      <c r="I1901" s="33">
        <f t="shared" si="279"/>
        <v>1088.0301583589765</v>
      </c>
      <c r="J1901" s="37">
        <f t="shared" si="280"/>
        <v>157.16666666666666</v>
      </c>
      <c r="K1901" s="38">
        <f t="shared" si="281"/>
        <v>1088.0301583589765</v>
      </c>
    </row>
    <row r="1902" spans="1:11">
      <c r="A1902" s="31">
        <v>1887</v>
      </c>
      <c r="B1902" s="33">
        <f t="shared" si="273"/>
        <v>1088.0301583589765</v>
      </c>
      <c r="C1902" s="32">
        <f t="shared" si="274"/>
        <v>157.25</v>
      </c>
      <c r="D1902" s="36">
        <f t="shared" si="275"/>
        <v>1089.5088768872126</v>
      </c>
      <c r="E1902" s="33">
        <f t="shared" si="276"/>
        <v>1089.5088768872126</v>
      </c>
      <c r="F1902" s="34">
        <f t="shared" si="277"/>
        <v>629.80804490045477</v>
      </c>
      <c r="G1902" s="34" cm="1">
        <f t="array" ref="G1902">_xll.DCE_EC312_SpecificHeat_Ca(B1902)</f>
        <v>650</v>
      </c>
      <c r="H1902" s="33">
        <f t="shared" si="278"/>
        <v>8.0358898428626507E-2</v>
      </c>
      <c r="I1902" s="33">
        <f t="shared" si="279"/>
        <v>1088.110517257405</v>
      </c>
      <c r="J1902" s="37">
        <f t="shared" si="280"/>
        <v>157.25</v>
      </c>
      <c r="K1902" s="38">
        <f t="shared" si="281"/>
        <v>1088.110517257405</v>
      </c>
    </row>
    <row r="1903" spans="1:11">
      <c r="A1903" s="31">
        <v>1888</v>
      </c>
      <c r="B1903" s="33">
        <f t="shared" si="273"/>
        <v>1088.110517257405</v>
      </c>
      <c r="C1903" s="32">
        <f t="shared" si="274"/>
        <v>157.33333333333334</v>
      </c>
      <c r="D1903" s="36">
        <f t="shared" si="275"/>
        <v>1089.5881948330864</v>
      </c>
      <c r="E1903" s="33">
        <f t="shared" si="276"/>
        <v>1089.5881948330864</v>
      </c>
      <c r="F1903" s="34">
        <f t="shared" si="277"/>
        <v>629.46889215153624</v>
      </c>
      <c r="G1903" s="34" cm="1">
        <f t="array" ref="G1903">_xll.DCE_EC312_SpecificHeat_Ca(B1903)</f>
        <v>650</v>
      </c>
      <c r="H1903" s="33">
        <f t="shared" si="278"/>
        <v>8.0315625019334883E-2</v>
      </c>
      <c r="I1903" s="33">
        <f t="shared" si="279"/>
        <v>1088.1908328824243</v>
      </c>
      <c r="J1903" s="37">
        <f t="shared" si="280"/>
        <v>157.33333333333334</v>
      </c>
      <c r="K1903" s="38">
        <f t="shared" si="281"/>
        <v>1088.1908328824243</v>
      </c>
    </row>
    <row r="1904" spans="1:11">
      <c r="A1904" s="31">
        <v>1889</v>
      </c>
      <c r="B1904" s="33">
        <f t="shared" si="273"/>
        <v>1088.1908328824243</v>
      </c>
      <c r="C1904" s="32">
        <f t="shared" si="274"/>
        <v>157.41666666666666</v>
      </c>
      <c r="D1904" s="36">
        <f t="shared" si="275"/>
        <v>1089.6674708117912</v>
      </c>
      <c r="E1904" s="33">
        <f t="shared" si="276"/>
        <v>1089.6674708117912</v>
      </c>
      <c r="F1904" s="34">
        <f t="shared" si="277"/>
        <v>629.13010573230247</v>
      </c>
      <c r="G1904" s="34" cm="1">
        <f t="array" ref="G1904">_xll.DCE_EC312_SpecificHeat_Ca(B1904)</f>
        <v>650</v>
      </c>
      <c r="H1904" s="33">
        <f t="shared" si="278"/>
        <v>8.0272398351030727E-2</v>
      </c>
      <c r="I1904" s="33">
        <f t="shared" si="279"/>
        <v>1088.2711052807754</v>
      </c>
      <c r="J1904" s="37">
        <f t="shared" si="280"/>
        <v>157.41666666666666</v>
      </c>
      <c r="K1904" s="38">
        <f t="shared" si="281"/>
        <v>1088.2711052807754</v>
      </c>
    </row>
    <row r="1905" spans="1:11">
      <c r="A1905" s="31">
        <v>1890</v>
      </c>
      <c r="B1905" s="33">
        <f t="shared" si="273"/>
        <v>1088.2711052807754</v>
      </c>
      <c r="C1905" s="32">
        <f t="shared" si="274"/>
        <v>157.5</v>
      </c>
      <c r="D1905" s="36">
        <f t="shared" si="275"/>
        <v>1089.7467048677131</v>
      </c>
      <c r="E1905" s="33">
        <f t="shared" si="276"/>
        <v>1089.7467048677131</v>
      </c>
      <c r="F1905" s="34">
        <f t="shared" si="277"/>
        <v>628.79168504763368</v>
      </c>
      <c r="G1905" s="34" cm="1">
        <f t="array" ref="G1905">_xll.DCE_EC312_SpecificHeat_Ca(B1905)</f>
        <v>650</v>
      </c>
      <c r="H1905" s="33">
        <f t="shared" si="278"/>
        <v>8.0229218347781087E-2</v>
      </c>
      <c r="I1905" s="33">
        <f t="shared" si="279"/>
        <v>1088.3513344991231</v>
      </c>
      <c r="J1905" s="37">
        <f t="shared" si="280"/>
        <v>157.5</v>
      </c>
      <c r="K1905" s="38">
        <f t="shared" si="281"/>
        <v>1088.3513344991231</v>
      </c>
    </row>
    <row r="1906" spans="1:11">
      <c r="A1906" s="31">
        <v>1891</v>
      </c>
      <c r="B1906" s="33">
        <f t="shared" si="273"/>
        <v>1088.3513344991231</v>
      </c>
      <c r="C1906" s="32">
        <f t="shared" si="274"/>
        <v>157.58333333333334</v>
      </c>
      <c r="D1906" s="36">
        <f t="shared" si="275"/>
        <v>1089.8258970451682</v>
      </c>
      <c r="E1906" s="33">
        <f t="shared" si="276"/>
        <v>1089.8258970451682</v>
      </c>
      <c r="F1906" s="34">
        <f t="shared" si="277"/>
        <v>628.45362950406161</v>
      </c>
      <c r="G1906" s="34" cm="1">
        <f t="array" ref="G1906">_xll.DCE_EC312_SpecificHeat_Ca(B1906)</f>
        <v>650</v>
      </c>
      <c r="H1906" s="33">
        <f t="shared" si="278"/>
        <v>8.0186084933863783E-2</v>
      </c>
      <c r="I1906" s="33">
        <f t="shared" si="279"/>
        <v>1088.4315205840569</v>
      </c>
      <c r="J1906" s="37">
        <f t="shared" si="280"/>
        <v>157.58333333333334</v>
      </c>
      <c r="K1906" s="38">
        <f t="shared" si="281"/>
        <v>1088.4315205840569</v>
      </c>
    </row>
    <row r="1907" spans="1:11">
      <c r="A1907" s="31">
        <v>1892</v>
      </c>
      <c r="B1907" s="33">
        <f t="shared" si="273"/>
        <v>1088.4315205840569</v>
      </c>
      <c r="C1907" s="32">
        <f t="shared" si="274"/>
        <v>157.66666666666666</v>
      </c>
      <c r="D1907" s="36">
        <f t="shared" si="275"/>
        <v>1089.9050473884015</v>
      </c>
      <c r="E1907" s="33">
        <f t="shared" si="276"/>
        <v>1089.9050473884015</v>
      </c>
      <c r="F1907" s="34">
        <f t="shared" si="277"/>
        <v>628.11593850892905</v>
      </c>
      <c r="G1907" s="34" cm="1">
        <f t="array" ref="G1907">_xll.DCE_EC312_SpecificHeat_Ca(B1907)</f>
        <v>650</v>
      </c>
      <c r="H1907" s="33">
        <f t="shared" si="278"/>
        <v>8.0142998033660068E-2</v>
      </c>
      <c r="I1907" s="33">
        <f t="shared" si="279"/>
        <v>1088.5116635820905</v>
      </c>
      <c r="J1907" s="37">
        <f t="shared" si="280"/>
        <v>157.66666666666666</v>
      </c>
      <c r="K1907" s="38">
        <f t="shared" si="281"/>
        <v>1088.5116635820905</v>
      </c>
    </row>
    <row r="1908" spans="1:11">
      <c r="A1908" s="31">
        <v>1893</v>
      </c>
      <c r="B1908" s="33">
        <f t="shared" si="273"/>
        <v>1088.5116635820905</v>
      </c>
      <c r="C1908" s="32">
        <f t="shared" si="274"/>
        <v>157.75</v>
      </c>
      <c r="D1908" s="36">
        <f t="shared" si="275"/>
        <v>1089.9841559415891</v>
      </c>
      <c r="E1908" s="33">
        <f t="shared" si="276"/>
        <v>1089.9841559415891</v>
      </c>
      <c r="F1908" s="34">
        <f t="shared" si="277"/>
        <v>627.77861147134695</v>
      </c>
      <c r="G1908" s="34" cm="1">
        <f t="array" ref="G1908">_xll.DCE_EC312_SpecificHeat_Ca(B1908)</f>
        <v>650</v>
      </c>
      <c r="H1908" s="33">
        <f t="shared" si="278"/>
        <v>8.0099957571776847E-2</v>
      </c>
      <c r="I1908" s="33">
        <f t="shared" si="279"/>
        <v>1088.5917635396622</v>
      </c>
      <c r="J1908" s="37">
        <f t="shared" si="280"/>
        <v>157.75</v>
      </c>
      <c r="K1908" s="38">
        <f t="shared" si="281"/>
        <v>1088.5917635396622</v>
      </c>
    </row>
    <row r="1909" spans="1:11">
      <c r="A1909" s="31">
        <v>1894</v>
      </c>
      <c r="B1909" s="33">
        <f t="shared" si="273"/>
        <v>1088.5917635396622</v>
      </c>
      <c r="C1909" s="32">
        <f t="shared" si="274"/>
        <v>157.83333333333334</v>
      </c>
      <c r="D1909" s="36">
        <f t="shared" si="275"/>
        <v>1090.0632227488363</v>
      </c>
      <c r="E1909" s="33">
        <f t="shared" si="276"/>
        <v>1090.0632227488363</v>
      </c>
      <c r="F1909" s="34">
        <f t="shared" si="277"/>
        <v>627.44164780140363</v>
      </c>
      <c r="G1909" s="34" cm="1">
        <f t="array" ref="G1909">_xll.DCE_EC312_SpecificHeat_Ca(B1909)</f>
        <v>650</v>
      </c>
      <c r="H1909" s="33">
        <f t="shared" si="278"/>
        <v>8.0056963472945677E-2</v>
      </c>
      <c r="I1909" s="33">
        <f t="shared" si="279"/>
        <v>1088.6718205031352</v>
      </c>
      <c r="J1909" s="37">
        <f t="shared" si="280"/>
        <v>157.83333333333334</v>
      </c>
      <c r="K1909" s="38">
        <f t="shared" si="281"/>
        <v>1088.6718205031352</v>
      </c>
    </row>
    <row r="1910" spans="1:11">
      <c r="A1910" s="31">
        <v>1895</v>
      </c>
      <c r="B1910" s="33">
        <f t="shared" si="273"/>
        <v>1088.6718205031352</v>
      </c>
      <c r="C1910" s="32">
        <f t="shared" si="274"/>
        <v>157.91666666666666</v>
      </c>
      <c r="D1910" s="36">
        <f t="shared" si="275"/>
        <v>1090.1422478541792</v>
      </c>
      <c r="E1910" s="33">
        <f t="shared" si="276"/>
        <v>1090.1422478541792</v>
      </c>
      <c r="F1910" s="34">
        <f t="shared" si="277"/>
        <v>627.10504691055064</v>
      </c>
      <c r="G1910" s="34" cm="1">
        <f t="array" ref="G1910">_xll.DCE_EC312_SpecificHeat_Ca(B1910)</f>
        <v>650</v>
      </c>
      <c r="H1910" s="33">
        <f t="shared" si="278"/>
        <v>8.0014015662072099E-2</v>
      </c>
      <c r="I1910" s="33">
        <f t="shared" si="279"/>
        <v>1088.7518345187973</v>
      </c>
      <c r="J1910" s="37">
        <f t="shared" si="280"/>
        <v>157.91666666666666</v>
      </c>
      <c r="K1910" s="38">
        <f t="shared" si="281"/>
        <v>1088.7518345187973</v>
      </c>
    </row>
    <row r="1911" spans="1:11">
      <c r="A1911" s="31">
        <v>1896</v>
      </c>
      <c r="B1911" s="33">
        <f t="shared" si="273"/>
        <v>1088.7518345187973</v>
      </c>
      <c r="C1911" s="32">
        <f t="shared" si="274"/>
        <v>158</v>
      </c>
      <c r="D1911" s="36">
        <f t="shared" si="275"/>
        <v>1090.2212313015837</v>
      </c>
      <c r="E1911" s="33">
        <f t="shared" si="276"/>
        <v>1090.2212313015837</v>
      </c>
      <c r="F1911" s="34">
        <f t="shared" si="277"/>
        <v>626.76880821155237</v>
      </c>
      <c r="G1911" s="34" cm="1">
        <f t="array" ref="G1911">_xll.DCE_EC312_SpecificHeat_Ca(B1911)</f>
        <v>650</v>
      </c>
      <c r="H1911" s="33">
        <f t="shared" si="278"/>
        <v>7.997111406422916E-2</v>
      </c>
      <c r="I1911" s="33">
        <f t="shared" si="279"/>
        <v>1088.8318056328615</v>
      </c>
      <c r="J1911" s="37">
        <f t="shared" si="280"/>
        <v>158</v>
      </c>
      <c r="K1911" s="38">
        <f t="shared" si="281"/>
        <v>1088.8318056328615</v>
      </c>
    </row>
    <row r="1912" spans="1:11">
      <c r="A1912" s="31">
        <v>1897</v>
      </c>
      <c r="B1912" s="33">
        <f t="shared" si="273"/>
        <v>1088.8318056328615</v>
      </c>
      <c r="C1912" s="32">
        <f t="shared" si="274"/>
        <v>158.08333333333334</v>
      </c>
      <c r="D1912" s="36">
        <f t="shared" si="275"/>
        <v>1090.3001731349466</v>
      </c>
      <c r="E1912" s="33">
        <f t="shared" si="276"/>
        <v>1090.3001731349466</v>
      </c>
      <c r="F1912" s="34">
        <f t="shared" si="277"/>
        <v>626.43293111840626</v>
      </c>
      <c r="G1912" s="34" cm="1">
        <f t="array" ref="G1912">_xll.DCE_EC312_SpecificHeat_Ca(B1912)</f>
        <v>650</v>
      </c>
      <c r="H1912" s="33">
        <f t="shared" si="278"/>
        <v>7.9928258604647195E-2</v>
      </c>
      <c r="I1912" s="33">
        <f t="shared" si="279"/>
        <v>1088.9117338914662</v>
      </c>
      <c r="J1912" s="37">
        <f t="shared" si="280"/>
        <v>158.08333333333334</v>
      </c>
      <c r="K1912" s="38">
        <f t="shared" si="281"/>
        <v>1088.9117338914662</v>
      </c>
    </row>
    <row r="1913" spans="1:11">
      <c r="A1913" s="31">
        <v>1898</v>
      </c>
      <c r="B1913" s="33">
        <f t="shared" si="273"/>
        <v>1088.9117338914662</v>
      </c>
      <c r="C1913" s="32">
        <f t="shared" si="274"/>
        <v>158.16666666666666</v>
      </c>
      <c r="D1913" s="36">
        <f t="shared" si="275"/>
        <v>1090.379073398095</v>
      </c>
      <c r="E1913" s="33">
        <f t="shared" si="276"/>
        <v>1090.379073398095</v>
      </c>
      <c r="F1913" s="34">
        <f t="shared" si="277"/>
        <v>626.09741504628948</v>
      </c>
      <c r="G1913" s="34" cm="1">
        <f t="array" ref="G1913">_xll.DCE_EC312_SpecificHeat_Ca(B1913)</f>
        <v>650</v>
      </c>
      <c r="H1913" s="33">
        <f t="shared" si="278"/>
        <v>7.9885449208707077E-2</v>
      </c>
      <c r="I1913" s="33">
        <f t="shared" si="279"/>
        <v>1088.9916193406748</v>
      </c>
      <c r="J1913" s="37">
        <f t="shared" si="280"/>
        <v>158.16666666666666</v>
      </c>
      <c r="K1913" s="38">
        <f t="shared" si="281"/>
        <v>1088.9916193406748</v>
      </c>
    </row>
    <row r="1914" spans="1:11">
      <c r="A1914" s="31">
        <v>1899</v>
      </c>
      <c r="B1914" s="33">
        <f t="shared" si="273"/>
        <v>1088.9916193406748</v>
      </c>
      <c r="C1914" s="32">
        <f t="shared" si="274"/>
        <v>158.25</v>
      </c>
      <c r="D1914" s="36">
        <f t="shared" si="275"/>
        <v>1090.4579321347874</v>
      </c>
      <c r="E1914" s="33">
        <f t="shared" si="276"/>
        <v>1090.4579321347874</v>
      </c>
      <c r="F1914" s="34">
        <f t="shared" si="277"/>
        <v>625.7622594119199</v>
      </c>
      <c r="G1914" s="34" cm="1">
        <f t="array" ref="G1914">_xll.DCE_EC312_SpecificHeat_Ca(B1914)</f>
        <v>650</v>
      </c>
      <c r="H1914" s="33">
        <f t="shared" si="278"/>
        <v>7.9842685801986307E-2</v>
      </c>
      <c r="I1914" s="33">
        <f t="shared" si="279"/>
        <v>1089.0714620264769</v>
      </c>
      <c r="J1914" s="37">
        <f t="shared" si="280"/>
        <v>158.25</v>
      </c>
      <c r="K1914" s="38">
        <f t="shared" si="281"/>
        <v>1089.0714620264769</v>
      </c>
    </row>
    <row r="1915" spans="1:11">
      <c r="A1915" s="31">
        <v>1900</v>
      </c>
      <c r="B1915" s="33">
        <f t="shared" si="273"/>
        <v>1089.0714620264769</v>
      </c>
      <c r="C1915" s="32">
        <f t="shared" si="274"/>
        <v>158.33333333333334</v>
      </c>
      <c r="D1915" s="36">
        <f t="shared" si="275"/>
        <v>1090.5367493887125</v>
      </c>
      <c r="E1915" s="33">
        <f t="shared" si="276"/>
        <v>1090.5367493887125</v>
      </c>
      <c r="F1915" s="34">
        <f t="shared" si="277"/>
        <v>625.42746363281537</v>
      </c>
      <c r="G1915" s="34" cm="1">
        <f t="array" ref="G1915">_xll.DCE_EC312_SpecificHeat_Ca(B1915)</f>
        <v>650</v>
      </c>
      <c r="H1915" s="33">
        <f t="shared" si="278"/>
        <v>7.9799968310164421E-2</v>
      </c>
      <c r="I1915" s="33">
        <f t="shared" si="279"/>
        <v>1089.1512619947871</v>
      </c>
      <c r="J1915" s="37">
        <f t="shared" si="280"/>
        <v>158.33333333333334</v>
      </c>
      <c r="K1915" s="38">
        <f t="shared" si="281"/>
        <v>1089.1512619947871</v>
      </c>
    </row>
    <row r="1916" spans="1:11">
      <c r="A1916" s="31">
        <v>1901</v>
      </c>
      <c r="B1916" s="33">
        <f t="shared" si="273"/>
        <v>1089.1512619947871</v>
      </c>
      <c r="C1916" s="32">
        <f t="shared" si="274"/>
        <v>158.41666666666666</v>
      </c>
      <c r="D1916" s="36">
        <f t="shared" si="275"/>
        <v>1090.6155252034907</v>
      </c>
      <c r="E1916" s="33">
        <f t="shared" si="276"/>
        <v>1090.6155252034907</v>
      </c>
      <c r="F1916" s="34">
        <f t="shared" si="277"/>
        <v>625.09302712830595</v>
      </c>
      <c r="G1916" s="34" cm="1">
        <f t="array" ref="G1916">_xll.DCE_EC312_SpecificHeat_Ca(B1916)</f>
        <v>650</v>
      </c>
      <c r="H1916" s="33">
        <f t="shared" si="278"/>
        <v>7.9757296659152183E-2</v>
      </c>
      <c r="I1916" s="33">
        <f t="shared" si="279"/>
        <v>1089.2310192914463</v>
      </c>
      <c r="J1916" s="37">
        <f t="shared" si="280"/>
        <v>158.41666666666666</v>
      </c>
      <c r="K1916" s="38">
        <f t="shared" si="281"/>
        <v>1089.2310192914463</v>
      </c>
    </row>
    <row r="1917" spans="1:11">
      <c r="A1917" s="31">
        <v>1902</v>
      </c>
      <c r="B1917" s="33">
        <f t="shared" si="273"/>
        <v>1089.2310192914463</v>
      </c>
      <c r="C1917" s="32">
        <f t="shared" si="274"/>
        <v>158.5</v>
      </c>
      <c r="D1917" s="36">
        <f t="shared" si="275"/>
        <v>1090.6942596226731</v>
      </c>
      <c r="E1917" s="33">
        <f t="shared" si="276"/>
        <v>1090.6942596226731</v>
      </c>
      <c r="F1917" s="34">
        <f t="shared" si="277"/>
        <v>624.75894931844971</v>
      </c>
      <c r="G1917" s="34" cm="1">
        <f t="array" ref="G1917">_xll.DCE_EC312_SpecificHeat_Ca(B1917)</f>
        <v>650</v>
      </c>
      <c r="H1917" s="33">
        <f t="shared" si="278"/>
        <v>7.9714670774953242E-2</v>
      </c>
      <c r="I1917" s="33">
        <f t="shared" si="279"/>
        <v>1089.3107339622213</v>
      </c>
      <c r="J1917" s="37">
        <f t="shared" si="280"/>
        <v>158.5</v>
      </c>
      <c r="K1917" s="38">
        <f t="shared" si="281"/>
        <v>1089.3107339622213</v>
      </c>
    </row>
    <row r="1918" spans="1:11">
      <c r="A1918" s="31">
        <v>1903</v>
      </c>
      <c r="B1918" s="33">
        <f t="shared" si="273"/>
        <v>1089.3107339622213</v>
      </c>
      <c r="C1918" s="32">
        <f t="shared" si="274"/>
        <v>158.58333333333334</v>
      </c>
      <c r="D1918" s="36">
        <f t="shared" si="275"/>
        <v>1090.7729526897429</v>
      </c>
      <c r="E1918" s="33">
        <f t="shared" si="276"/>
        <v>1090.7729526897429</v>
      </c>
      <c r="F1918" s="34">
        <f t="shared" si="277"/>
        <v>624.42522962493115</v>
      </c>
      <c r="G1918" s="34" cm="1">
        <f t="array" ref="G1918">_xll.DCE_EC312_SpecificHeat_Ca(B1918)</f>
        <v>650</v>
      </c>
      <c r="H1918" s="33">
        <f t="shared" si="278"/>
        <v>7.9672090583778749E-2</v>
      </c>
      <c r="I1918" s="33">
        <f t="shared" si="279"/>
        <v>1089.390406052805</v>
      </c>
      <c r="J1918" s="37">
        <f t="shared" si="280"/>
        <v>158.58333333333334</v>
      </c>
      <c r="K1918" s="38">
        <f t="shared" si="281"/>
        <v>1089.390406052805</v>
      </c>
    </row>
    <row r="1919" spans="1:11">
      <c r="A1919" s="31">
        <v>1904</v>
      </c>
      <c r="B1919" s="33">
        <f t="shared" si="273"/>
        <v>1089.390406052805</v>
      </c>
      <c r="C1919" s="32">
        <f t="shared" si="274"/>
        <v>158.66666666666666</v>
      </c>
      <c r="D1919" s="36">
        <f t="shared" si="275"/>
        <v>1090.8516044481141</v>
      </c>
      <c r="E1919" s="33">
        <f t="shared" si="276"/>
        <v>1090.8516044481141</v>
      </c>
      <c r="F1919" s="34">
        <f t="shared" si="277"/>
        <v>624.09186747063166</v>
      </c>
      <c r="G1919" s="34" cm="1">
        <f t="array" ref="G1919">_xll.DCE_EC312_SpecificHeat_Ca(B1919)</f>
        <v>650</v>
      </c>
      <c r="H1919" s="33">
        <f t="shared" si="278"/>
        <v>7.9629556011992619E-2</v>
      </c>
      <c r="I1919" s="33">
        <f t="shared" si="279"/>
        <v>1089.4700356088169</v>
      </c>
      <c r="J1919" s="37">
        <f t="shared" si="280"/>
        <v>158.66666666666666</v>
      </c>
      <c r="K1919" s="38">
        <f t="shared" si="281"/>
        <v>1089.4700356088169</v>
      </c>
    </row>
    <row r="1920" spans="1:11">
      <c r="A1920" s="31">
        <v>1905</v>
      </c>
      <c r="B1920" s="33">
        <f t="shared" si="273"/>
        <v>1089.4700356088169</v>
      </c>
      <c r="C1920" s="32">
        <f t="shared" si="274"/>
        <v>158.75</v>
      </c>
      <c r="D1920" s="36">
        <f t="shared" si="275"/>
        <v>1090.9302149411328</v>
      </c>
      <c r="E1920" s="33">
        <f t="shared" si="276"/>
        <v>1090.9302149411328</v>
      </c>
      <c r="F1920" s="34">
        <f t="shared" si="277"/>
        <v>623.75886227948183</v>
      </c>
      <c r="G1920" s="34" cm="1">
        <f t="array" ref="G1920">_xll.DCE_EC312_SpecificHeat_Ca(B1920)</f>
        <v>650</v>
      </c>
      <c r="H1920" s="33">
        <f t="shared" si="278"/>
        <v>7.9587066986092608E-2</v>
      </c>
      <c r="I1920" s="33">
        <f t="shared" si="279"/>
        <v>1089.549622675803</v>
      </c>
      <c r="J1920" s="37">
        <f t="shared" si="280"/>
        <v>158.75</v>
      </c>
      <c r="K1920" s="38">
        <f t="shared" si="281"/>
        <v>1089.549622675803</v>
      </c>
    </row>
    <row r="1921" spans="1:11">
      <c r="A1921" s="31">
        <v>1906</v>
      </c>
      <c r="B1921" s="33">
        <f t="shared" si="273"/>
        <v>1089.549622675803</v>
      </c>
      <c r="C1921" s="32">
        <f t="shared" si="274"/>
        <v>158.83333333333334</v>
      </c>
      <c r="D1921" s="36">
        <f t="shared" si="275"/>
        <v>1091.0087842120768</v>
      </c>
      <c r="E1921" s="33">
        <f t="shared" si="276"/>
        <v>1091.0087842120768</v>
      </c>
      <c r="F1921" s="34">
        <f t="shared" si="277"/>
        <v>623.42621347675606</v>
      </c>
      <c r="G1921" s="34" cm="1">
        <f t="array" ref="G1921">_xll.DCE_EC312_SpecificHeat_Ca(B1921)</f>
        <v>650</v>
      </c>
      <c r="H1921" s="33">
        <f t="shared" si="278"/>
        <v>7.9544623432747916E-2</v>
      </c>
      <c r="I1921" s="33">
        <f t="shared" si="279"/>
        <v>1089.6291672992356</v>
      </c>
      <c r="J1921" s="37">
        <f t="shared" si="280"/>
        <v>158.83333333333334</v>
      </c>
      <c r="K1921" s="38">
        <f t="shared" si="281"/>
        <v>1089.6291672992356</v>
      </c>
    </row>
    <row r="1922" spans="1:11">
      <c r="A1922" s="31">
        <v>1907</v>
      </c>
      <c r="B1922" s="33">
        <f t="shared" si="273"/>
        <v>1089.6291672992356</v>
      </c>
      <c r="C1922" s="32">
        <f t="shared" si="274"/>
        <v>158.91666666666666</v>
      </c>
      <c r="D1922" s="36">
        <f t="shared" si="275"/>
        <v>1091.0873123041556</v>
      </c>
      <c r="E1922" s="33">
        <f t="shared" si="276"/>
        <v>1091.0873123041556</v>
      </c>
      <c r="F1922" s="34">
        <f t="shared" si="277"/>
        <v>623.0939204889836</v>
      </c>
      <c r="G1922" s="34" cm="1">
        <f t="array" ref="G1922">_xll.DCE_EC312_SpecificHeat_Ca(B1922)</f>
        <v>650</v>
      </c>
      <c r="H1922" s="33">
        <f t="shared" si="278"/>
        <v>7.9502225278787891E-2</v>
      </c>
      <c r="I1922" s="33">
        <f t="shared" si="279"/>
        <v>1089.7086695245143</v>
      </c>
      <c r="J1922" s="37">
        <f t="shared" si="280"/>
        <v>158.91666666666666</v>
      </c>
      <c r="K1922" s="38">
        <f t="shared" si="281"/>
        <v>1089.7086695245143</v>
      </c>
    </row>
    <row r="1923" spans="1:11">
      <c r="A1923" s="31">
        <v>1908</v>
      </c>
      <c r="B1923" s="33">
        <f t="shared" si="273"/>
        <v>1089.7086695245143</v>
      </c>
      <c r="C1923" s="32">
        <f t="shared" si="274"/>
        <v>159</v>
      </c>
      <c r="D1923" s="36">
        <f t="shared" si="275"/>
        <v>1091.165799260511</v>
      </c>
      <c r="E1923" s="33">
        <f t="shared" si="276"/>
        <v>1091.165799260511</v>
      </c>
      <c r="F1923" s="34">
        <f t="shared" si="277"/>
        <v>622.76198274382637</v>
      </c>
      <c r="G1923" s="34" cm="1">
        <f t="array" ref="G1923">_xll.DCE_EC312_SpecificHeat_Ca(B1923)</f>
        <v>650</v>
      </c>
      <c r="H1923" s="33">
        <f t="shared" si="278"/>
        <v>7.9459872451186367E-2</v>
      </c>
      <c r="I1923" s="33">
        <f t="shared" si="279"/>
        <v>1089.7881293969656</v>
      </c>
      <c r="J1923" s="37">
        <f t="shared" si="280"/>
        <v>159</v>
      </c>
      <c r="K1923" s="38">
        <f t="shared" si="281"/>
        <v>1089.7881293969656</v>
      </c>
    </row>
    <row r="1924" spans="1:11">
      <c r="A1924" s="31">
        <v>1909</v>
      </c>
      <c r="B1924" s="33">
        <f t="shared" si="273"/>
        <v>1089.7881293969656</v>
      </c>
      <c r="C1924" s="32">
        <f t="shared" si="274"/>
        <v>159.08333333333334</v>
      </c>
      <c r="D1924" s="36">
        <f t="shared" si="275"/>
        <v>1091.2442451242175</v>
      </c>
      <c r="E1924" s="33">
        <f t="shared" si="276"/>
        <v>1091.2442451242175</v>
      </c>
      <c r="F1924" s="34">
        <f t="shared" si="277"/>
        <v>622.43039967037339</v>
      </c>
      <c r="G1924" s="34" cm="1">
        <f t="array" ref="G1924">_xll.DCE_EC312_SpecificHeat_Ca(B1924)</f>
        <v>650</v>
      </c>
      <c r="H1924" s="33">
        <f t="shared" si="278"/>
        <v>7.9417564877099292E-2</v>
      </c>
      <c r="I1924" s="33">
        <f t="shared" si="279"/>
        <v>1089.8675469618427</v>
      </c>
      <c r="J1924" s="37">
        <f t="shared" si="280"/>
        <v>159.08333333333334</v>
      </c>
      <c r="K1924" s="38">
        <f t="shared" si="281"/>
        <v>1089.8675469618427</v>
      </c>
    </row>
    <row r="1925" spans="1:11">
      <c r="A1925" s="31">
        <v>1910</v>
      </c>
      <c r="B1925" s="33">
        <f t="shared" si="273"/>
        <v>1089.8675469618427</v>
      </c>
      <c r="C1925" s="32">
        <f t="shared" si="274"/>
        <v>159.16666666666666</v>
      </c>
      <c r="D1925" s="36">
        <f t="shared" si="275"/>
        <v>1091.3226499382811</v>
      </c>
      <c r="E1925" s="33">
        <f t="shared" si="276"/>
        <v>1091.3226499382811</v>
      </c>
      <c r="F1925" s="34">
        <f t="shared" si="277"/>
        <v>622.09917069873802</v>
      </c>
      <c r="G1925" s="34" cm="1">
        <f t="array" ref="G1925">_xll.DCE_EC312_SpecificHeat_Ca(B1925)</f>
        <v>650</v>
      </c>
      <c r="H1925" s="33">
        <f t="shared" si="278"/>
        <v>7.9375302483813304E-2</v>
      </c>
      <c r="I1925" s="33">
        <f t="shared" si="279"/>
        <v>1089.9469222643265</v>
      </c>
      <c r="J1925" s="37">
        <f t="shared" si="280"/>
        <v>159.16666666666666</v>
      </c>
      <c r="K1925" s="38">
        <f t="shared" si="281"/>
        <v>1089.9469222643265</v>
      </c>
    </row>
    <row r="1926" spans="1:11">
      <c r="A1926" s="31">
        <v>1911</v>
      </c>
      <c r="B1926" s="33">
        <f t="shared" si="273"/>
        <v>1089.9469222643265</v>
      </c>
      <c r="C1926" s="32">
        <f t="shared" si="274"/>
        <v>159.25</v>
      </c>
      <c r="D1926" s="36">
        <f t="shared" si="275"/>
        <v>1091.401013745641</v>
      </c>
      <c r="E1926" s="33">
        <f t="shared" si="276"/>
        <v>1091.401013745641</v>
      </c>
      <c r="F1926" s="34">
        <f t="shared" si="277"/>
        <v>621.76829526047413</v>
      </c>
      <c r="G1926" s="34" cm="1">
        <f t="array" ref="G1926">_xll.DCE_EC312_SpecificHeat_Ca(B1926)</f>
        <v>650</v>
      </c>
      <c r="H1926" s="33">
        <f t="shared" si="278"/>
        <v>7.9333085198798822E-2</v>
      </c>
      <c r="I1926" s="33">
        <f t="shared" si="279"/>
        <v>1090.0262553495254</v>
      </c>
      <c r="J1926" s="37">
        <f t="shared" si="280"/>
        <v>159.25</v>
      </c>
      <c r="K1926" s="38">
        <f t="shared" si="281"/>
        <v>1090.0262553495254</v>
      </c>
    </row>
    <row r="1927" spans="1:11">
      <c r="A1927" s="31">
        <v>1912</v>
      </c>
      <c r="B1927" s="33">
        <f t="shared" si="273"/>
        <v>1090.0262553495254</v>
      </c>
      <c r="C1927" s="32">
        <f t="shared" si="274"/>
        <v>159.33333333333334</v>
      </c>
      <c r="D1927" s="36">
        <f t="shared" si="275"/>
        <v>1091.4793365891687</v>
      </c>
      <c r="E1927" s="33">
        <f t="shared" si="276"/>
        <v>1091.4793365891687</v>
      </c>
      <c r="F1927" s="34">
        <f t="shared" si="277"/>
        <v>621.43777278813297</v>
      </c>
      <c r="G1927" s="34" cm="1">
        <f t="array" ref="G1927">_xll.DCE_EC312_SpecificHeat_Ca(B1927)</f>
        <v>650</v>
      </c>
      <c r="H1927" s="33">
        <f t="shared" si="278"/>
        <v>7.9290912949653555E-2</v>
      </c>
      <c r="I1927" s="33">
        <f t="shared" si="279"/>
        <v>1090.1055462624749</v>
      </c>
      <c r="J1927" s="37">
        <f t="shared" si="280"/>
        <v>159.33333333333334</v>
      </c>
      <c r="K1927" s="38">
        <f t="shared" si="281"/>
        <v>1090.1055462624749</v>
      </c>
    </row>
    <row r="1928" spans="1:11">
      <c r="A1928" s="31">
        <v>1913</v>
      </c>
      <c r="B1928" s="33">
        <f t="shared" si="273"/>
        <v>1090.1055462624749</v>
      </c>
      <c r="C1928" s="32">
        <f t="shared" si="274"/>
        <v>159.41666666666666</v>
      </c>
      <c r="D1928" s="36">
        <f t="shared" si="275"/>
        <v>1091.5576185116688</v>
      </c>
      <c r="E1928" s="33">
        <f t="shared" si="276"/>
        <v>1091.5576185116688</v>
      </c>
      <c r="F1928" s="34">
        <f t="shared" si="277"/>
        <v>621.10760271573918</v>
      </c>
      <c r="G1928" s="34" cm="1">
        <f t="array" ref="G1928">_xll.DCE_EC312_SpecificHeat_Ca(B1928)</f>
        <v>650</v>
      </c>
      <c r="H1928" s="33">
        <f t="shared" si="278"/>
        <v>7.9248785664163157E-2</v>
      </c>
      <c r="I1928" s="33">
        <f t="shared" si="279"/>
        <v>1090.1847950481392</v>
      </c>
      <c r="J1928" s="37">
        <f t="shared" si="280"/>
        <v>159.41666666666666</v>
      </c>
      <c r="K1928" s="38">
        <f t="shared" si="281"/>
        <v>1090.1847950481392</v>
      </c>
    </row>
    <row r="1929" spans="1:11">
      <c r="A1929" s="31">
        <v>1914</v>
      </c>
      <c r="B1929" s="33">
        <f t="shared" si="273"/>
        <v>1090.1847950481392</v>
      </c>
      <c r="C1929" s="32">
        <f t="shared" si="274"/>
        <v>159.5</v>
      </c>
      <c r="D1929" s="36">
        <f t="shared" si="275"/>
        <v>1091.6358595558784</v>
      </c>
      <c r="E1929" s="33">
        <f t="shared" si="276"/>
        <v>1091.6358595558784</v>
      </c>
      <c r="F1929" s="34">
        <f t="shared" si="277"/>
        <v>620.77778447802643</v>
      </c>
      <c r="G1929" s="34" cm="1">
        <f t="array" ref="G1929">_xll.DCE_EC312_SpecificHeat_Ca(B1929)</f>
        <v>650</v>
      </c>
      <c r="H1929" s="33">
        <f t="shared" si="278"/>
        <v>7.9206703270203807E-2</v>
      </c>
      <c r="I1929" s="33">
        <f t="shared" si="279"/>
        <v>1090.2640017514095</v>
      </c>
      <c r="J1929" s="37">
        <f t="shared" si="280"/>
        <v>159.5</v>
      </c>
      <c r="K1929" s="38">
        <f t="shared" si="281"/>
        <v>1090.2640017514095</v>
      </c>
    </row>
    <row r="1930" spans="1:11">
      <c r="A1930" s="31">
        <v>1915</v>
      </c>
      <c r="B1930" s="33">
        <f t="shared" si="273"/>
        <v>1090.2640017514095</v>
      </c>
      <c r="C1930" s="32">
        <f t="shared" si="274"/>
        <v>159.58333333333334</v>
      </c>
      <c r="D1930" s="36">
        <f t="shared" si="275"/>
        <v>1091.7140597644679</v>
      </c>
      <c r="E1930" s="33">
        <f t="shared" si="276"/>
        <v>1091.7140597644679</v>
      </c>
      <c r="F1930" s="34">
        <f t="shared" si="277"/>
        <v>620.4483175114708</v>
      </c>
      <c r="G1930" s="34" cm="1">
        <f t="array" ref="G1930">_xll.DCE_EC312_SpecificHeat_Ca(B1930)</f>
        <v>650</v>
      </c>
      <c r="H1930" s="33">
        <f t="shared" si="278"/>
        <v>7.9164665695873992E-2</v>
      </c>
      <c r="I1930" s="33">
        <f t="shared" si="279"/>
        <v>1090.3431664171053</v>
      </c>
      <c r="J1930" s="37">
        <f t="shared" si="280"/>
        <v>159.58333333333334</v>
      </c>
      <c r="K1930" s="38">
        <f t="shared" si="281"/>
        <v>1090.3431664171053</v>
      </c>
    </row>
    <row r="1931" spans="1:11">
      <c r="A1931" s="31">
        <v>1916</v>
      </c>
      <c r="B1931" s="33">
        <f t="shared" si="273"/>
        <v>1090.3431664171053</v>
      </c>
      <c r="C1931" s="32">
        <f t="shared" si="274"/>
        <v>159.66666666666666</v>
      </c>
      <c r="D1931" s="36">
        <f t="shared" si="275"/>
        <v>1091.7922191800415</v>
      </c>
      <c r="E1931" s="33">
        <f t="shared" si="276"/>
        <v>1091.7922191800415</v>
      </c>
      <c r="F1931" s="34">
        <f t="shared" si="277"/>
        <v>620.11920125374502</v>
      </c>
      <c r="G1931" s="34" cm="1">
        <f t="array" ref="G1931">_xll.DCE_EC312_SpecificHeat_Ca(B1931)</f>
        <v>650</v>
      </c>
      <c r="H1931" s="33">
        <f t="shared" si="278"/>
        <v>7.9122672869424815E-2</v>
      </c>
      <c r="I1931" s="33">
        <f t="shared" si="279"/>
        <v>1090.4222890899748</v>
      </c>
      <c r="J1931" s="37">
        <f t="shared" si="280"/>
        <v>159.66666666666666</v>
      </c>
      <c r="K1931" s="38">
        <f t="shared" si="281"/>
        <v>1090.4222890899748</v>
      </c>
    </row>
    <row r="1932" spans="1:11">
      <c r="A1932" s="31">
        <v>1917</v>
      </c>
      <c r="B1932" s="33">
        <f t="shared" si="273"/>
        <v>1090.4222890899748</v>
      </c>
      <c r="C1932" s="32">
        <f t="shared" si="274"/>
        <v>159.75</v>
      </c>
      <c r="D1932" s="36">
        <f t="shared" si="275"/>
        <v>1091.8703378451355</v>
      </c>
      <c r="E1932" s="33">
        <f t="shared" si="276"/>
        <v>1091.8703378451355</v>
      </c>
      <c r="F1932" s="34">
        <f t="shared" si="277"/>
        <v>619.79043514323882</v>
      </c>
      <c r="G1932" s="34" cm="1">
        <f t="array" ref="G1932">_xll.DCE_EC312_SpecificHeat_Ca(B1932)</f>
        <v>650</v>
      </c>
      <c r="H1932" s="33">
        <f t="shared" si="278"/>
        <v>7.9080724719198942E-2</v>
      </c>
      <c r="I1932" s="33">
        <f t="shared" si="279"/>
        <v>1090.501369814694</v>
      </c>
      <c r="J1932" s="37">
        <f t="shared" si="280"/>
        <v>159.75</v>
      </c>
      <c r="K1932" s="38">
        <f t="shared" si="281"/>
        <v>1090.501369814694</v>
      </c>
    </row>
    <row r="1933" spans="1:11">
      <c r="A1933" s="31">
        <v>1918</v>
      </c>
      <c r="B1933" s="33">
        <f t="shared" si="273"/>
        <v>1090.501369814694</v>
      </c>
      <c r="C1933" s="32">
        <f t="shared" si="274"/>
        <v>159.83333333333334</v>
      </c>
      <c r="D1933" s="36">
        <f t="shared" si="275"/>
        <v>1091.9484158022212</v>
      </c>
      <c r="E1933" s="33">
        <f t="shared" si="276"/>
        <v>1091.9484158022212</v>
      </c>
      <c r="F1933" s="34">
        <f t="shared" si="277"/>
        <v>619.46201862014027</v>
      </c>
      <c r="G1933" s="34" cm="1">
        <f t="array" ref="G1933">_xll.DCE_EC312_SpecificHeat_Ca(B1933)</f>
        <v>650</v>
      </c>
      <c r="H1933" s="33">
        <f t="shared" si="278"/>
        <v>7.9038821173768467E-2</v>
      </c>
      <c r="I1933" s="33">
        <f t="shared" si="279"/>
        <v>1090.5804086358678</v>
      </c>
      <c r="J1933" s="37">
        <f t="shared" si="280"/>
        <v>159.83333333333334</v>
      </c>
      <c r="K1933" s="38">
        <f t="shared" si="281"/>
        <v>1090.5804086358678</v>
      </c>
    </row>
    <row r="1934" spans="1:11">
      <c r="A1934" s="31">
        <v>1919</v>
      </c>
      <c r="B1934" s="33">
        <f t="shared" si="273"/>
        <v>1090.5804086358678</v>
      </c>
      <c r="C1934" s="32">
        <f t="shared" si="274"/>
        <v>159.91666666666666</v>
      </c>
      <c r="D1934" s="36">
        <f t="shared" si="275"/>
        <v>1092.0264530937022</v>
      </c>
      <c r="E1934" s="33">
        <f t="shared" si="276"/>
        <v>1092.0264530937022</v>
      </c>
      <c r="F1934" s="34">
        <f t="shared" si="277"/>
        <v>619.13395112529008</v>
      </c>
      <c r="G1934" s="34" cm="1">
        <f t="array" ref="G1934">_xll.DCE_EC312_SpecificHeat_Ca(B1934)</f>
        <v>650</v>
      </c>
      <c r="H1934" s="33">
        <f t="shared" si="278"/>
        <v>7.8996962161788781E-2</v>
      </c>
      <c r="I1934" s="33">
        <f t="shared" si="279"/>
        <v>1090.6594055980295</v>
      </c>
      <c r="J1934" s="37">
        <f t="shared" si="280"/>
        <v>159.91666666666666</v>
      </c>
      <c r="K1934" s="38">
        <f t="shared" si="281"/>
        <v>1090.6594055980295</v>
      </c>
    </row>
    <row r="1935" spans="1:11">
      <c r="A1935" s="31">
        <v>1920</v>
      </c>
      <c r="B1935" s="33">
        <f t="shared" si="273"/>
        <v>1090.6594055980295</v>
      </c>
      <c r="C1935" s="32">
        <f t="shared" si="274"/>
        <v>160</v>
      </c>
      <c r="D1935" s="36">
        <f t="shared" si="275"/>
        <v>1092.1044497619168</v>
      </c>
      <c r="E1935" s="33">
        <f t="shared" si="276"/>
        <v>1092.1044497619168</v>
      </c>
      <c r="F1935" s="34">
        <f t="shared" si="277"/>
        <v>618.80623210123349</v>
      </c>
      <c r="G1935" s="34" cm="1">
        <f t="array" ref="G1935">_xll.DCE_EC312_SpecificHeat_Ca(B1935)</f>
        <v>650</v>
      </c>
      <c r="H1935" s="33">
        <f t="shared" si="278"/>
        <v>7.8955147612132681E-2</v>
      </c>
      <c r="I1935" s="33">
        <f t="shared" si="279"/>
        <v>1090.7383607456416</v>
      </c>
      <c r="J1935" s="37">
        <f t="shared" si="280"/>
        <v>160</v>
      </c>
      <c r="K1935" s="38">
        <f t="shared" si="281"/>
        <v>1090.7383607456416</v>
      </c>
    </row>
  </sheetData>
  <mergeCells count="7">
    <mergeCell ref="N16:N18"/>
    <mergeCell ref="R13:S13"/>
    <mergeCell ref="A14:A15"/>
    <mergeCell ref="L13:M13"/>
    <mergeCell ref="J13:K13"/>
    <mergeCell ref="N13:O13"/>
    <mergeCell ref="P13:Q13"/>
  </mergeCells>
  <pageMargins left="0.7" right="0.7" top="0.75" bottom="0.75" header="0.3" footer="0.3"/>
  <pageSetup orientation="portrait" r:id="rId1"/>
  <ignoredErrors>
    <ignoredError sqref="Q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LyThuyet</vt:lpstr>
      <vt:lpstr>Paint</vt:lpstr>
      <vt:lpstr>Data</vt:lpstr>
      <vt:lpstr>Cal</vt:lpstr>
      <vt:lpstr>DESAM_R120</vt:lpstr>
      <vt:lpstr>DESAM_R45</vt:lpstr>
      <vt:lpstr>DESAM_R60</vt:lpstr>
      <vt:lpstr>DESAM_R90</vt:lpstr>
      <vt:lpstr>FactorKE</vt:lpstr>
      <vt:lpstr>FactorKp</vt:lpstr>
      <vt:lpstr>FactorKy</vt:lpstr>
      <vt:lpstr>NTS_R120</vt:lpstr>
      <vt:lpstr>NTS_R45</vt:lpstr>
      <vt:lpstr>NTS_R60</vt:lpstr>
      <vt:lpstr>NTS_R90</vt:lpstr>
      <vt:lpstr>Cal!Print_Area</vt:lpstr>
      <vt:lpstr>ReductionK31</vt:lpstr>
      <vt:lpstr>SEIKO_R120</vt:lpstr>
      <vt:lpstr>SEIKO_R45</vt:lpstr>
      <vt:lpstr>SEIKO_R60</vt:lpstr>
      <vt:lpstr>SEIKO_R90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cp:lastPrinted>2026-02-22T11:12:03Z</cp:lastPrinted>
  <dcterms:created xsi:type="dcterms:W3CDTF">2025-08-01T08:31:05Z</dcterms:created>
  <dcterms:modified xsi:type="dcterms:W3CDTF">2026-02-22T11:13:27Z</dcterms:modified>
</cp:coreProperties>
</file>