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oan\Downloads\"/>
    </mc:Choice>
  </mc:AlternateContent>
  <xr:revisionPtr revIDLastSave="0" documentId="13_ncr:1_{9E41EC16-3F90-415F-8A2C-EE7381257E8C}" xr6:coauthVersionLast="47" xr6:coauthVersionMax="47" xr10:uidLastSave="{00000000-0000-0000-0000-000000000000}"/>
  <bookViews>
    <workbookView xWindow="-28920" yWindow="-120" windowWidth="29040" windowHeight="15720" activeTab="3" xr2:uid="{52610E10-EB79-49B5-9B13-506D078006DF}"/>
  </bookViews>
  <sheets>
    <sheet name="LyThuyet" sheetId="5" r:id="rId1"/>
    <sheet name="Paint" sheetId="4" r:id="rId2"/>
    <sheet name="Data" sheetId="2" r:id="rId3"/>
    <sheet name="Cal" sheetId="6" r:id="rId4"/>
    <sheet name="Chart" sheetId="3" r:id="rId5"/>
  </sheets>
  <functionGroups builtInGroupCount="19"/>
  <definedNames>
    <definedName name="_xleta.ABS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ROUND" hidden="1" xlm="1">#NAME?</definedName>
    <definedName name="_xleta.SINGLE" hidden="1" xlm="1">#NAME?</definedName>
    <definedName name="DESAM_R120">Paint!$AB$40:$AH$68</definedName>
    <definedName name="DESAM_R45">Paint!$D$40:$J$68</definedName>
    <definedName name="DESAM_R60">Paint!$L$40:$R$68</definedName>
    <definedName name="DESAM_R90">Paint!$T$40:$Z$68</definedName>
    <definedName name="FactorKE">Data!$N$6:$N$18</definedName>
    <definedName name="FactorKp">Data!$M$6:$M$18</definedName>
    <definedName name="FactorKy">Data!$L$6:$L$18</definedName>
    <definedName name="NTS_R120">Paint!$AB$7:$AH$35</definedName>
    <definedName name="NTS_R45">Paint!$D$7:$J$35</definedName>
    <definedName name="NTS_R60">Paint!$L$7:$R$35</definedName>
    <definedName name="NTS_R90">Paint!$T$7:$Z$35</definedName>
    <definedName name="_xlnm.Print_Area" localSheetId="3">Cal!$B$9:$M$137</definedName>
    <definedName name="ReductionK31">Data!$K$6:$N$18</definedName>
    <definedName name="ReferPic">INDEX(#REF!,#REF!)</definedName>
    <definedName name="SEIKO_R120">Paint!$AB$73:$AH$101</definedName>
    <definedName name="SEIKO_R45">Paint!$D$73:$J$101</definedName>
    <definedName name="SEIKO_R60">Paint!$L$73:$R$101</definedName>
    <definedName name="SEIKO_R90">Paint!$T$73:$Z$101</definedName>
    <definedName name="Temp">Data!$K$6:$K$18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1" i="6" l="1"/>
  <c r="G31" i="6"/>
  <c r="K92" i="6"/>
  <c r="K74" i="6"/>
  <c r="H31" i="6" l="1"/>
  <c r="B23" i="6" l="1"/>
  <c r="B22" i="6"/>
  <c r="Q10" i="6" l="1"/>
  <c r="H57" i="6"/>
  <c r="H56" i="6"/>
  <c r="B21" i="6"/>
  <c r="D31" i="6" a="1"/>
  <c r="E31" i="6" a="1"/>
  <c r="C31" i="6" a="1"/>
  <c r="C31" i="6" l="1"/>
  <c r="E31" i="6"/>
  <c r="K67" i="6" s="1"/>
  <c r="D31" i="6"/>
  <c r="H67" i="6" s="1"/>
  <c r="K63" i="6"/>
  <c r="J9" i="6" l="1"/>
  <c r="F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6" i="3"/>
  <c r="B16" i="3"/>
  <c r="G16" i="3" a="1"/>
  <c r="K39" i="6" l="1"/>
  <c r="G16" i="3"/>
  <c r="G9" i="3"/>
  <c r="B20" i="6" l="1"/>
  <c r="B19" i="6"/>
  <c r="B18" i="6"/>
  <c r="AA13" i="6" l="1"/>
  <c r="K110" i="6" l="1"/>
  <c r="K100" i="6" s="1"/>
  <c r="K106" i="6" s="1"/>
  <c r="K105" i="6"/>
  <c r="B53" i="6"/>
  <c r="B49" i="6"/>
  <c r="S47" i="6"/>
  <c r="B43" i="6"/>
  <c r="B42" i="6"/>
  <c r="F27" i="6"/>
  <c r="E71" i="6" s="1"/>
  <c r="E27" i="6"/>
  <c r="K68" i="6" l="1"/>
  <c r="H27" i="6"/>
  <c r="P14" i="3"/>
  <c r="H69" i="6" l="1"/>
  <c r="K69" i="6"/>
  <c r="F57" i="6"/>
  <c r="I57" i="6" s="1"/>
  <c r="F56" i="6"/>
  <c r="I56" i="6" s="1"/>
  <c r="G57" i="6"/>
  <c r="G10" i="3"/>
  <c r="L39" i="6"/>
  <c r="P38" i="6"/>
  <c r="K71" i="6" l="1"/>
  <c r="K72" i="6" s="1"/>
  <c r="H71" i="6"/>
  <c r="H72" i="6" s="1"/>
  <c r="G56" i="6"/>
  <c r="H16" i="3"/>
  <c r="I16" i="3" s="1"/>
  <c r="I58" i="6"/>
  <c r="E72" i="6" l="1"/>
  <c r="K73" i="6" s="1"/>
  <c r="K75" i="6" s="1"/>
  <c r="K76" i="6" s="1"/>
  <c r="B17" i="3"/>
  <c r="K16" i="3"/>
  <c r="M16" i="3"/>
  <c r="L17" i="3"/>
  <c r="M17" i="3" s="1"/>
  <c r="G17" i="3" a="1"/>
  <c r="G17" i="3" l="1"/>
  <c r="F17" i="3"/>
  <c r="J17" i="3"/>
  <c r="J16" i="3"/>
  <c r="L18" i="3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M73" i="3" s="1"/>
  <c r="J18" i="3"/>
  <c r="M30" i="3"/>
  <c r="M29" i="3"/>
  <c r="M48" i="3"/>
  <c r="M28" i="3"/>
  <c r="M27" i="3"/>
  <c r="M25" i="3"/>
  <c r="M56" i="3"/>
  <c r="M23" i="3"/>
  <c r="M31" i="3"/>
  <c r="M42" i="3"/>
  <c r="M22" i="3"/>
  <c r="M51" i="3"/>
  <c r="M45" i="3"/>
  <c r="M61" i="3"/>
  <c r="M41" i="3"/>
  <c r="M19" i="3"/>
  <c r="M18" i="3"/>
  <c r="H17" i="3" l="1"/>
  <c r="I17" i="3" s="1"/>
  <c r="B18" i="3" s="1"/>
  <c r="M38" i="3"/>
  <c r="M37" i="3"/>
  <c r="M39" i="3"/>
  <c r="M21" i="3"/>
  <c r="M62" i="3"/>
  <c r="M70" i="3"/>
  <c r="M66" i="3"/>
  <c r="M68" i="3"/>
  <c r="M54" i="3"/>
  <c r="M58" i="3"/>
  <c r="M46" i="3"/>
  <c r="M50" i="3"/>
  <c r="M59" i="3"/>
  <c r="M65" i="3"/>
  <c r="M26" i="3"/>
  <c r="M20" i="3"/>
  <c r="M40" i="3"/>
  <c r="M36" i="3"/>
  <c r="M57" i="3"/>
  <c r="M53" i="3"/>
  <c r="M49" i="3"/>
  <c r="M69" i="3"/>
  <c r="M44" i="3"/>
  <c r="M52" i="3"/>
  <c r="M71" i="3"/>
  <c r="M43" i="3"/>
  <c r="M34" i="3"/>
  <c r="M33" i="3"/>
  <c r="M63" i="3"/>
  <c r="M35" i="3"/>
  <c r="M32" i="3"/>
  <c r="M60" i="3"/>
  <c r="M24" i="3"/>
  <c r="M67" i="3"/>
  <c r="M47" i="3"/>
  <c r="M64" i="3"/>
  <c r="L74" i="3"/>
  <c r="L75" i="3" s="1"/>
  <c r="M72" i="3"/>
  <c r="M55" i="3"/>
  <c r="J19" i="3"/>
  <c r="G18" i="3" a="1"/>
  <c r="G18" i="3" l="1"/>
  <c r="F18" i="3"/>
  <c r="M74" i="3"/>
  <c r="L76" i="3"/>
  <c r="M75" i="3"/>
  <c r="J20" i="3"/>
  <c r="H18" i="3" l="1"/>
  <c r="I18" i="3" s="1"/>
  <c r="B19" i="3" s="1"/>
  <c r="F19" i="3" s="1"/>
  <c r="J21" i="3"/>
  <c r="L77" i="3"/>
  <c r="M76" i="3"/>
  <c r="G19" i="3" a="1"/>
  <c r="G19" i="3" l="1"/>
  <c r="H19" i="3" s="1"/>
  <c r="I19" i="3" s="1"/>
  <c r="B20" i="3" s="1"/>
  <c r="J22" i="3"/>
  <c r="L78" i="3"/>
  <c r="M77" i="3"/>
  <c r="G20" i="3" a="1"/>
  <c r="G20" i="3" l="1"/>
  <c r="F20" i="3"/>
  <c r="L79" i="3"/>
  <c r="M78" i="3"/>
  <c r="J23" i="3"/>
  <c r="H20" i="3" l="1"/>
  <c r="I20" i="3" s="1"/>
  <c r="B21" i="3" s="1"/>
  <c r="J24" i="3"/>
  <c r="L80" i="3"/>
  <c r="M79" i="3"/>
  <c r="G21" i="3" a="1"/>
  <c r="G21" i="3" l="1"/>
  <c r="F21" i="3"/>
  <c r="L81" i="3"/>
  <c r="M80" i="3"/>
  <c r="J25" i="3"/>
  <c r="H21" i="3" l="1"/>
  <c r="I21" i="3" s="1"/>
  <c r="B22" i="3" s="1"/>
  <c r="J26" i="3"/>
  <c r="L82" i="3"/>
  <c r="M81" i="3"/>
  <c r="G22" i="3" a="1"/>
  <c r="G22" i="3" l="1"/>
  <c r="F22" i="3"/>
  <c r="L83" i="3"/>
  <c r="M82" i="3"/>
  <c r="J27" i="3"/>
  <c r="H22" i="3" l="1"/>
  <c r="I22" i="3" s="1"/>
  <c r="B23" i="3" s="1"/>
  <c r="J28" i="3"/>
  <c r="L84" i="3"/>
  <c r="M83" i="3"/>
  <c r="G23" i="3" a="1"/>
  <c r="G23" i="3" l="1"/>
  <c r="F23" i="3"/>
  <c r="L85" i="3"/>
  <c r="M84" i="3"/>
  <c r="J29" i="3"/>
  <c r="K82" i="6" l="1"/>
  <c r="K80" i="6"/>
  <c r="K93" i="6" s="1"/>
  <c r="H23" i="3"/>
  <c r="I23" i="3" s="1"/>
  <c r="B24" i="3" s="1"/>
  <c r="J30" i="3"/>
  <c r="L86" i="3"/>
  <c r="M85" i="3"/>
  <c r="G24" i="3" a="1"/>
  <c r="G24" i="3" l="1"/>
  <c r="F24" i="3"/>
  <c r="L87" i="3"/>
  <c r="M86" i="3"/>
  <c r="J31" i="3"/>
  <c r="H24" i="3" l="1"/>
  <c r="I24" i="3" s="1"/>
  <c r="B25" i="3" s="1"/>
  <c r="J32" i="3"/>
  <c r="L88" i="3"/>
  <c r="M87" i="3"/>
  <c r="G25" i="3" a="1"/>
  <c r="G25" i="3" l="1"/>
  <c r="F25" i="3"/>
  <c r="L89" i="3"/>
  <c r="M88" i="3"/>
  <c r="J33" i="3"/>
  <c r="H25" i="3" l="1"/>
  <c r="I25" i="3" s="1"/>
  <c r="B26" i="3" s="1"/>
  <c r="J34" i="3"/>
  <c r="L90" i="3"/>
  <c r="M89" i="3"/>
  <c r="G26" i="3" a="1"/>
  <c r="G26" i="3" l="1"/>
  <c r="F26" i="3"/>
  <c r="L91" i="3"/>
  <c r="M90" i="3"/>
  <c r="J35" i="3"/>
  <c r="H26" i="3" l="1"/>
  <c r="I26" i="3" s="1"/>
  <c r="B27" i="3" s="1"/>
  <c r="J36" i="3"/>
  <c r="L92" i="3"/>
  <c r="M91" i="3"/>
  <c r="G27" i="3" a="1"/>
  <c r="G27" i="3" l="1"/>
  <c r="F27" i="3"/>
  <c r="L93" i="3"/>
  <c r="M92" i="3"/>
  <c r="J37" i="3"/>
  <c r="H27" i="3" l="1"/>
  <c r="I27" i="3" s="1"/>
  <c r="B28" i="3" s="1"/>
  <c r="J38" i="3"/>
  <c r="L94" i="3"/>
  <c r="M93" i="3"/>
  <c r="G28" i="3" a="1"/>
  <c r="G28" i="3" l="1"/>
  <c r="F28" i="3"/>
  <c r="L95" i="3"/>
  <c r="M94" i="3"/>
  <c r="J39" i="3"/>
  <c r="K94" i="6" l="1"/>
  <c r="K40" i="6" s="1"/>
  <c r="H28" i="3"/>
  <c r="I28" i="3" s="1"/>
  <c r="B29" i="3" s="1"/>
  <c r="J40" i="3"/>
  <c r="L96" i="3"/>
  <c r="M95" i="3"/>
  <c r="G29" i="3" a="1"/>
  <c r="G29" i="3" l="1"/>
  <c r="F29" i="3"/>
  <c r="J41" i="3"/>
  <c r="L97" i="3"/>
  <c r="M96" i="3"/>
  <c r="H29" i="3" l="1"/>
  <c r="I29" i="3" s="1"/>
  <c r="B30" i="3" s="1"/>
  <c r="L98" i="3"/>
  <c r="M97" i="3"/>
  <c r="J42" i="3"/>
  <c r="G30" i="3" a="1"/>
  <c r="G30" i="3" l="1"/>
  <c r="F30" i="3"/>
  <c r="J43" i="3"/>
  <c r="L99" i="3"/>
  <c r="M98" i="3"/>
  <c r="H30" i="3" l="1"/>
  <c r="I30" i="3" s="1"/>
  <c r="B31" i="3" s="1"/>
  <c r="L100" i="3"/>
  <c r="M99" i="3"/>
  <c r="J44" i="3"/>
  <c r="G31" i="3" a="1"/>
  <c r="G31" i="3" l="1"/>
  <c r="F31" i="3"/>
  <c r="L101" i="3"/>
  <c r="M100" i="3"/>
  <c r="J45" i="3"/>
  <c r="H31" i="3" l="1"/>
  <c r="I31" i="3" s="1"/>
  <c r="B32" i="3" s="1"/>
  <c r="J46" i="3"/>
  <c r="L102" i="3"/>
  <c r="M101" i="3"/>
  <c r="G32" i="3" a="1"/>
  <c r="G32" i="3" l="1"/>
  <c r="F32" i="3"/>
  <c r="L103" i="3"/>
  <c r="M102" i="3"/>
  <c r="J47" i="3"/>
  <c r="H32" i="3" l="1"/>
  <c r="I32" i="3" s="1"/>
  <c r="B33" i="3" s="1"/>
  <c r="J48" i="3"/>
  <c r="L104" i="3"/>
  <c r="M103" i="3"/>
  <c r="G33" i="3" a="1"/>
  <c r="G33" i="3" l="1"/>
  <c r="F33" i="3"/>
  <c r="L105" i="3"/>
  <c r="M104" i="3"/>
  <c r="J49" i="3"/>
  <c r="H33" i="3" l="1"/>
  <c r="I33" i="3" s="1"/>
  <c r="B34" i="3" s="1"/>
  <c r="J50" i="3"/>
  <c r="L106" i="3"/>
  <c r="M105" i="3"/>
  <c r="G34" i="3" a="1"/>
  <c r="G34" i="3" l="1"/>
  <c r="F34" i="3"/>
  <c r="L107" i="3"/>
  <c r="M106" i="3"/>
  <c r="J51" i="3"/>
  <c r="H34" i="3" l="1"/>
  <c r="I34" i="3" s="1"/>
  <c r="B35" i="3" s="1"/>
  <c r="J52" i="3"/>
  <c r="L108" i="3"/>
  <c r="M107" i="3"/>
  <c r="G35" i="3" a="1"/>
  <c r="G35" i="3" l="1"/>
  <c r="F35" i="3"/>
  <c r="L109" i="3"/>
  <c r="M108" i="3"/>
  <c r="J53" i="3"/>
  <c r="H35" i="3" l="1"/>
  <c r="I35" i="3" s="1"/>
  <c r="B36" i="3" s="1"/>
  <c r="J54" i="3"/>
  <c r="L110" i="3"/>
  <c r="M109" i="3"/>
  <c r="G36" i="3" a="1"/>
  <c r="G36" i="3" l="1"/>
  <c r="F36" i="3"/>
  <c r="L111" i="3"/>
  <c r="M110" i="3"/>
  <c r="J55" i="3"/>
  <c r="H36" i="3" l="1"/>
  <c r="I36" i="3" s="1"/>
  <c r="B37" i="3" s="1"/>
  <c r="J56" i="3"/>
  <c r="L112" i="3"/>
  <c r="M111" i="3"/>
  <c r="G37" i="3" a="1"/>
  <c r="G37" i="3" l="1"/>
  <c r="F37" i="3"/>
  <c r="L113" i="3"/>
  <c r="M112" i="3"/>
  <c r="J57" i="3"/>
  <c r="H37" i="3" l="1"/>
  <c r="I37" i="3" s="1"/>
  <c r="B38" i="3" s="1"/>
  <c r="J58" i="3"/>
  <c r="L114" i="3"/>
  <c r="M113" i="3"/>
  <c r="G38" i="3" a="1"/>
  <c r="G38" i="3" l="1"/>
  <c r="F38" i="3"/>
  <c r="K38" i="6"/>
  <c r="L115" i="3"/>
  <c r="M114" i="3"/>
  <c r="J59" i="3"/>
  <c r="H38" i="3" l="1"/>
  <c r="I38" i="3" s="1"/>
  <c r="B39" i="3" s="1"/>
  <c r="K96" i="6"/>
  <c r="O14" i="3" s="1"/>
  <c r="P18" i="3" s="1"/>
  <c r="J60" i="3"/>
  <c r="L116" i="3"/>
  <c r="M115" i="3"/>
  <c r="G39" i="3" a="1"/>
  <c r="G39" i="3" l="1"/>
  <c r="F39" i="3"/>
  <c r="J61" i="3"/>
  <c r="L117" i="3"/>
  <c r="M116" i="3"/>
  <c r="H39" i="3" l="1"/>
  <c r="I39" i="3" s="1"/>
  <c r="B40" i="3" s="1"/>
  <c r="J62" i="3"/>
  <c r="L118" i="3"/>
  <c r="M117" i="3"/>
  <c r="G40" i="3" a="1"/>
  <c r="G40" i="3" l="1"/>
  <c r="F40" i="3"/>
  <c r="L119" i="3"/>
  <c r="M118" i="3"/>
  <c r="J63" i="3"/>
  <c r="H40" i="3" l="1"/>
  <c r="I40" i="3" s="1"/>
  <c r="B41" i="3" s="1"/>
  <c r="J64" i="3"/>
  <c r="L120" i="3"/>
  <c r="M119" i="3"/>
  <c r="G41" i="3" a="1"/>
  <c r="G41" i="3" l="1"/>
  <c r="F41" i="3"/>
  <c r="J65" i="3"/>
  <c r="L121" i="3"/>
  <c r="M120" i="3"/>
  <c r="H41" i="3" l="1"/>
  <c r="I41" i="3" s="1"/>
  <c r="B42" i="3" s="1"/>
  <c r="L122" i="3"/>
  <c r="M121" i="3"/>
  <c r="J66" i="3"/>
  <c r="G42" i="3" a="1"/>
  <c r="G42" i="3" l="1"/>
  <c r="F42" i="3"/>
  <c r="J67" i="3"/>
  <c r="L123" i="3"/>
  <c r="M122" i="3"/>
  <c r="H42" i="3" l="1"/>
  <c r="I42" i="3" s="1"/>
  <c r="B43" i="3" s="1"/>
  <c r="L124" i="3"/>
  <c r="M123" i="3"/>
  <c r="J68" i="3"/>
  <c r="G43" i="3" a="1"/>
  <c r="G43" i="3" l="1"/>
  <c r="F43" i="3"/>
  <c r="J69" i="3"/>
  <c r="L125" i="3"/>
  <c r="M124" i="3"/>
  <c r="H43" i="3" l="1"/>
  <c r="I43" i="3" s="1"/>
  <c r="B44" i="3" s="1"/>
  <c r="L126" i="3"/>
  <c r="M125" i="3"/>
  <c r="J70" i="3"/>
  <c r="G44" i="3" a="1"/>
  <c r="G44" i="3" l="1"/>
  <c r="F44" i="3"/>
  <c r="J71" i="3"/>
  <c r="L127" i="3"/>
  <c r="M126" i="3"/>
  <c r="H44" i="3" l="1"/>
  <c r="I44" i="3" s="1"/>
  <c r="B45" i="3" s="1"/>
  <c r="L128" i="3"/>
  <c r="M127" i="3"/>
  <c r="J72" i="3"/>
  <c r="G45" i="3" a="1"/>
  <c r="G45" i="3" l="1"/>
  <c r="F45" i="3"/>
  <c r="J73" i="3"/>
  <c r="L129" i="3"/>
  <c r="M128" i="3"/>
  <c r="H45" i="3" l="1"/>
  <c r="I45" i="3" s="1"/>
  <c r="B46" i="3" s="1"/>
  <c r="L130" i="3"/>
  <c r="M129" i="3"/>
  <c r="J74" i="3"/>
  <c r="G46" i="3" a="1"/>
  <c r="G46" i="3" l="1"/>
  <c r="F46" i="3"/>
  <c r="J75" i="3"/>
  <c r="L131" i="3"/>
  <c r="M130" i="3"/>
  <c r="H46" i="3" l="1"/>
  <c r="I46" i="3" s="1"/>
  <c r="B47" i="3" s="1"/>
  <c r="L132" i="3"/>
  <c r="M131" i="3"/>
  <c r="J76" i="3"/>
  <c r="G47" i="3" a="1"/>
  <c r="G47" i="3" l="1"/>
  <c r="F47" i="3"/>
  <c r="J77" i="3"/>
  <c r="L133" i="3"/>
  <c r="M132" i="3"/>
  <c r="H47" i="3" l="1"/>
  <c r="I47" i="3" s="1"/>
  <c r="B48" i="3" s="1"/>
  <c r="J78" i="3"/>
  <c r="L134" i="3"/>
  <c r="M133" i="3"/>
  <c r="G48" i="3" a="1"/>
  <c r="G48" i="3" l="1"/>
  <c r="F48" i="3"/>
  <c r="L135" i="3"/>
  <c r="M134" i="3"/>
  <c r="J79" i="3"/>
  <c r="H48" i="3" l="1"/>
  <c r="I48" i="3" s="1"/>
  <c r="B49" i="3" s="1"/>
  <c r="J80" i="3"/>
  <c r="L136" i="3"/>
  <c r="M135" i="3"/>
  <c r="G49" i="3" a="1"/>
  <c r="G49" i="3" l="1"/>
  <c r="F49" i="3"/>
  <c r="J81" i="3"/>
  <c r="L137" i="3"/>
  <c r="M136" i="3"/>
  <c r="H49" i="3" l="1"/>
  <c r="I49" i="3" s="1"/>
  <c r="B50" i="3" s="1"/>
  <c r="J82" i="3"/>
  <c r="L138" i="3"/>
  <c r="M137" i="3"/>
  <c r="G50" i="3" a="1"/>
  <c r="G50" i="3" l="1"/>
  <c r="F50" i="3"/>
  <c r="J83" i="3"/>
  <c r="L139" i="3"/>
  <c r="M138" i="3"/>
  <c r="H50" i="3" l="1"/>
  <c r="I50" i="3" s="1"/>
  <c r="B51" i="3" s="1"/>
  <c r="L140" i="3"/>
  <c r="M139" i="3"/>
  <c r="J84" i="3"/>
  <c r="G51" i="3" a="1"/>
  <c r="G51" i="3" l="1"/>
  <c r="F51" i="3"/>
  <c r="J85" i="3"/>
  <c r="L141" i="3"/>
  <c r="M140" i="3"/>
  <c r="H51" i="3" l="1"/>
  <c r="I51" i="3" s="1"/>
  <c r="B52" i="3" s="1"/>
  <c r="J86" i="3"/>
  <c r="L142" i="3"/>
  <c r="M141" i="3"/>
  <c r="G52" i="3" a="1"/>
  <c r="G52" i="3" l="1"/>
  <c r="F52" i="3"/>
  <c r="L143" i="3"/>
  <c r="M142" i="3"/>
  <c r="J87" i="3"/>
  <c r="H52" i="3" l="1"/>
  <c r="I52" i="3" s="1"/>
  <c r="B53" i="3" s="1"/>
  <c r="J88" i="3"/>
  <c r="L144" i="3"/>
  <c r="M143" i="3"/>
  <c r="G53" i="3" a="1"/>
  <c r="G53" i="3" l="1"/>
  <c r="F53" i="3"/>
  <c r="L145" i="3"/>
  <c r="M144" i="3"/>
  <c r="J89" i="3"/>
  <c r="H53" i="3" l="1"/>
  <c r="I53" i="3" s="1"/>
  <c r="B54" i="3" s="1"/>
  <c r="J90" i="3"/>
  <c r="L146" i="3"/>
  <c r="M145" i="3"/>
  <c r="G54" i="3" a="1"/>
  <c r="G54" i="3" l="1"/>
  <c r="F54" i="3"/>
  <c r="L147" i="3"/>
  <c r="M146" i="3"/>
  <c r="J91" i="3"/>
  <c r="H54" i="3" l="1"/>
  <c r="I54" i="3" s="1"/>
  <c r="B55" i="3" s="1"/>
  <c r="J92" i="3"/>
  <c r="L148" i="3"/>
  <c r="M147" i="3"/>
  <c r="G55" i="3" a="1"/>
  <c r="G55" i="3" l="1"/>
  <c r="F55" i="3"/>
  <c r="L149" i="3"/>
  <c r="M148" i="3"/>
  <c r="J93" i="3"/>
  <c r="H55" i="3" l="1"/>
  <c r="I55" i="3" s="1"/>
  <c r="B56" i="3" s="1"/>
  <c r="J94" i="3"/>
  <c r="L150" i="3"/>
  <c r="M149" i="3"/>
  <c r="G56" i="3" a="1"/>
  <c r="G56" i="3" l="1"/>
  <c r="F56" i="3"/>
  <c r="L151" i="3"/>
  <c r="M150" i="3"/>
  <c r="J95" i="3"/>
  <c r="H56" i="3" l="1"/>
  <c r="I56" i="3" s="1"/>
  <c r="B57" i="3" s="1"/>
  <c r="J96" i="3"/>
  <c r="L152" i="3"/>
  <c r="M151" i="3"/>
  <c r="G57" i="3" a="1"/>
  <c r="G57" i="3" l="1"/>
  <c r="F57" i="3"/>
  <c r="L153" i="3"/>
  <c r="M152" i="3"/>
  <c r="J97" i="3"/>
  <c r="H57" i="3" l="1"/>
  <c r="I57" i="3" s="1"/>
  <c r="B58" i="3" s="1"/>
  <c r="J98" i="3"/>
  <c r="L154" i="3"/>
  <c r="M153" i="3"/>
  <c r="G58" i="3" a="1"/>
  <c r="G58" i="3" l="1"/>
  <c r="F58" i="3"/>
  <c r="L155" i="3"/>
  <c r="M154" i="3"/>
  <c r="J99" i="3"/>
  <c r="H58" i="3" l="1"/>
  <c r="I58" i="3" s="1"/>
  <c r="B59" i="3" s="1"/>
  <c r="F59" i="3" s="1"/>
  <c r="J100" i="3"/>
  <c r="L156" i="3"/>
  <c r="M155" i="3"/>
  <c r="G59" i="3" a="1"/>
  <c r="G59" i="3" l="1"/>
  <c r="H59" i="3" s="1"/>
  <c r="I59" i="3" s="1"/>
  <c r="B60" i="3" s="1"/>
  <c r="L157" i="3"/>
  <c r="M156" i="3"/>
  <c r="J101" i="3"/>
  <c r="G60" i="3" a="1"/>
  <c r="G60" i="3" l="1"/>
  <c r="F60" i="3"/>
  <c r="J102" i="3"/>
  <c r="L158" i="3"/>
  <c r="M157" i="3"/>
  <c r="H60" i="3" l="1"/>
  <c r="I60" i="3" s="1"/>
  <c r="B61" i="3" s="1"/>
  <c r="M158" i="3"/>
  <c r="L159" i="3"/>
  <c r="J103" i="3"/>
  <c r="G61" i="3" a="1"/>
  <c r="G61" i="3" l="1"/>
  <c r="F61" i="3"/>
  <c r="L160" i="3"/>
  <c r="M159" i="3"/>
  <c r="J104" i="3"/>
  <c r="H61" i="3" l="1"/>
  <c r="I61" i="3" s="1"/>
  <c r="B62" i="3" s="1"/>
  <c r="J105" i="3"/>
  <c r="M160" i="3"/>
  <c r="L161" i="3"/>
  <c r="G62" i="3" a="1"/>
  <c r="G62" i="3" l="1"/>
  <c r="F62" i="3"/>
  <c r="L162" i="3"/>
  <c r="M161" i="3"/>
  <c r="J106" i="3"/>
  <c r="H62" i="3" l="1"/>
  <c r="I62" i="3" s="1"/>
  <c r="B63" i="3" s="1"/>
  <c r="J107" i="3"/>
  <c r="L163" i="3"/>
  <c r="M162" i="3"/>
  <c r="G63" i="3" a="1"/>
  <c r="G63" i="3" l="1"/>
  <c r="F63" i="3"/>
  <c r="L164" i="3"/>
  <c r="M163" i="3"/>
  <c r="J108" i="3"/>
  <c r="H63" i="3" l="1"/>
  <c r="I63" i="3" s="1"/>
  <c r="B64" i="3" s="1"/>
  <c r="J109" i="3"/>
  <c r="M164" i="3"/>
  <c r="L165" i="3"/>
  <c r="G64" i="3" a="1"/>
  <c r="G64" i="3" l="1"/>
  <c r="F64" i="3"/>
  <c r="L166" i="3"/>
  <c r="M166" i="3" s="1"/>
  <c r="M165" i="3"/>
  <c r="J110" i="3"/>
  <c r="H64" i="3" l="1"/>
  <c r="I64" i="3" s="1"/>
  <c r="B65" i="3" s="1"/>
  <c r="J111" i="3"/>
  <c r="G65" i="3" a="1"/>
  <c r="G65" i="3" l="1"/>
  <c r="F65" i="3"/>
  <c r="J112" i="3"/>
  <c r="H65" i="3" l="1"/>
  <c r="I65" i="3" s="1"/>
  <c r="B66" i="3" s="1"/>
  <c r="J113" i="3"/>
  <c r="G66" i="3" a="1"/>
  <c r="G66" i="3" l="1"/>
  <c r="F66" i="3"/>
  <c r="J114" i="3"/>
  <c r="H66" i="3" l="1"/>
  <c r="I66" i="3" s="1"/>
  <c r="B67" i="3" s="1"/>
  <c r="J115" i="3"/>
  <c r="G67" i="3" a="1"/>
  <c r="G67" i="3" l="1"/>
  <c r="F67" i="3"/>
  <c r="J116" i="3"/>
  <c r="H67" i="3" l="1"/>
  <c r="I67" i="3" s="1"/>
  <c r="B68" i="3" s="1"/>
  <c r="J117" i="3"/>
  <c r="G68" i="3" a="1"/>
  <c r="G68" i="3" l="1"/>
  <c r="F68" i="3"/>
  <c r="J118" i="3"/>
  <c r="H68" i="3" l="1"/>
  <c r="I68" i="3" s="1"/>
  <c r="B69" i="3" s="1"/>
  <c r="J119" i="3"/>
  <c r="G69" i="3" a="1"/>
  <c r="G69" i="3" l="1"/>
  <c r="F69" i="3"/>
  <c r="J120" i="3"/>
  <c r="H69" i="3" l="1"/>
  <c r="I69" i="3" s="1"/>
  <c r="B70" i="3" s="1"/>
  <c r="J121" i="3"/>
  <c r="G70" i="3" a="1"/>
  <c r="G70" i="3" l="1"/>
  <c r="F70" i="3"/>
  <c r="J122" i="3"/>
  <c r="H70" i="3" l="1"/>
  <c r="I70" i="3" s="1"/>
  <c r="B71" i="3" s="1"/>
  <c r="J123" i="3"/>
  <c r="G71" i="3" a="1"/>
  <c r="G71" i="3" l="1"/>
  <c r="F71" i="3"/>
  <c r="J124" i="3"/>
  <c r="H71" i="3" l="1"/>
  <c r="I71" i="3" s="1"/>
  <c r="B72" i="3" s="1"/>
  <c r="J125" i="3"/>
  <c r="G72" i="3" a="1"/>
  <c r="G72" i="3" l="1"/>
  <c r="F72" i="3"/>
  <c r="J126" i="3"/>
  <c r="H72" i="3" l="1"/>
  <c r="I72" i="3" s="1"/>
  <c r="B73" i="3" s="1"/>
  <c r="J127" i="3"/>
  <c r="G73" i="3" a="1"/>
  <c r="G73" i="3" l="1"/>
  <c r="F73" i="3"/>
  <c r="J128" i="3"/>
  <c r="H73" i="3" l="1"/>
  <c r="I73" i="3" s="1"/>
  <c r="B74" i="3" s="1"/>
  <c r="J129" i="3"/>
  <c r="G74" i="3" a="1"/>
  <c r="G74" i="3" l="1"/>
  <c r="F74" i="3"/>
  <c r="J130" i="3"/>
  <c r="H74" i="3" l="1"/>
  <c r="I74" i="3" s="1"/>
  <c r="B75" i="3" s="1"/>
  <c r="J131" i="3"/>
  <c r="G75" i="3" a="1"/>
  <c r="G75" i="3" l="1"/>
  <c r="F75" i="3"/>
  <c r="J132" i="3"/>
  <c r="H75" i="3" l="1"/>
  <c r="I75" i="3" s="1"/>
  <c r="B76" i="3" s="1"/>
  <c r="J133" i="3"/>
  <c r="G76" i="3" a="1"/>
  <c r="G76" i="3" l="1"/>
  <c r="F76" i="3"/>
  <c r="J134" i="3"/>
  <c r="H76" i="3" l="1"/>
  <c r="I76" i="3" s="1"/>
  <c r="B77" i="3" s="1"/>
  <c r="J135" i="3"/>
  <c r="G77" i="3" a="1"/>
  <c r="G77" i="3" l="1"/>
  <c r="F77" i="3"/>
  <c r="J136" i="3"/>
  <c r="H77" i="3" l="1"/>
  <c r="I77" i="3" s="1"/>
  <c r="B78" i="3" s="1"/>
  <c r="J137" i="3"/>
  <c r="G78" i="3" a="1"/>
  <c r="G78" i="3" l="1"/>
  <c r="F78" i="3"/>
  <c r="J138" i="3"/>
  <c r="H78" i="3" l="1"/>
  <c r="I78" i="3" s="1"/>
  <c r="B79" i="3" s="1"/>
  <c r="J139" i="3"/>
  <c r="G79" i="3" a="1"/>
  <c r="G79" i="3" l="1"/>
  <c r="F79" i="3"/>
  <c r="J140" i="3"/>
  <c r="H79" i="3" l="1"/>
  <c r="I79" i="3" s="1"/>
  <c r="B80" i="3" s="1"/>
  <c r="J141" i="3"/>
  <c r="G80" i="3" a="1"/>
  <c r="G80" i="3" l="1"/>
  <c r="F80" i="3"/>
  <c r="J142" i="3"/>
  <c r="H80" i="3" l="1"/>
  <c r="I80" i="3" s="1"/>
  <c r="B81" i="3" s="1"/>
  <c r="J143" i="3"/>
  <c r="G81" i="3" a="1"/>
  <c r="G81" i="3" l="1"/>
  <c r="F81" i="3"/>
  <c r="J144" i="3"/>
  <c r="H81" i="3" l="1"/>
  <c r="I81" i="3" s="1"/>
  <c r="B82" i="3" s="1"/>
  <c r="J145" i="3"/>
  <c r="G82" i="3" a="1"/>
  <c r="G82" i="3" l="1"/>
  <c r="F82" i="3"/>
  <c r="J146" i="3"/>
  <c r="H82" i="3" l="1"/>
  <c r="I82" i="3" s="1"/>
  <c r="B83" i="3" s="1"/>
  <c r="J147" i="3"/>
  <c r="G83" i="3" a="1"/>
  <c r="G83" i="3" l="1"/>
  <c r="F83" i="3"/>
  <c r="J148" i="3"/>
  <c r="H83" i="3" l="1"/>
  <c r="I83" i="3" s="1"/>
  <c r="B84" i="3" s="1"/>
  <c r="J149" i="3"/>
  <c r="G84" i="3" a="1"/>
  <c r="G84" i="3" l="1"/>
  <c r="F84" i="3"/>
  <c r="J150" i="3"/>
  <c r="H84" i="3" l="1"/>
  <c r="I84" i="3" s="1"/>
  <c r="B85" i="3" s="1"/>
  <c r="J151" i="3"/>
  <c r="G85" i="3" a="1"/>
  <c r="G85" i="3" l="1"/>
  <c r="F85" i="3"/>
  <c r="J152" i="3"/>
  <c r="H85" i="3" l="1"/>
  <c r="I85" i="3" s="1"/>
  <c r="B86" i="3" s="1"/>
  <c r="J153" i="3"/>
  <c r="G86" i="3" a="1"/>
  <c r="G86" i="3" l="1"/>
  <c r="F86" i="3"/>
  <c r="J154" i="3"/>
  <c r="H86" i="3" l="1"/>
  <c r="I86" i="3" s="1"/>
  <c r="B87" i="3" s="1"/>
  <c r="J155" i="3"/>
  <c r="G87" i="3" a="1"/>
  <c r="G87" i="3" l="1"/>
  <c r="F87" i="3"/>
  <c r="J156" i="3"/>
  <c r="H87" i="3" l="1"/>
  <c r="I87" i="3" s="1"/>
  <c r="B88" i="3" s="1"/>
  <c r="J157" i="3"/>
  <c r="G88" i="3" a="1"/>
  <c r="G88" i="3" l="1"/>
  <c r="F88" i="3"/>
  <c r="J158" i="3"/>
  <c r="H88" i="3" l="1"/>
  <c r="I88" i="3" s="1"/>
  <c r="B89" i="3" s="1"/>
  <c r="J159" i="3"/>
  <c r="G89" i="3" a="1"/>
  <c r="G89" i="3" l="1"/>
  <c r="F89" i="3"/>
  <c r="J160" i="3"/>
  <c r="H89" i="3" l="1"/>
  <c r="I89" i="3" s="1"/>
  <c r="B90" i="3" s="1"/>
  <c r="J161" i="3"/>
  <c r="G90" i="3" a="1"/>
  <c r="G90" i="3" l="1"/>
  <c r="F90" i="3"/>
  <c r="J162" i="3"/>
  <c r="H90" i="3" l="1"/>
  <c r="I90" i="3" s="1"/>
  <c r="B91" i="3" s="1"/>
  <c r="J163" i="3"/>
  <c r="G91" i="3" a="1"/>
  <c r="G91" i="3" l="1"/>
  <c r="F91" i="3"/>
  <c r="J164" i="3"/>
  <c r="H91" i="3" l="1"/>
  <c r="I91" i="3" s="1"/>
  <c r="B92" i="3" s="1"/>
  <c r="J165" i="3"/>
  <c r="G92" i="3" a="1"/>
  <c r="G92" i="3" l="1"/>
  <c r="F92" i="3"/>
  <c r="J166" i="3"/>
  <c r="H92" i="3" l="1"/>
  <c r="I92" i="3" s="1"/>
  <c r="B93" i="3" s="1"/>
  <c r="J167" i="3"/>
  <c r="G93" i="3" a="1"/>
  <c r="G93" i="3" l="1"/>
  <c r="F93" i="3"/>
  <c r="J168" i="3"/>
  <c r="H93" i="3" l="1"/>
  <c r="I93" i="3" s="1"/>
  <c r="B94" i="3" s="1"/>
  <c r="J169" i="3"/>
  <c r="G94" i="3" a="1"/>
  <c r="G94" i="3" l="1"/>
  <c r="F94" i="3"/>
  <c r="J170" i="3"/>
  <c r="H94" i="3" l="1"/>
  <c r="I94" i="3" s="1"/>
  <c r="B95" i="3" s="1"/>
  <c r="J171" i="3"/>
  <c r="G95" i="3" a="1"/>
  <c r="G95" i="3" l="1"/>
  <c r="F95" i="3"/>
  <c r="J172" i="3"/>
  <c r="H95" i="3" l="1"/>
  <c r="I95" i="3" s="1"/>
  <c r="B96" i="3" s="1"/>
  <c r="J173" i="3"/>
  <c r="G96" i="3" a="1"/>
  <c r="G96" i="3" l="1"/>
  <c r="F96" i="3"/>
  <c r="J174" i="3"/>
  <c r="H96" i="3" l="1"/>
  <c r="I96" i="3" s="1"/>
  <c r="B97" i="3" s="1"/>
  <c r="J175" i="3"/>
  <c r="G97" i="3" a="1"/>
  <c r="G97" i="3" l="1"/>
  <c r="F97" i="3"/>
  <c r="J176" i="3"/>
  <c r="H97" i="3" l="1"/>
  <c r="I97" i="3" s="1"/>
  <c r="B98" i="3" s="1"/>
  <c r="J177" i="3"/>
  <c r="G98" i="3" a="1"/>
  <c r="G98" i="3" l="1"/>
  <c r="F98" i="3"/>
  <c r="J178" i="3"/>
  <c r="H98" i="3" l="1"/>
  <c r="I98" i="3" s="1"/>
  <c r="B99" i="3" s="1"/>
  <c r="J179" i="3"/>
  <c r="G99" i="3" a="1"/>
  <c r="G99" i="3" l="1"/>
  <c r="F99" i="3"/>
  <c r="J180" i="3"/>
  <c r="H99" i="3" l="1"/>
  <c r="I99" i="3" s="1"/>
  <c r="B100" i="3" s="1"/>
  <c r="J181" i="3"/>
  <c r="G100" i="3" a="1"/>
  <c r="G100" i="3" l="1"/>
  <c r="F100" i="3"/>
  <c r="J182" i="3"/>
  <c r="H100" i="3" l="1"/>
  <c r="I100" i="3" s="1"/>
  <c r="B101" i="3" s="1"/>
  <c r="J183" i="3"/>
  <c r="G101" i="3" a="1"/>
  <c r="G101" i="3" l="1"/>
  <c r="F101" i="3"/>
  <c r="J184" i="3"/>
  <c r="H101" i="3" l="1"/>
  <c r="I101" i="3" s="1"/>
  <c r="B102" i="3" s="1"/>
  <c r="J185" i="3"/>
  <c r="G102" i="3" a="1"/>
  <c r="G102" i="3" l="1"/>
  <c r="F102" i="3"/>
  <c r="J186" i="3"/>
  <c r="H102" i="3" l="1"/>
  <c r="I102" i="3" s="1"/>
  <c r="B103" i="3" s="1"/>
  <c r="J187" i="3"/>
  <c r="G103" i="3" a="1"/>
  <c r="G103" i="3" l="1"/>
  <c r="F103" i="3"/>
  <c r="J188" i="3"/>
  <c r="H103" i="3" l="1"/>
  <c r="I103" i="3" s="1"/>
  <c r="B104" i="3" s="1"/>
  <c r="J189" i="3"/>
  <c r="G104" i="3" a="1"/>
  <c r="G104" i="3" l="1"/>
  <c r="F104" i="3"/>
  <c r="J190" i="3"/>
  <c r="H104" i="3" l="1"/>
  <c r="I104" i="3" s="1"/>
  <c r="B105" i="3" s="1"/>
  <c r="J191" i="3"/>
  <c r="G105" i="3" a="1"/>
  <c r="G105" i="3" l="1"/>
  <c r="F105" i="3"/>
  <c r="J192" i="3"/>
  <c r="H105" i="3" l="1"/>
  <c r="I105" i="3" s="1"/>
  <c r="B106" i="3" s="1"/>
  <c r="J193" i="3"/>
  <c r="G106" i="3" a="1"/>
  <c r="G106" i="3" l="1"/>
  <c r="F106" i="3"/>
  <c r="J194" i="3"/>
  <c r="H106" i="3" l="1"/>
  <c r="I106" i="3" s="1"/>
  <c r="B107" i="3" s="1"/>
  <c r="J195" i="3"/>
  <c r="G107" i="3" a="1"/>
  <c r="G107" i="3" l="1"/>
  <c r="F107" i="3"/>
  <c r="J196" i="3"/>
  <c r="H107" i="3" l="1"/>
  <c r="I107" i="3" s="1"/>
  <c r="B108" i="3" s="1"/>
  <c r="J197" i="3"/>
  <c r="G108" i="3" a="1"/>
  <c r="G108" i="3" l="1"/>
  <c r="F108" i="3"/>
  <c r="J198" i="3"/>
  <c r="H108" i="3" l="1"/>
  <c r="I108" i="3" s="1"/>
  <c r="B109" i="3" s="1"/>
  <c r="J199" i="3"/>
  <c r="G109" i="3" a="1"/>
  <c r="G109" i="3" l="1"/>
  <c r="F109" i="3"/>
  <c r="J200" i="3"/>
  <c r="H109" i="3" l="1"/>
  <c r="I109" i="3" s="1"/>
  <c r="B110" i="3" s="1"/>
  <c r="J201" i="3"/>
  <c r="G110" i="3" a="1"/>
  <c r="G110" i="3" l="1"/>
  <c r="F110" i="3"/>
  <c r="J202" i="3"/>
  <c r="H110" i="3" l="1"/>
  <c r="I110" i="3" s="1"/>
  <c r="B111" i="3" s="1"/>
  <c r="J203" i="3"/>
  <c r="G111" i="3" a="1"/>
  <c r="G111" i="3" l="1"/>
  <c r="F111" i="3"/>
  <c r="J204" i="3"/>
  <c r="H111" i="3" l="1"/>
  <c r="I111" i="3" s="1"/>
  <c r="B112" i="3" s="1"/>
  <c r="J205" i="3"/>
  <c r="G112" i="3" a="1"/>
  <c r="G112" i="3" l="1"/>
  <c r="F112" i="3"/>
  <c r="J206" i="3"/>
  <c r="H112" i="3" l="1"/>
  <c r="I112" i="3" s="1"/>
  <c r="B113" i="3" s="1"/>
  <c r="J207" i="3"/>
  <c r="G113" i="3" a="1"/>
  <c r="G113" i="3" l="1"/>
  <c r="F113" i="3"/>
  <c r="J208" i="3"/>
  <c r="H113" i="3" l="1"/>
  <c r="I113" i="3" s="1"/>
  <c r="B114" i="3" s="1"/>
  <c r="J209" i="3"/>
  <c r="G114" i="3" a="1"/>
  <c r="G114" i="3" l="1"/>
  <c r="F114" i="3"/>
  <c r="J210" i="3"/>
  <c r="H114" i="3" l="1"/>
  <c r="I114" i="3" s="1"/>
  <c r="B115" i="3" s="1"/>
  <c r="J211" i="3"/>
  <c r="G115" i="3" a="1"/>
  <c r="G115" i="3" l="1"/>
  <c r="F115" i="3"/>
  <c r="J212" i="3"/>
  <c r="H115" i="3" l="1"/>
  <c r="I115" i="3" s="1"/>
  <c r="B116" i="3" s="1"/>
  <c r="J213" i="3"/>
  <c r="G116" i="3" a="1"/>
  <c r="G116" i="3" l="1"/>
  <c r="F116" i="3"/>
  <c r="J214" i="3"/>
  <c r="H116" i="3" l="1"/>
  <c r="I116" i="3" s="1"/>
  <c r="B117" i="3" s="1"/>
  <c r="J215" i="3"/>
  <c r="G117" i="3" a="1"/>
  <c r="G117" i="3" l="1"/>
  <c r="F117" i="3"/>
  <c r="J216" i="3"/>
  <c r="H117" i="3" l="1"/>
  <c r="I117" i="3" s="1"/>
  <c r="B118" i="3" s="1"/>
  <c r="J217" i="3"/>
  <c r="G118" i="3" a="1"/>
  <c r="G118" i="3" l="1"/>
  <c r="F118" i="3"/>
  <c r="J218" i="3"/>
  <c r="H118" i="3" l="1"/>
  <c r="I118" i="3" s="1"/>
  <c r="B119" i="3" s="1"/>
  <c r="J219" i="3"/>
  <c r="G119" i="3" a="1"/>
  <c r="G119" i="3" l="1"/>
  <c r="F119" i="3"/>
  <c r="J220" i="3"/>
  <c r="H119" i="3" l="1"/>
  <c r="I119" i="3" s="1"/>
  <c r="B120" i="3" s="1"/>
  <c r="J221" i="3"/>
  <c r="G120" i="3" a="1"/>
  <c r="G120" i="3" l="1"/>
  <c r="F120" i="3"/>
  <c r="J222" i="3"/>
  <c r="H120" i="3" l="1"/>
  <c r="I120" i="3" s="1"/>
  <c r="B121" i="3" s="1"/>
  <c r="J223" i="3"/>
  <c r="G121" i="3" a="1"/>
  <c r="G121" i="3" l="1"/>
  <c r="F121" i="3"/>
  <c r="J224" i="3"/>
  <c r="H121" i="3" l="1"/>
  <c r="I121" i="3" s="1"/>
  <c r="B122" i="3" s="1"/>
  <c r="J225" i="3"/>
  <c r="G122" i="3" a="1"/>
  <c r="G122" i="3" l="1"/>
  <c r="F122" i="3"/>
  <c r="J226" i="3"/>
  <c r="H122" i="3" l="1"/>
  <c r="I122" i="3" s="1"/>
  <c r="B123" i="3" s="1"/>
  <c r="J227" i="3"/>
  <c r="G123" i="3" a="1"/>
  <c r="G123" i="3" l="1"/>
  <c r="F123" i="3"/>
  <c r="J228" i="3"/>
  <c r="H123" i="3" l="1"/>
  <c r="I123" i="3" s="1"/>
  <c r="B124" i="3" s="1"/>
  <c r="J229" i="3"/>
  <c r="G124" i="3" a="1"/>
  <c r="G124" i="3" l="1"/>
  <c r="F124" i="3"/>
  <c r="J230" i="3"/>
  <c r="H124" i="3" l="1"/>
  <c r="I124" i="3" s="1"/>
  <c r="B125" i="3" s="1"/>
  <c r="J231" i="3"/>
  <c r="G125" i="3" a="1"/>
  <c r="G125" i="3" l="1"/>
  <c r="F125" i="3"/>
  <c r="J232" i="3"/>
  <c r="H125" i="3" l="1"/>
  <c r="I125" i="3" s="1"/>
  <c r="B126" i="3" s="1"/>
  <c r="J233" i="3"/>
  <c r="G126" i="3" a="1"/>
  <c r="G126" i="3" l="1"/>
  <c r="F126" i="3"/>
  <c r="J234" i="3"/>
  <c r="H126" i="3" l="1"/>
  <c r="I126" i="3" s="1"/>
  <c r="B127" i="3" s="1"/>
  <c r="J235" i="3"/>
  <c r="G127" i="3" a="1"/>
  <c r="G127" i="3" l="1"/>
  <c r="F127" i="3"/>
  <c r="J236" i="3"/>
  <c r="H127" i="3" l="1"/>
  <c r="I127" i="3" s="1"/>
  <c r="B128" i="3" s="1"/>
  <c r="J237" i="3"/>
  <c r="G128" i="3" a="1"/>
  <c r="G128" i="3" l="1"/>
  <c r="F128" i="3"/>
  <c r="J238" i="3"/>
  <c r="H128" i="3" l="1"/>
  <c r="I128" i="3" s="1"/>
  <c r="B129" i="3" s="1"/>
  <c r="J239" i="3"/>
  <c r="G129" i="3" a="1"/>
  <c r="G129" i="3" l="1"/>
  <c r="F129" i="3"/>
  <c r="J240" i="3"/>
  <c r="H129" i="3" l="1"/>
  <c r="I129" i="3" s="1"/>
  <c r="B130" i="3" s="1"/>
  <c r="J241" i="3"/>
  <c r="G130" i="3" a="1"/>
  <c r="G130" i="3" l="1"/>
  <c r="F130" i="3"/>
  <c r="J242" i="3"/>
  <c r="H130" i="3" l="1"/>
  <c r="I130" i="3" s="1"/>
  <c r="B131" i="3" s="1"/>
  <c r="J243" i="3"/>
  <c r="G131" i="3" a="1"/>
  <c r="G131" i="3" l="1"/>
  <c r="F131" i="3"/>
  <c r="J244" i="3"/>
  <c r="H131" i="3" l="1"/>
  <c r="I131" i="3" s="1"/>
  <c r="B132" i="3" s="1"/>
  <c r="J245" i="3"/>
  <c r="G132" i="3" a="1"/>
  <c r="G132" i="3" l="1"/>
  <c r="F132" i="3"/>
  <c r="J246" i="3"/>
  <c r="H132" i="3" l="1"/>
  <c r="I132" i="3" s="1"/>
  <c r="B133" i="3" s="1"/>
  <c r="J247" i="3"/>
  <c r="G133" i="3" a="1"/>
  <c r="G133" i="3" l="1"/>
  <c r="F133" i="3"/>
  <c r="J248" i="3"/>
  <c r="H133" i="3" l="1"/>
  <c r="I133" i="3" s="1"/>
  <c r="B134" i="3" s="1"/>
  <c r="J249" i="3"/>
  <c r="G134" i="3" a="1"/>
  <c r="G134" i="3" l="1"/>
  <c r="F134" i="3"/>
  <c r="J250" i="3"/>
  <c r="H134" i="3" l="1"/>
  <c r="I134" i="3" s="1"/>
  <c r="B135" i="3" s="1"/>
  <c r="J251" i="3"/>
  <c r="G135" i="3" a="1"/>
  <c r="G135" i="3" l="1"/>
  <c r="F135" i="3"/>
  <c r="J252" i="3"/>
  <c r="H135" i="3" l="1"/>
  <c r="I135" i="3" s="1"/>
  <c r="B136" i="3" s="1"/>
  <c r="J253" i="3"/>
  <c r="G136" i="3" a="1"/>
  <c r="G136" i="3" l="1"/>
  <c r="F136" i="3"/>
  <c r="J254" i="3"/>
  <c r="H136" i="3" l="1"/>
  <c r="I136" i="3" s="1"/>
  <c r="B137" i="3" s="1"/>
  <c r="J255" i="3"/>
  <c r="G137" i="3" a="1"/>
  <c r="G137" i="3" l="1"/>
  <c r="F137" i="3"/>
  <c r="J256" i="3"/>
  <c r="H137" i="3" l="1"/>
  <c r="I137" i="3" s="1"/>
  <c r="B138" i="3" s="1"/>
  <c r="J257" i="3"/>
  <c r="G138" i="3" a="1"/>
  <c r="G138" i="3" l="1"/>
  <c r="F138" i="3"/>
  <c r="J258" i="3"/>
  <c r="H138" i="3" l="1"/>
  <c r="I138" i="3" s="1"/>
  <c r="B139" i="3" s="1"/>
  <c r="J259" i="3"/>
  <c r="G139" i="3" a="1"/>
  <c r="G139" i="3" l="1"/>
  <c r="F139" i="3"/>
  <c r="J260" i="3"/>
  <c r="H139" i="3" l="1"/>
  <c r="I139" i="3" s="1"/>
  <c r="B140" i="3" s="1"/>
  <c r="J261" i="3"/>
  <c r="G140" i="3" a="1"/>
  <c r="G140" i="3" l="1"/>
  <c r="F140" i="3"/>
  <c r="J262" i="3"/>
  <c r="H140" i="3" l="1"/>
  <c r="I140" i="3" s="1"/>
  <c r="B141" i="3" s="1"/>
  <c r="J263" i="3"/>
  <c r="G141" i="3" a="1"/>
  <c r="G141" i="3" l="1"/>
  <c r="F141" i="3"/>
  <c r="J264" i="3"/>
  <c r="H141" i="3" l="1"/>
  <c r="I141" i="3" s="1"/>
  <c r="B142" i="3" s="1"/>
  <c r="J265" i="3"/>
  <c r="G142" i="3" a="1"/>
  <c r="G142" i="3" l="1"/>
  <c r="F142" i="3"/>
  <c r="J266" i="3"/>
  <c r="H142" i="3" l="1"/>
  <c r="I142" i="3" s="1"/>
  <c r="B143" i="3" s="1"/>
  <c r="J267" i="3"/>
  <c r="G143" i="3" a="1"/>
  <c r="G143" i="3" l="1"/>
  <c r="F143" i="3"/>
  <c r="J268" i="3"/>
  <c r="H143" i="3" l="1"/>
  <c r="I143" i="3" s="1"/>
  <c r="B144" i="3" s="1"/>
  <c r="J269" i="3"/>
  <c r="G144" i="3" a="1"/>
  <c r="G144" i="3" l="1"/>
  <c r="F144" i="3"/>
  <c r="J270" i="3"/>
  <c r="H144" i="3" l="1"/>
  <c r="I144" i="3" s="1"/>
  <c r="B145" i="3" s="1"/>
  <c r="J271" i="3"/>
  <c r="G145" i="3" a="1"/>
  <c r="G145" i="3" l="1"/>
  <c r="F145" i="3"/>
  <c r="J272" i="3"/>
  <c r="H145" i="3" l="1"/>
  <c r="I145" i="3" s="1"/>
  <c r="B146" i="3" s="1"/>
  <c r="J273" i="3"/>
  <c r="G146" i="3" a="1"/>
  <c r="G146" i="3" l="1"/>
  <c r="F146" i="3"/>
  <c r="J274" i="3"/>
  <c r="H146" i="3" l="1"/>
  <c r="I146" i="3" s="1"/>
  <c r="B147" i="3" s="1"/>
  <c r="J275" i="3"/>
  <c r="G147" i="3" a="1"/>
  <c r="G147" i="3" l="1"/>
  <c r="F147" i="3"/>
  <c r="J276" i="3"/>
  <c r="H147" i="3" l="1"/>
  <c r="I147" i="3" s="1"/>
  <c r="B148" i="3" s="1"/>
  <c r="J277" i="3"/>
  <c r="G148" i="3" a="1"/>
  <c r="G148" i="3" l="1"/>
  <c r="F148" i="3"/>
  <c r="J278" i="3"/>
  <c r="H148" i="3" l="1"/>
  <c r="I148" i="3" s="1"/>
  <c r="B149" i="3" s="1"/>
  <c r="J279" i="3"/>
  <c r="G149" i="3" a="1"/>
  <c r="G149" i="3" l="1"/>
  <c r="F149" i="3"/>
  <c r="J280" i="3"/>
  <c r="H149" i="3" l="1"/>
  <c r="I149" i="3" s="1"/>
  <c r="B150" i="3" s="1"/>
  <c r="J281" i="3"/>
  <c r="G150" i="3" a="1"/>
  <c r="G150" i="3" l="1"/>
  <c r="F150" i="3"/>
  <c r="J282" i="3"/>
  <c r="H150" i="3" l="1"/>
  <c r="I150" i="3" s="1"/>
  <c r="B151" i="3" s="1"/>
  <c r="J283" i="3"/>
  <c r="G151" i="3" a="1"/>
  <c r="G151" i="3" l="1"/>
  <c r="F151" i="3"/>
  <c r="J284" i="3"/>
  <c r="H151" i="3" l="1"/>
  <c r="I151" i="3" s="1"/>
  <c r="B152" i="3" s="1"/>
  <c r="J285" i="3"/>
  <c r="G152" i="3" a="1"/>
  <c r="G152" i="3" l="1"/>
  <c r="F152" i="3"/>
  <c r="J286" i="3"/>
  <c r="H152" i="3" l="1"/>
  <c r="I152" i="3" s="1"/>
  <c r="B153" i="3" s="1"/>
  <c r="J287" i="3"/>
  <c r="G153" i="3" a="1"/>
  <c r="G153" i="3" l="1"/>
  <c r="F153" i="3"/>
  <c r="J288" i="3"/>
  <c r="H153" i="3" l="1"/>
  <c r="I153" i="3" s="1"/>
  <c r="B154" i="3" s="1"/>
  <c r="J289" i="3"/>
  <c r="G154" i="3" a="1"/>
  <c r="G154" i="3" l="1"/>
  <c r="F154" i="3"/>
  <c r="J290" i="3"/>
  <c r="H154" i="3" l="1"/>
  <c r="I154" i="3" s="1"/>
  <c r="B155" i="3" s="1"/>
  <c r="J291" i="3"/>
  <c r="G155" i="3" a="1"/>
  <c r="G155" i="3" l="1"/>
  <c r="F155" i="3"/>
  <c r="J292" i="3"/>
  <c r="H155" i="3" l="1"/>
  <c r="I155" i="3" s="1"/>
  <c r="B156" i="3" s="1"/>
  <c r="J293" i="3"/>
  <c r="G156" i="3" a="1"/>
  <c r="G156" i="3" l="1"/>
  <c r="F156" i="3"/>
  <c r="J294" i="3"/>
  <c r="H156" i="3" l="1"/>
  <c r="I156" i="3" s="1"/>
  <c r="B157" i="3" s="1"/>
  <c r="J295" i="3"/>
  <c r="G157" i="3" a="1"/>
  <c r="G157" i="3" l="1"/>
  <c r="F157" i="3"/>
  <c r="J296" i="3"/>
  <c r="H157" i="3" l="1"/>
  <c r="I157" i="3" s="1"/>
  <c r="B158" i="3" s="1"/>
  <c r="J297" i="3"/>
  <c r="G158" i="3" a="1"/>
  <c r="G158" i="3" l="1"/>
  <c r="F158" i="3"/>
  <c r="J298" i="3"/>
  <c r="H158" i="3" l="1"/>
  <c r="I158" i="3" s="1"/>
  <c r="B159" i="3" s="1"/>
  <c r="J299" i="3"/>
  <c r="G159" i="3" a="1"/>
  <c r="G159" i="3" l="1"/>
  <c r="F159" i="3"/>
  <c r="J300" i="3"/>
  <c r="H159" i="3" l="1"/>
  <c r="I159" i="3" s="1"/>
  <c r="B160" i="3" s="1"/>
  <c r="J301" i="3"/>
  <c r="G160" i="3" a="1"/>
  <c r="G160" i="3" l="1"/>
  <c r="F160" i="3"/>
  <c r="J302" i="3"/>
  <c r="H160" i="3" l="1"/>
  <c r="I160" i="3" s="1"/>
  <c r="B161" i="3" s="1"/>
  <c r="J303" i="3"/>
  <c r="G161" i="3" a="1"/>
  <c r="G161" i="3" l="1"/>
  <c r="F161" i="3"/>
  <c r="J304" i="3"/>
  <c r="H161" i="3" l="1"/>
  <c r="I161" i="3" s="1"/>
  <c r="B162" i="3" s="1"/>
  <c r="J305" i="3"/>
  <c r="G162" i="3" a="1"/>
  <c r="G162" i="3" l="1"/>
  <c r="F162" i="3"/>
  <c r="J306" i="3"/>
  <c r="H162" i="3" l="1"/>
  <c r="I162" i="3" s="1"/>
  <c r="B163" i="3" s="1"/>
  <c r="J307" i="3"/>
  <c r="G163" i="3" a="1"/>
  <c r="G163" i="3" l="1"/>
  <c r="F163" i="3"/>
  <c r="J308" i="3"/>
  <c r="H163" i="3" l="1"/>
  <c r="I163" i="3" s="1"/>
  <c r="B164" i="3" s="1"/>
  <c r="J309" i="3"/>
  <c r="G164" i="3" a="1"/>
  <c r="G164" i="3" l="1"/>
  <c r="F164" i="3"/>
  <c r="J310" i="3"/>
  <c r="H164" i="3" l="1"/>
  <c r="I164" i="3" s="1"/>
  <c r="B165" i="3" s="1"/>
  <c r="J311" i="3"/>
  <c r="G165" i="3" a="1"/>
  <c r="G165" i="3" l="1"/>
  <c r="F165" i="3"/>
  <c r="J312" i="3"/>
  <c r="H165" i="3" l="1"/>
  <c r="I165" i="3" s="1"/>
  <c r="B166" i="3" s="1"/>
  <c r="J313" i="3"/>
  <c r="G166" i="3" a="1"/>
  <c r="G166" i="3" l="1"/>
  <c r="F166" i="3"/>
  <c r="J314" i="3"/>
  <c r="H166" i="3" l="1"/>
  <c r="I166" i="3" s="1"/>
  <c r="B167" i="3" s="1"/>
  <c r="J315" i="3"/>
  <c r="G167" i="3" a="1"/>
  <c r="G167" i="3" l="1"/>
  <c r="F167" i="3"/>
  <c r="J316" i="3"/>
  <c r="H167" i="3" l="1"/>
  <c r="I167" i="3" s="1"/>
  <c r="B168" i="3" s="1"/>
  <c r="J317" i="3"/>
  <c r="G168" i="3" a="1"/>
  <c r="G168" i="3" l="1"/>
  <c r="F168" i="3"/>
  <c r="J318" i="3"/>
  <c r="H168" i="3" l="1"/>
  <c r="I168" i="3" s="1"/>
  <c r="B169" i="3" s="1"/>
  <c r="J319" i="3"/>
  <c r="G169" i="3" a="1"/>
  <c r="G169" i="3" l="1"/>
  <c r="F169" i="3"/>
  <c r="J320" i="3"/>
  <c r="H169" i="3" l="1"/>
  <c r="I169" i="3" s="1"/>
  <c r="B170" i="3" s="1"/>
  <c r="J321" i="3"/>
  <c r="G170" i="3" a="1"/>
  <c r="G170" i="3" l="1"/>
  <c r="F170" i="3"/>
  <c r="J322" i="3"/>
  <c r="H170" i="3" l="1"/>
  <c r="I170" i="3" s="1"/>
  <c r="B171" i="3" s="1"/>
  <c r="J323" i="3"/>
  <c r="G171" i="3" a="1"/>
  <c r="G171" i="3" l="1"/>
  <c r="F171" i="3"/>
  <c r="J324" i="3"/>
  <c r="H171" i="3" l="1"/>
  <c r="I171" i="3" s="1"/>
  <c r="B172" i="3" s="1"/>
  <c r="J325" i="3"/>
  <c r="G172" i="3" a="1"/>
  <c r="G172" i="3" l="1"/>
  <c r="F172" i="3"/>
  <c r="J326" i="3"/>
  <c r="H172" i="3" l="1"/>
  <c r="I172" i="3" s="1"/>
  <c r="B173" i="3" s="1"/>
  <c r="J327" i="3"/>
  <c r="G173" i="3" a="1"/>
  <c r="G173" i="3" l="1"/>
  <c r="F173" i="3"/>
  <c r="J328" i="3"/>
  <c r="H173" i="3" l="1"/>
  <c r="I173" i="3" s="1"/>
  <c r="B174" i="3" s="1"/>
  <c r="J329" i="3"/>
  <c r="G174" i="3" a="1"/>
  <c r="G174" i="3" l="1"/>
  <c r="F174" i="3"/>
  <c r="J330" i="3"/>
  <c r="H174" i="3" l="1"/>
  <c r="I174" i="3" s="1"/>
  <c r="B175" i="3" s="1"/>
  <c r="F175" i="3" s="1"/>
  <c r="J331" i="3"/>
  <c r="G175" i="3" a="1"/>
  <c r="G175" i="3" l="1"/>
  <c r="H175" i="3" s="1"/>
  <c r="I175" i="3" s="1"/>
  <c r="B176" i="3" s="1"/>
  <c r="J332" i="3"/>
  <c r="G176" i="3" a="1"/>
  <c r="G176" i="3" l="1"/>
  <c r="F176" i="3"/>
  <c r="J333" i="3"/>
  <c r="H176" i="3" l="1"/>
  <c r="I176" i="3" s="1"/>
  <c r="B177" i="3" s="1"/>
  <c r="J334" i="3"/>
  <c r="G177" i="3" a="1"/>
  <c r="G177" i="3" l="1"/>
  <c r="F177" i="3"/>
  <c r="J335" i="3"/>
  <c r="H177" i="3" l="1"/>
  <c r="I177" i="3" s="1"/>
  <c r="B178" i="3" s="1"/>
  <c r="J336" i="3"/>
  <c r="G178" i="3" a="1"/>
  <c r="G178" i="3" l="1"/>
  <c r="F178" i="3"/>
  <c r="J337" i="3"/>
  <c r="H178" i="3" l="1"/>
  <c r="I178" i="3" s="1"/>
  <c r="B179" i="3" s="1"/>
  <c r="J338" i="3"/>
  <c r="G179" i="3" a="1"/>
  <c r="G179" i="3" l="1"/>
  <c r="F179" i="3"/>
  <c r="J339" i="3"/>
  <c r="H179" i="3" l="1"/>
  <c r="I179" i="3" s="1"/>
  <c r="B180" i="3" s="1"/>
  <c r="J340" i="3"/>
  <c r="G180" i="3" a="1"/>
  <c r="G180" i="3" l="1"/>
  <c r="F180" i="3"/>
  <c r="J341" i="3"/>
  <c r="H180" i="3" l="1"/>
  <c r="I180" i="3" s="1"/>
  <c r="B181" i="3" s="1"/>
  <c r="J342" i="3"/>
  <c r="G181" i="3" a="1"/>
  <c r="G181" i="3" l="1"/>
  <c r="F181" i="3"/>
  <c r="J343" i="3"/>
  <c r="H181" i="3" l="1"/>
  <c r="I181" i="3" s="1"/>
  <c r="B182" i="3" s="1"/>
  <c r="J344" i="3"/>
  <c r="G182" i="3" a="1"/>
  <c r="G182" i="3" l="1"/>
  <c r="F182" i="3"/>
  <c r="J345" i="3"/>
  <c r="H182" i="3" l="1"/>
  <c r="I182" i="3" s="1"/>
  <c r="B183" i="3" s="1"/>
  <c r="J346" i="3"/>
  <c r="G183" i="3" a="1"/>
  <c r="G183" i="3" l="1"/>
  <c r="F183" i="3"/>
  <c r="J347" i="3"/>
  <c r="H183" i="3" l="1"/>
  <c r="I183" i="3" s="1"/>
  <c r="B184" i="3" s="1"/>
  <c r="J348" i="3"/>
  <c r="G184" i="3" a="1"/>
  <c r="G184" i="3" l="1"/>
  <c r="F184" i="3"/>
  <c r="J349" i="3"/>
  <c r="H184" i="3" l="1"/>
  <c r="I184" i="3" s="1"/>
  <c r="B185" i="3" s="1"/>
  <c r="J350" i="3"/>
  <c r="G185" i="3" a="1"/>
  <c r="G185" i="3" l="1"/>
  <c r="F185" i="3"/>
  <c r="J351" i="3"/>
  <c r="H185" i="3" l="1"/>
  <c r="I185" i="3" s="1"/>
  <c r="B186" i="3" s="1"/>
  <c r="J352" i="3"/>
  <c r="G186" i="3" a="1"/>
  <c r="G186" i="3" l="1"/>
  <c r="F186" i="3"/>
  <c r="J353" i="3"/>
  <c r="H186" i="3" l="1"/>
  <c r="I186" i="3" s="1"/>
  <c r="B187" i="3" s="1"/>
  <c r="J354" i="3"/>
  <c r="G187" i="3" a="1"/>
  <c r="G187" i="3" l="1"/>
  <c r="F187" i="3"/>
  <c r="J355" i="3"/>
  <c r="H187" i="3" l="1"/>
  <c r="I187" i="3" s="1"/>
  <c r="B188" i="3" s="1"/>
  <c r="J356" i="3"/>
  <c r="G188" i="3" a="1"/>
  <c r="G188" i="3" l="1"/>
  <c r="F188" i="3"/>
  <c r="J357" i="3"/>
  <c r="H188" i="3" l="1"/>
  <c r="I188" i="3" s="1"/>
  <c r="B189" i="3" s="1"/>
  <c r="J358" i="3"/>
  <c r="G189" i="3" a="1"/>
  <c r="G189" i="3" l="1"/>
  <c r="F189" i="3"/>
  <c r="J359" i="3"/>
  <c r="H189" i="3" l="1"/>
  <c r="I189" i="3" s="1"/>
  <c r="B190" i="3" s="1"/>
  <c r="J360" i="3"/>
  <c r="G190" i="3" a="1"/>
  <c r="G190" i="3" l="1"/>
  <c r="F190" i="3"/>
  <c r="J361" i="3"/>
  <c r="H190" i="3" l="1"/>
  <c r="I190" i="3" s="1"/>
  <c r="B191" i="3" s="1"/>
  <c r="J362" i="3"/>
  <c r="G191" i="3" a="1"/>
  <c r="G191" i="3" l="1"/>
  <c r="F191" i="3"/>
  <c r="J363" i="3"/>
  <c r="H191" i="3" l="1"/>
  <c r="I191" i="3" s="1"/>
  <c r="B192" i="3" s="1"/>
  <c r="J364" i="3"/>
  <c r="G192" i="3" a="1"/>
  <c r="G192" i="3" l="1"/>
  <c r="F192" i="3"/>
  <c r="J365" i="3"/>
  <c r="H192" i="3" l="1"/>
  <c r="I192" i="3" s="1"/>
  <c r="B193" i="3" s="1"/>
  <c r="J366" i="3"/>
  <c r="G193" i="3" a="1"/>
  <c r="G193" i="3" l="1"/>
  <c r="F193" i="3"/>
  <c r="J367" i="3"/>
  <c r="H193" i="3" l="1"/>
  <c r="I193" i="3" s="1"/>
  <c r="B194" i="3" s="1"/>
  <c r="J368" i="3"/>
  <c r="G194" i="3" a="1"/>
  <c r="G194" i="3" l="1"/>
  <c r="F194" i="3"/>
  <c r="J369" i="3"/>
  <c r="H194" i="3" l="1"/>
  <c r="I194" i="3" s="1"/>
  <c r="B195" i="3" s="1"/>
  <c r="J370" i="3"/>
  <c r="G195" i="3" a="1"/>
  <c r="G195" i="3" l="1"/>
  <c r="F195" i="3"/>
  <c r="J371" i="3"/>
  <c r="H195" i="3" l="1"/>
  <c r="I195" i="3" s="1"/>
  <c r="B196" i="3" s="1"/>
  <c r="J372" i="3"/>
  <c r="G196" i="3" a="1"/>
  <c r="G196" i="3" l="1"/>
  <c r="F196" i="3"/>
  <c r="J373" i="3"/>
  <c r="K107" i="6" a="1"/>
  <c r="K109" i="6" a="1"/>
  <c r="K109" i="6" l="1"/>
  <c r="K107" i="6"/>
  <c r="H196" i="3"/>
  <c r="I196" i="3" s="1"/>
  <c r="B197" i="3" s="1"/>
  <c r="J374" i="3"/>
  <c r="G197" i="3" a="1"/>
  <c r="G197" i="3" l="1"/>
  <c r="F197" i="3"/>
  <c r="J375" i="3"/>
  <c r="H197" i="3" l="1"/>
  <c r="I197" i="3" s="1"/>
  <c r="B198" i="3" s="1"/>
  <c r="J376" i="3"/>
  <c r="G198" i="3" a="1"/>
  <c r="G198" i="3" l="1"/>
  <c r="F198" i="3"/>
  <c r="J377" i="3"/>
  <c r="H198" i="3" l="1"/>
  <c r="I198" i="3" s="1"/>
  <c r="B199" i="3" s="1"/>
  <c r="J378" i="3"/>
  <c r="G199" i="3" a="1"/>
  <c r="G199" i="3" l="1"/>
  <c r="F199" i="3"/>
  <c r="J379" i="3"/>
  <c r="H199" i="3" l="1"/>
  <c r="I199" i="3" s="1"/>
  <c r="B200" i="3" s="1"/>
  <c r="J380" i="3"/>
  <c r="G200" i="3" a="1"/>
  <c r="G200" i="3" l="1"/>
  <c r="F200" i="3"/>
  <c r="J381" i="3"/>
  <c r="H200" i="3" l="1"/>
  <c r="I200" i="3" s="1"/>
  <c r="B201" i="3" s="1"/>
  <c r="J382" i="3"/>
  <c r="G201" i="3" a="1"/>
  <c r="G201" i="3" l="1"/>
  <c r="F201" i="3"/>
  <c r="J383" i="3"/>
  <c r="H201" i="3" l="1"/>
  <c r="I201" i="3" s="1"/>
  <c r="B202" i="3" s="1"/>
  <c r="J384" i="3"/>
  <c r="G202" i="3" a="1"/>
  <c r="G202" i="3" l="1"/>
  <c r="F202" i="3"/>
  <c r="J385" i="3"/>
  <c r="H202" i="3" l="1"/>
  <c r="I202" i="3" s="1"/>
  <c r="B203" i="3" s="1"/>
  <c r="J386" i="3"/>
  <c r="G203" i="3" a="1"/>
  <c r="G203" i="3" l="1"/>
  <c r="F203" i="3"/>
  <c r="J387" i="3"/>
  <c r="H203" i="3" l="1"/>
  <c r="I203" i="3" s="1"/>
  <c r="B204" i="3" s="1"/>
  <c r="J388" i="3"/>
  <c r="G204" i="3" a="1"/>
  <c r="G204" i="3" l="1"/>
  <c r="F204" i="3"/>
  <c r="J389" i="3"/>
  <c r="H204" i="3" l="1"/>
  <c r="I204" i="3" s="1"/>
  <c r="B205" i="3" s="1"/>
  <c r="J390" i="3"/>
  <c r="G205" i="3" a="1"/>
  <c r="G205" i="3" l="1"/>
  <c r="F205" i="3"/>
  <c r="J391" i="3"/>
  <c r="H205" i="3" l="1"/>
  <c r="I205" i="3" s="1"/>
  <c r="B206" i="3" s="1"/>
  <c r="J392" i="3"/>
  <c r="G206" i="3" a="1"/>
  <c r="G206" i="3" l="1"/>
  <c r="F206" i="3"/>
  <c r="J393" i="3"/>
  <c r="H206" i="3" l="1"/>
  <c r="I206" i="3" s="1"/>
  <c r="B207" i="3" s="1"/>
  <c r="J394" i="3"/>
  <c r="G207" i="3" a="1"/>
  <c r="G207" i="3" l="1"/>
  <c r="F207" i="3"/>
  <c r="J395" i="3"/>
  <c r="H207" i="3" l="1"/>
  <c r="I207" i="3" s="1"/>
  <c r="B208" i="3" s="1"/>
  <c r="J396" i="3"/>
  <c r="G208" i="3" a="1"/>
  <c r="G208" i="3" l="1"/>
  <c r="F208" i="3"/>
  <c r="J397" i="3"/>
  <c r="H208" i="3" l="1"/>
  <c r="I208" i="3" s="1"/>
  <c r="B209" i="3" s="1"/>
  <c r="J398" i="3"/>
  <c r="G209" i="3" a="1"/>
  <c r="G209" i="3" l="1"/>
  <c r="F209" i="3"/>
  <c r="J399" i="3"/>
  <c r="H209" i="3" l="1"/>
  <c r="I209" i="3" s="1"/>
  <c r="B210" i="3" s="1"/>
  <c r="J400" i="3"/>
  <c r="G210" i="3" a="1"/>
  <c r="G210" i="3" l="1"/>
  <c r="F210" i="3"/>
  <c r="J401" i="3"/>
  <c r="H210" i="3" l="1"/>
  <c r="I210" i="3" s="1"/>
  <c r="B211" i="3" s="1"/>
  <c r="J402" i="3"/>
  <c r="G211" i="3" a="1"/>
  <c r="G211" i="3" l="1"/>
  <c r="F211" i="3"/>
  <c r="J403" i="3"/>
  <c r="H211" i="3" l="1"/>
  <c r="I211" i="3" s="1"/>
  <c r="B212" i="3" s="1"/>
  <c r="J404" i="3"/>
  <c r="G212" i="3" a="1"/>
  <c r="G212" i="3" l="1"/>
  <c r="F212" i="3"/>
  <c r="J405" i="3"/>
  <c r="H212" i="3" l="1"/>
  <c r="I212" i="3" s="1"/>
  <c r="B213" i="3" s="1"/>
  <c r="J406" i="3"/>
  <c r="G213" i="3" a="1"/>
  <c r="G213" i="3" l="1"/>
  <c r="F213" i="3"/>
  <c r="J407" i="3"/>
  <c r="H213" i="3" l="1"/>
  <c r="I213" i="3" s="1"/>
  <c r="B214" i="3" s="1"/>
  <c r="J408" i="3"/>
  <c r="G214" i="3" a="1"/>
  <c r="G214" i="3" l="1"/>
  <c r="F214" i="3"/>
  <c r="J409" i="3"/>
  <c r="H214" i="3" l="1"/>
  <c r="I214" i="3" s="1"/>
  <c r="B215" i="3" s="1"/>
  <c r="J410" i="3"/>
  <c r="G215" i="3" a="1"/>
  <c r="G215" i="3" l="1"/>
  <c r="F215" i="3"/>
  <c r="J411" i="3"/>
  <c r="H215" i="3" l="1"/>
  <c r="I215" i="3" s="1"/>
  <c r="B216" i="3" s="1"/>
  <c r="J412" i="3"/>
  <c r="G216" i="3" a="1"/>
  <c r="G216" i="3" l="1"/>
  <c r="F216" i="3"/>
  <c r="J413" i="3"/>
  <c r="H216" i="3" l="1"/>
  <c r="I216" i="3" s="1"/>
  <c r="B217" i="3" s="1"/>
  <c r="J414" i="3"/>
  <c r="G217" i="3" a="1"/>
  <c r="G217" i="3" l="1"/>
  <c r="F217" i="3"/>
  <c r="J415" i="3"/>
  <c r="H217" i="3" l="1"/>
  <c r="I217" i="3" s="1"/>
  <c r="B218" i="3" s="1"/>
  <c r="J416" i="3"/>
  <c r="G218" i="3" a="1"/>
  <c r="G218" i="3" l="1"/>
  <c r="F218" i="3"/>
  <c r="J417" i="3"/>
  <c r="H218" i="3" l="1"/>
  <c r="I218" i="3" s="1"/>
  <c r="B219" i="3" s="1"/>
  <c r="J418" i="3"/>
  <c r="G219" i="3" a="1"/>
  <c r="G219" i="3" l="1"/>
  <c r="F219" i="3"/>
  <c r="J419" i="3"/>
  <c r="H219" i="3" l="1"/>
  <c r="I219" i="3" s="1"/>
  <c r="B220" i="3" s="1"/>
  <c r="J420" i="3"/>
  <c r="G220" i="3" a="1"/>
  <c r="G220" i="3" l="1"/>
  <c r="F220" i="3"/>
  <c r="J421" i="3"/>
  <c r="H220" i="3" l="1"/>
  <c r="I220" i="3" s="1"/>
  <c r="B221" i="3" s="1"/>
  <c r="J422" i="3"/>
  <c r="G221" i="3" a="1"/>
  <c r="G221" i="3" l="1"/>
  <c r="F221" i="3"/>
  <c r="J423" i="3"/>
  <c r="H221" i="3" l="1"/>
  <c r="I221" i="3" s="1"/>
  <c r="B222" i="3" s="1"/>
  <c r="J424" i="3"/>
  <c r="G222" i="3" a="1"/>
  <c r="G222" i="3" l="1"/>
  <c r="F222" i="3"/>
  <c r="J425" i="3"/>
  <c r="H222" i="3" l="1"/>
  <c r="I222" i="3" s="1"/>
  <c r="B223" i="3" s="1"/>
  <c r="J426" i="3"/>
  <c r="G223" i="3" a="1"/>
  <c r="G223" i="3" l="1"/>
  <c r="F223" i="3"/>
  <c r="J427" i="3"/>
  <c r="H223" i="3" l="1"/>
  <c r="I223" i="3" s="1"/>
  <c r="B224" i="3" s="1"/>
  <c r="J428" i="3"/>
  <c r="G224" i="3" a="1"/>
  <c r="G224" i="3" l="1"/>
  <c r="F224" i="3"/>
  <c r="J429" i="3"/>
  <c r="H224" i="3" l="1"/>
  <c r="I224" i="3" s="1"/>
  <c r="B225" i="3" s="1"/>
  <c r="J430" i="3"/>
  <c r="G225" i="3" a="1"/>
  <c r="G225" i="3" l="1"/>
  <c r="F225" i="3"/>
  <c r="J431" i="3"/>
  <c r="H225" i="3" l="1"/>
  <c r="I225" i="3" s="1"/>
  <c r="B226" i="3" s="1"/>
  <c r="J432" i="3"/>
  <c r="G226" i="3" a="1"/>
  <c r="G226" i="3" l="1"/>
  <c r="F226" i="3"/>
  <c r="J433" i="3"/>
  <c r="H226" i="3" l="1"/>
  <c r="I226" i="3" s="1"/>
  <c r="B227" i="3" s="1"/>
  <c r="J434" i="3"/>
  <c r="G227" i="3" a="1"/>
  <c r="G227" i="3" l="1"/>
  <c r="F227" i="3"/>
  <c r="J435" i="3"/>
  <c r="H227" i="3" l="1"/>
  <c r="I227" i="3" s="1"/>
  <c r="B228" i="3" s="1"/>
  <c r="J436" i="3"/>
  <c r="G228" i="3" a="1"/>
  <c r="G228" i="3" l="1"/>
  <c r="F228" i="3"/>
  <c r="J437" i="3"/>
  <c r="H228" i="3" l="1"/>
  <c r="I228" i="3" s="1"/>
  <c r="B229" i="3" s="1"/>
  <c r="J438" i="3"/>
  <c r="G229" i="3" a="1"/>
  <c r="G229" i="3" l="1"/>
  <c r="F229" i="3"/>
  <c r="J439" i="3"/>
  <c r="H229" i="3" l="1"/>
  <c r="I229" i="3" s="1"/>
  <c r="B230" i="3" s="1"/>
  <c r="J440" i="3"/>
  <c r="G230" i="3" a="1"/>
  <c r="G230" i="3" l="1"/>
  <c r="F230" i="3"/>
  <c r="J441" i="3"/>
  <c r="H230" i="3" l="1"/>
  <c r="I230" i="3" s="1"/>
  <c r="B231" i="3" s="1"/>
  <c r="J442" i="3"/>
  <c r="G231" i="3" a="1"/>
  <c r="G231" i="3" l="1"/>
  <c r="F231" i="3"/>
  <c r="J443" i="3"/>
  <c r="H231" i="3" l="1"/>
  <c r="I231" i="3" s="1"/>
  <c r="B232" i="3" s="1"/>
  <c r="J444" i="3"/>
  <c r="G232" i="3" a="1"/>
  <c r="G232" i="3" l="1"/>
  <c r="F232" i="3"/>
  <c r="J445" i="3"/>
  <c r="H232" i="3" l="1"/>
  <c r="I232" i="3" s="1"/>
  <c r="B233" i="3" s="1"/>
  <c r="J446" i="3"/>
  <c r="G233" i="3" a="1"/>
  <c r="G233" i="3" l="1"/>
  <c r="F233" i="3"/>
  <c r="J447" i="3"/>
  <c r="H233" i="3" l="1"/>
  <c r="I233" i="3" s="1"/>
  <c r="B234" i="3" s="1"/>
  <c r="J448" i="3"/>
  <c r="G234" i="3" a="1"/>
  <c r="G234" i="3" l="1"/>
  <c r="F234" i="3"/>
  <c r="J449" i="3"/>
  <c r="H234" i="3" l="1"/>
  <c r="I234" i="3" s="1"/>
  <c r="B235" i="3" s="1"/>
  <c r="J450" i="3"/>
  <c r="G235" i="3" a="1"/>
  <c r="G235" i="3" l="1"/>
  <c r="F235" i="3"/>
  <c r="J451" i="3"/>
  <c r="H235" i="3" l="1"/>
  <c r="I235" i="3" s="1"/>
  <c r="B236" i="3" s="1"/>
  <c r="J452" i="3"/>
  <c r="G236" i="3" a="1"/>
  <c r="G236" i="3" l="1"/>
  <c r="F236" i="3"/>
  <c r="J453" i="3"/>
  <c r="H236" i="3" l="1"/>
  <c r="I236" i="3" s="1"/>
  <c r="B237" i="3" s="1"/>
  <c r="J454" i="3"/>
  <c r="G237" i="3" a="1"/>
  <c r="G237" i="3" l="1"/>
  <c r="F237" i="3"/>
  <c r="J455" i="3"/>
  <c r="H237" i="3" l="1"/>
  <c r="I237" i="3" s="1"/>
  <c r="B238" i="3" s="1"/>
  <c r="J456" i="3"/>
  <c r="G238" i="3" a="1"/>
  <c r="G238" i="3" l="1"/>
  <c r="F238" i="3"/>
  <c r="J457" i="3"/>
  <c r="H238" i="3" l="1"/>
  <c r="I238" i="3" s="1"/>
  <c r="B239" i="3" s="1"/>
  <c r="J458" i="3"/>
  <c r="G239" i="3" a="1"/>
  <c r="G239" i="3" l="1"/>
  <c r="F239" i="3"/>
  <c r="J459" i="3"/>
  <c r="H239" i="3" l="1"/>
  <c r="I239" i="3" s="1"/>
  <c r="B240" i="3" s="1"/>
  <c r="J460" i="3"/>
  <c r="G240" i="3" a="1"/>
  <c r="G240" i="3" l="1"/>
  <c r="F240" i="3"/>
  <c r="J461" i="3"/>
  <c r="H240" i="3" l="1"/>
  <c r="I240" i="3" s="1"/>
  <c r="B241" i="3" s="1"/>
  <c r="J462" i="3"/>
  <c r="G241" i="3" a="1"/>
  <c r="G241" i="3" l="1"/>
  <c r="F241" i="3"/>
  <c r="J463" i="3"/>
  <c r="H241" i="3" l="1"/>
  <c r="I241" i="3" s="1"/>
  <c r="B242" i="3" s="1"/>
  <c r="J464" i="3"/>
  <c r="G242" i="3" a="1"/>
  <c r="G242" i="3" l="1"/>
  <c r="F242" i="3"/>
  <c r="J465" i="3"/>
  <c r="H242" i="3" l="1"/>
  <c r="I242" i="3" s="1"/>
  <c r="B243" i="3" s="1"/>
  <c r="J466" i="3"/>
  <c r="G243" i="3" a="1"/>
  <c r="G243" i="3" l="1"/>
  <c r="F243" i="3"/>
  <c r="J467" i="3"/>
  <c r="H243" i="3" l="1"/>
  <c r="I243" i="3" s="1"/>
  <c r="B244" i="3" s="1"/>
  <c r="J468" i="3"/>
  <c r="G244" i="3" a="1"/>
  <c r="G244" i="3" l="1"/>
  <c r="F244" i="3"/>
  <c r="J469" i="3"/>
  <c r="H244" i="3" l="1"/>
  <c r="I244" i="3" s="1"/>
  <c r="B245" i="3" s="1"/>
  <c r="J470" i="3"/>
  <c r="G245" i="3" a="1"/>
  <c r="G245" i="3" l="1"/>
  <c r="F245" i="3"/>
  <c r="J471" i="3"/>
  <c r="H245" i="3" l="1"/>
  <c r="I245" i="3" s="1"/>
  <c r="B246" i="3" s="1"/>
  <c r="J472" i="3"/>
  <c r="G246" i="3" a="1"/>
  <c r="G246" i="3" l="1"/>
  <c r="F246" i="3"/>
  <c r="J473" i="3"/>
  <c r="H246" i="3" l="1"/>
  <c r="I246" i="3" s="1"/>
  <c r="B247" i="3" s="1"/>
  <c r="J474" i="3"/>
  <c r="G247" i="3" a="1"/>
  <c r="G247" i="3" l="1"/>
  <c r="F247" i="3"/>
  <c r="J475" i="3"/>
  <c r="H247" i="3" l="1"/>
  <c r="I247" i="3" s="1"/>
  <c r="B248" i="3" s="1"/>
  <c r="J476" i="3"/>
  <c r="G248" i="3" a="1"/>
  <c r="G248" i="3" l="1"/>
  <c r="F248" i="3"/>
  <c r="J477" i="3"/>
  <c r="H248" i="3" l="1"/>
  <c r="I248" i="3" s="1"/>
  <c r="B249" i="3" s="1"/>
  <c r="J478" i="3"/>
  <c r="G249" i="3" a="1"/>
  <c r="G249" i="3" l="1"/>
  <c r="F249" i="3"/>
  <c r="J479" i="3"/>
  <c r="H249" i="3" l="1"/>
  <c r="I249" i="3" s="1"/>
  <c r="B250" i="3" s="1"/>
  <c r="J480" i="3"/>
  <c r="G250" i="3" a="1"/>
  <c r="G250" i="3" l="1"/>
  <c r="F250" i="3"/>
  <c r="J481" i="3"/>
  <c r="H250" i="3" l="1"/>
  <c r="I250" i="3" s="1"/>
  <c r="B251" i="3" s="1"/>
  <c r="J482" i="3"/>
  <c r="G251" i="3" a="1"/>
  <c r="G251" i="3" l="1"/>
  <c r="F251" i="3"/>
  <c r="J483" i="3"/>
  <c r="H251" i="3" l="1"/>
  <c r="I251" i="3" s="1"/>
  <c r="B252" i="3" s="1"/>
  <c r="J484" i="3"/>
  <c r="G252" i="3" a="1"/>
  <c r="G252" i="3" l="1"/>
  <c r="F252" i="3"/>
  <c r="J485" i="3"/>
  <c r="H252" i="3" l="1"/>
  <c r="I252" i="3" s="1"/>
  <c r="B253" i="3" s="1"/>
  <c r="J486" i="3"/>
  <c r="G253" i="3" a="1"/>
  <c r="G253" i="3" l="1"/>
  <c r="F253" i="3"/>
  <c r="J487" i="3"/>
  <c r="H253" i="3" l="1"/>
  <c r="I253" i="3" s="1"/>
  <c r="B254" i="3" s="1"/>
  <c r="J488" i="3"/>
  <c r="G254" i="3" a="1"/>
  <c r="G254" i="3" l="1"/>
  <c r="F254" i="3"/>
  <c r="J489" i="3"/>
  <c r="H254" i="3" l="1"/>
  <c r="I254" i="3" s="1"/>
  <c r="B255" i="3" s="1"/>
  <c r="J490" i="3"/>
  <c r="G255" i="3" a="1"/>
  <c r="G255" i="3" l="1"/>
  <c r="F255" i="3"/>
  <c r="J491" i="3"/>
  <c r="H255" i="3" l="1"/>
  <c r="I255" i="3" s="1"/>
  <c r="B256" i="3" s="1"/>
  <c r="J492" i="3"/>
  <c r="G256" i="3" a="1"/>
  <c r="G256" i="3" l="1"/>
  <c r="F256" i="3"/>
  <c r="J493" i="3"/>
  <c r="H256" i="3" l="1"/>
  <c r="I256" i="3" s="1"/>
  <c r="B257" i="3" s="1"/>
  <c r="J494" i="3"/>
  <c r="G257" i="3" a="1"/>
  <c r="G257" i="3" l="1"/>
  <c r="F257" i="3"/>
  <c r="J495" i="3"/>
  <c r="H257" i="3" l="1"/>
  <c r="I257" i="3" s="1"/>
  <c r="B258" i="3" s="1"/>
  <c r="J496" i="3"/>
  <c r="G258" i="3" a="1"/>
  <c r="G258" i="3" l="1"/>
  <c r="F258" i="3"/>
  <c r="J497" i="3"/>
  <c r="H258" i="3" l="1"/>
  <c r="I258" i="3" s="1"/>
  <c r="B259" i="3" s="1"/>
  <c r="J498" i="3"/>
  <c r="G259" i="3" a="1"/>
  <c r="G259" i="3" l="1"/>
  <c r="F259" i="3"/>
  <c r="J499" i="3"/>
  <c r="H259" i="3" l="1"/>
  <c r="I259" i="3" s="1"/>
  <c r="B260" i="3" s="1"/>
  <c r="J500" i="3"/>
  <c r="G260" i="3" a="1"/>
  <c r="G260" i="3" l="1"/>
  <c r="F260" i="3"/>
  <c r="J501" i="3"/>
  <c r="H260" i="3" l="1"/>
  <c r="I260" i="3" s="1"/>
  <c r="B261" i="3" s="1"/>
  <c r="J502" i="3"/>
  <c r="G261" i="3" a="1"/>
  <c r="G261" i="3" l="1"/>
  <c r="F261" i="3"/>
  <c r="J503" i="3"/>
  <c r="H261" i="3" l="1"/>
  <c r="I261" i="3" s="1"/>
  <c r="B262" i="3" s="1"/>
  <c r="J504" i="3"/>
  <c r="G262" i="3" a="1"/>
  <c r="G262" i="3" l="1"/>
  <c r="F262" i="3"/>
  <c r="J505" i="3"/>
  <c r="H262" i="3" l="1"/>
  <c r="I262" i="3" s="1"/>
  <c r="B263" i="3" s="1"/>
  <c r="J506" i="3"/>
  <c r="G263" i="3" a="1"/>
  <c r="G263" i="3" l="1"/>
  <c r="F263" i="3"/>
  <c r="J507" i="3"/>
  <c r="H263" i="3" l="1"/>
  <c r="I263" i="3" s="1"/>
  <c r="B264" i="3" s="1"/>
  <c r="J508" i="3"/>
  <c r="G264" i="3" a="1"/>
  <c r="G264" i="3" l="1"/>
  <c r="F264" i="3"/>
  <c r="J509" i="3"/>
  <c r="H264" i="3" l="1"/>
  <c r="I264" i="3" s="1"/>
  <c r="B265" i="3" s="1"/>
  <c r="J510" i="3"/>
  <c r="G265" i="3" a="1"/>
  <c r="G265" i="3" l="1"/>
  <c r="F265" i="3"/>
  <c r="J511" i="3"/>
  <c r="H265" i="3" l="1"/>
  <c r="I265" i="3" s="1"/>
  <c r="B266" i="3" s="1"/>
  <c r="J512" i="3"/>
  <c r="G266" i="3" a="1"/>
  <c r="G266" i="3" l="1"/>
  <c r="F266" i="3"/>
  <c r="J513" i="3"/>
  <c r="H266" i="3" l="1"/>
  <c r="I266" i="3" s="1"/>
  <c r="B267" i="3" s="1"/>
  <c r="J514" i="3"/>
  <c r="G267" i="3" a="1"/>
  <c r="G267" i="3" l="1"/>
  <c r="F267" i="3"/>
  <c r="J515" i="3"/>
  <c r="H267" i="3" l="1"/>
  <c r="I267" i="3" s="1"/>
  <c r="B268" i="3" s="1"/>
  <c r="J516" i="3"/>
  <c r="G268" i="3" a="1"/>
  <c r="G268" i="3" l="1"/>
  <c r="F268" i="3"/>
  <c r="J517" i="3"/>
  <c r="H268" i="3" l="1"/>
  <c r="I268" i="3" s="1"/>
  <c r="B269" i="3" s="1"/>
  <c r="J518" i="3"/>
  <c r="G269" i="3" a="1"/>
  <c r="G269" i="3" l="1"/>
  <c r="F269" i="3"/>
  <c r="J519" i="3"/>
  <c r="H269" i="3" l="1"/>
  <c r="I269" i="3" s="1"/>
  <c r="B270" i="3" s="1"/>
  <c r="J520" i="3"/>
  <c r="G270" i="3" a="1"/>
  <c r="G270" i="3" l="1"/>
  <c r="F270" i="3"/>
  <c r="J521" i="3"/>
  <c r="H270" i="3" l="1"/>
  <c r="I270" i="3" s="1"/>
  <c r="B271" i="3" s="1"/>
  <c r="J522" i="3"/>
  <c r="G271" i="3" a="1"/>
  <c r="G271" i="3" l="1"/>
  <c r="F271" i="3"/>
  <c r="J523" i="3"/>
  <c r="H271" i="3" l="1"/>
  <c r="I271" i="3" s="1"/>
  <c r="B272" i="3" s="1"/>
  <c r="J524" i="3"/>
  <c r="G272" i="3" a="1"/>
  <c r="G272" i="3" l="1"/>
  <c r="F272" i="3"/>
  <c r="J525" i="3"/>
  <c r="H272" i="3" l="1"/>
  <c r="I272" i="3" s="1"/>
  <c r="B273" i="3" s="1"/>
  <c r="J526" i="3"/>
  <c r="G273" i="3" a="1"/>
  <c r="G273" i="3" l="1"/>
  <c r="F273" i="3"/>
  <c r="J527" i="3"/>
  <c r="H273" i="3" l="1"/>
  <c r="I273" i="3" s="1"/>
  <c r="B274" i="3" s="1"/>
  <c r="J528" i="3"/>
  <c r="G274" i="3" a="1"/>
  <c r="G274" i="3" l="1"/>
  <c r="F274" i="3"/>
  <c r="J529" i="3"/>
  <c r="H274" i="3" l="1"/>
  <c r="I274" i="3" s="1"/>
  <c r="B275" i="3" s="1"/>
  <c r="J530" i="3"/>
  <c r="G275" i="3" a="1"/>
  <c r="G275" i="3" l="1"/>
  <c r="F275" i="3"/>
  <c r="J531" i="3"/>
  <c r="H275" i="3" l="1"/>
  <c r="I275" i="3" s="1"/>
  <c r="B276" i="3" s="1"/>
  <c r="J532" i="3"/>
  <c r="G276" i="3" a="1"/>
  <c r="G276" i="3" l="1"/>
  <c r="F276" i="3"/>
  <c r="J533" i="3"/>
  <c r="H276" i="3" l="1"/>
  <c r="I276" i="3" s="1"/>
  <c r="B277" i="3" s="1"/>
  <c r="J534" i="3"/>
  <c r="G277" i="3" a="1"/>
  <c r="G277" i="3" l="1"/>
  <c r="F277" i="3"/>
  <c r="J535" i="3"/>
  <c r="H277" i="3" l="1"/>
  <c r="I277" i="3" s="1"/>
  <c r="B278" i="3" s="1"/>
  <c r="J536" i="3"/>
  <c r="G278" i="3" a="1"/>
  <c r="G278" i="3" l="1"/>
  <c r="F278" i="3"/>
  <c r="J537" i="3"/>
  <c r="H278" i="3" l="1"/>
  <c r="I278" i="3" s="1"/>
  <c r="B279" i="3" s="1"/>
  <c r="J538" i="3"/>
  <c r="G279" i="3" a="1"/>
  <c r="G279" i="3" l="1"/>
  <c r="F279" i="3"/>
  <c r="J539" i="3"/>
  <c r="H279" i="3" l="1"/>
  <c r="I279" i="3" s="1"/>
  <c r="B280" i="3" s="1"/>
  <c r="J540" i="3"/>
  <c r="G280" i="3" a="1"/>
  <c r="G280" i="3" l="1"/>
  <c r="F280" i="3"/>
  <c r="J541" i="3"/>
  <c r="H280" i="3" l="1"/>
  <c r="I280" i="3" s="1"/>
  <c r="B281" i="3" s="1"/>
  <c r="J542" i="3"/>
  <c r="G281" i="3" a="1"/>
  <c r="G281" i="3" l="1"/>
  <c r="F281" i="3"/>
  <c r="J543" i="3"/>
  <c r="H281" i="3" l="1"/>
  <c r="I281" i="3" s="1"/>
  <c r="B282" i="3" s="1"/>
  <c r="J544" i="3"/>
  <c r="G282" i="3" a="1"/>
  <c r="G282" i="3" l="1"/>
  <c r="F282" i="3"/>
  <c r="J545" i="3"/>
  <c r="H282" i="3" l="1"/>
  <c r="I282" i="3" s="1"/>
  <c r="B283" i="3" s="1"/>
  <c r="J546" i="3"/>
  <c r="G283" i="3" a="1"/>
  <c r="G283" i="3" l="1"/>
  <c r="F283" i="3"/>
  <c r="J547" i="3"/>
  <c r="H283" i="3" l="1"/>
  <c r="I283" i="3" s="1"/>
  <c r="B284" i="3" s="1"/>
  <c r="J548" i="3"/>
  <c r="G284" i="3" a="1"/>
  <c r="G284" i="3" l="1"/>
  <c r="F284" i="3"/>
  <c r="J549" i="3"/>
  <c r="H284" i="3" l="1"/>
  <c r="I284" i="3" s="1"/>
  <c r="B285" i="3" s="1"/>
  <c r="J550" i="3"/>
  <c r="G285" i="3" a="1"/>
  <c r="G285" i="3" l="1"/>
  <c r="F285" i="3"/>
  <c r="J551" i="3"/>
  <c r="H285" i="3" l="1"/>
  <c r="I285" i="3" s="1"/>
  <c r="B286" i="3" s="1"/>
  <c r="J552" i="3"/>
  <c r="G286" i="3" a="1"/>
  <c r="G286" i="3" l="1"/>
  <c r="F286" i="3"/>
  <c r="J553" i="3"/>
  <c r="H286" i="3" l="1"/>
  <c r="I286" i="3" s="1"/>
  <c r="B287" i="3" s="1"/>
  <c r="J554" i="3"/>
  <c r="G287" i="3" a="1"/>
  <c r="G287" i="3" l="1"/>
  <c r="F287" i="3"/>
  <c r="J555" i="3"/>
  <c r="H287" i="3" l="1"/>
  <c r="I287" i="3" s="1"/>
  <c r="B288" i="3" s="1"/>
  <c r="J556" i="3"/>
  <c r="G288" i="3" a="1"/>
  <c r="G288" i="3" l="1"/>
  <c r="F288" i="3"/>
  <c r="J557" i="3"/>
  <c r="H288" i="3" l="1"/>
  <c r="I288" i="3" s="1"/>
  <c r="B289" i="3" s="1"/>
  <c r="J558" i="3"/>
  <c r="G289" i="3" a="1"/>
  <c r="G289" i="3" l="1"/>
  <c r="F289" i="3"/>
  <c r="J559" i="3"/>
  <c r="H289" i="3" l="1"/>
  <c r="I289" i="3" s="1"/>
  <c r="B290" i="3" s="1"/>
  <c r="J560" i="3"/>
  <c r="G290" i="3" a="1"/>
  <c r="G290" i="3" l="1"/>
  <c r="F290" i="3"/>
  <c r="J561" i="3"/>
  <c r="H290" i="3" l="1"/>
  <c r="I290" i="3" s="1"/>
  <c r="B291" i="3" s="1"/>
  <c r="J562" i="3"/>
  <c r="G291" i="3" a="1"/>
  <c r="G291" i="3" l="1"/>
  <c r="F291" i="3"/>
  <c r="J563" i="3"/>
  <c r="H291" i="3" l="1"/>
  <c r="I291" i="3" s="1"/>
  <c r="B292" i="3" s="1"/>
  <c r="J564" i="3"/>
  <c r="G292" i="3" a="1"/>
  <c r="G292" i="3" l="1"/>
  <c r="F292" i="3"/>
  <c r="J565" i="3"/>
  <c r="H292" i="3" l="1"/>
  <c r="I292" i="3" s="1"/>
  <c r="B293" i="3" s="1"/>
  <c r="J566" i="3"/>
  <c r="G293" i="3" a="1"/>
  <c r="G293" i="3" l="1"/>
  <c r="F293" i="3"/>
  <c r="J567" i="3"/>
  <c r="H293" i="3" l="1"/>
  <c r="I293" i="3" s="1"/>
  <c r="B294" i="3" s="1"/>
  <c r="J568" i="3"/>
  <c r="G294" i="3" a="1"/>
  <c r="G294" i="3" l="1"/>
  <c r="F294" i="3"/>
  <c r="J569" i="3"/>
  <c r="H294" i="3" l="1"/>
  <c r="I294" i="3" s="1"/>
  <c r="B295" i="3" s="1"/>
  <c r="J570" i="3"/>
  <c r="G295" i="3" a="1"/>
  <c r="G295" i="3" l="1"/>
  <c r="F295" i="3"/>
  <c r="J571" i="3"/>
  <c r="H295" i="3" l="1"/>
  <c r="I295" i="3" s="1"/>
  <c r="B296" i="3" s="1"/>
  <c r="J572" i="3"/>
  <c r="G296" i="3" a="1"/>
  <c r="G296" i="3" l="1"/>
  <c r="F296" i="3"/>
  <c r="J573" i="3"/>
  <c r="H296" i="3" l="1"/>
  <c r="I296" i="3" s="1"/>
  <c r="B297" i="3" s="1"/>
  <c r="J574" i="3"/>
  <c r="G297" i="3" a="1"/>
  <c r="G297" i="3" l="1"/>
  <c r="F297" i="3"/>
  <c r="J575" i="3"/>
  <c r="H297" i="3" l="1"/>
  <c r="I297" i="3" s="1"/>
  <c r="B298" i="3" s="1"/>
  <c r="J576" i="3"/>
  <c r="G298" i="3" a="1"/>
  <c r="G298" i="3" l="1"/>
  <c r="F298" i="3"/>
  <c r="J577" i="3"/>
  <c r="H298" i="3" l="1"/>
  <c r="I298" i="3" s="1"/>
  <c r="B299" i="3" s="1"/>
  <c r="J578" i="3"/>
  <c r="G299" i="3" a="1"/>
  <c r="G299" i="3" l="1"/>
  <c r="F299" i="3"/>
  <c r="J579" i="3"/>
  <c r="H299" i="3" l="1"/>
  <c r="I299" i="3" s="1"/>
  <c r="B300" i="3" s="1"/>
  <c r="J580" i="3"/>
  <c r="G300" i="3" a="1"/>
  <c r="G300" i="3" l="1"/>
  <c r="F300" i="3"/>
  <c r="J581" i="3"/>
  <c r="H300" i="3" l="1"/>
  <c r="I300" i="3" s="1"/>
  <c r="B301" i="3" s="1"/>
  <c r="J582" i="3"/>
  <c r="G301" i="3" a="1"/>
  <c r="G301" i="3" l="1"/>
  <c r="F301" i="3"/>
  <c r="J583" i="3"/>
  <c r="H301" i="3" l="1"/>
  <c r="I301" i="3" s="1"/>
  <c r="B302" i="3" s="1"/>
  <c r="J584" i="3"/>
  <c r="G302" i="3" a="1"/>
  <c r="G302" i="3" l="1"/>
  <c r="F302" i="3"/>
  <c r="J585" i="3"/>
  <c r="H302" i="3" l="1"/>
  <c r="I302" i="3" s="1"/>
  <c r="B303" i="3" s="1"/>
  <c r="J586" i="3"/>
  <c r="G303" i="3" a="1"/>
  <c r="G303" i="3" l="1"/>
  <c r="F303" i="3"/>
  <c r="J587" i="3"/>
  <c r="H303" i="3" l="1"/>
  <c r="I303" i="3" s="1"/>
  <c r="B304" i="3" s="1"/>
  <c r="J588" i="3"/>
  <c r="G304" i="3" a="1"/>
  <c r="G304" i="3" l="1"/>
  <c r="F304" i="3"/>
  <c r="J589" i="3"/>
  <c r="H304" i="3" l="1"/>
  <c r="I304" i="3" s="1"/>
  <c r="B305" i="3" s="1"/>
  <c r="J590" i="3"/>
  <c r="G305" i="3" a="1"/>
  <c r="G305" i="3" l="1"/>
  <c r="F305" i="3"/>
  <c r="J591" i="3"/>
  <c r="H305" i="3" l="1"/>
  <c r="I305" i="3" s="1"/>
  <c r="B306" i="3" s="1"/>
  <c r="J592" i="3"/>
  <c r="G306" i="3" a="1"/>
  <c r="G306" i="3" l="1"/>
  <c r="F306" i="3"/>
  <c r="J593" i="3"/>
  <c r="H306" i="3" l="1"/>
  <c r="I306" i="3" s="1"/>
  <c r="B307" i="3" s="1"/>
  <c r="J594" i="3"/>
  <c r="G307" i="3" a="1"/>
  <c r="G307" i="3" l="1"/>
  <c r="F307" i="3"/>
  <c r="J595" i="3"/>
  <c r="H307" i="3" l="1"/>
  <c r="I307" i="3" s="1"/>
  <c r="B308" i="3" s="1"/>
  <c r="J596" i="3"/>
  <c r="G308" i="3" a="1"/>
  <c r="G308" i="3" l="1"/>
  <c r="F308" i="3"/>
  <c r="J597" i="3"/>
  <c r="H308" i="3" l="1"/>
  <c r="I308" i="3" s="1"/>
  <c r="B309" i="3" s="1"/>
  <c r="J598" i="3"/>
  <c r="G309" i="3" a="1"/>
  <c r="G309" i="3" l="1"/>
  <c r="F309" i="3"/>
  <c r="J599" i="3"/>
  <c r="H309" i="3" l="1"/>
  <c r="I309" i="3" s="1"/>
  <c r="B310" i="3" s="1"/>
  <c r="J600" i="3"/>
  <c r="G310" i="3" a="1"/>
  <c r="G310" i="3" l="1"/>
  <c r="F310" i="3"/>
  <c r="J601" i="3"/>
  <c r="H310" i="3" l="1"/>
  <c r="I310" i="3" s="1"/>
  <c r="B311" i="3" s="1"/>
  <c r="J602" i="3"/>
  <c r="G311" i="3" a="1"/>
  <c r="G311" i="3" l="1"/>
  <c r="F311" i="3"/>
  <c r="J603" i="3"/>
  <c r="H311" i="3" l="1"/>
  <c r="I311" i="3" s="1"/>
  <c r="B312" i="3" s="1"/>
  <c r="J604" i="3"/>
  <c r="G312" i="3" a="1"/>
  <c r="G312" i="3" l="1"/>
  <c r="F312" i="3"/>
  <c r="J605" i="3"/>
  <c r="H312" i="3" l="1"/>
  <c r="I312" i="3" s="1"/>
  <c r="B313" i="3" s="1"/>
  <c r="J606" i="3"/>
  <c r="G313" i="3" a="1"/>
  <c r="G313" i="3" l="1"/>
  <c r="F313" i="3"/>
  <c r="J607" i="3"/>
  <c r="H313" i="3" l="1"/>
  <c r="I313" i="3" s="1"/>
  <c r="B314" i="3" s="1"/>
  <c r="J608" i="3"/>
  <c r="G314" i="3" a="1"/>
  <c r="G314" i="3" l="1"/>
  <c r="F314" i="3"/>
  <c r="J609" i="3"/>
  <c r="H314" i="3" l="1"/>
  <c r="I314" i="3" s="1"/>
  <c r="B315" i="3" s="1"/>
  <c r="J610" i="3"/>
  <c r="G315" i="3" a="1"/>
  <c r="G315" i="3" l="1"/>
  <c r="F315" i="3"/>
  <c r="J611" i="3"/>
  <c r="H315" i="3" l="1"/>
  <c r="I315" i="3" s="1"/>
  <c r="B316" i="3" s="1"/>
  <c r="J612" i="3"/>
  <c r="G316" i="3" a="1"/>
  <c r="G316" i="3" l="1"/>
  <c r="F316" i="3"/>
  <c r="J613" i="3"/>
  <c r="H316" i="3" l="1"/>
  <c r="I316" i="3" s="1"/>
  <c r="B317" i="3" s="1"/>
  <c r="J614" i="3"/>
  <c r="G317" i="3" a="1"/>
  <c r="G317" i="3" l="1"/>
  <c r="F317" i="3"/>
  <c r="J615" i="3"/>
  <c r="H317" i="3" l="1"/>
  <c r="I317" i="3" s="1"/>
  <c r="B318" i="3" s="1"/>
  <c r="J616" i="3"/>
  <c r="G318" i="3" a="1"/>
  <c r="G318" i="3" l="1"/>
  <c r="F318" i="3"/>
  <c r="J617" i="3"/>
  <c r="H318" i="3" l="1"/>
  <c r="I318" i="3" s="1"/>
  <c r="B319" i="3" s="1"/>
  <c r="J618" i="3"/>
  <c r="G319" i="3" a="1"/>
  <c r="G319" i="3" l="1"/>
  <c r="F319" i="3"/>
  <c r="J619" i="3"/>
  <c r="H319" i="3" l="1"/>
  <c r="I319" i="3" s="1"/>
  <c r="B320" i="3" s="1"/>
  <c r="J620" i="3"/>
  <c r="G320" i="3" a="1"/>
  <c r="G320" i="3" l="1"/>
  <c r="F320" i="3"/>
  <c r="J621" i="3"/>
  <c r="H320" i="3" l="1"/>
  <c r="I320" i="3" s="1"/>
  <c r="B321" i="3" s="1"/>
  <c r="J622" i="3"/>
  <c r="G321" i="3" a="1"/>
  <c r="G321" i="3" l="1"/>
  <c r="F321" i="3"/>
  <c r="J623" i="3"/>
  <c r="H321" i="3" l="1"/>
  <c r="I321" i="3" s="1"/>
  <c r="B322" i="3" s="1"/>
  <c r="J624" i="3"/>
  <c r="G322" i="3" a="1"/>
  <c r="G322" i="3" l="1"/>
  <c r="F322" i="3"/>
  <c r="J625" i="3"/>
  <c r="H322" i="3" l="1"/>
  <c r="I322" i="3" s="1"/>
  <c r="B323" i="3" s="1"/>
  <c r="J626" i="3"/>
  <c r="G323" i="3" a="1"/>
  <c r="G323" i="3" l="1"/>
  <c r="F323" i="3"/>
  <c r="J627" i="3"/>
  <c r="H323" i="3" l="1"/>
  <c r="I323" i="3" s="1"/>
  <c r="B324" i="3" s="1"/>
  <c r="J628" i="3"/>
  <c r="G324" i="3" a="1"/>
  <c r="G324" i="3" l="1"/>
  <c r="F324" i="3"/>
  <c r="J629" i="3"/>
  <c r="H324" i="3" l="1"/>
  <c r="I324" i="3" s="1"/>
  <c r="B325" i="3" s="1"/>
  <c r="J630" i="3"/>
  <c r="G325" i="3" a="1"/>
  <c r="G325" i="3" l="1"/>
  <c r="F325" i="3"/>
  <c r="J631" i="3"/>
  <c r="H325" i="3" l="1"/>
  <c r="I325" i="3" s="1"/>
  <c r="B326" i="3" s="1"/>
  <c r="J632" i="3"/>
  <c r="G326" i="3" a="1"/>
  <c r="G326" i="3" l="1"/>
  <c r="F326" i="3"/>
  <c r="J633" i="3"/>
  <c r="H326" i="3" l="1"/>
  <c r="I326" i="3" s="1"/>
  <c r="B327" i="3" s="1"/>
  <c r="J634" i="3"/>
  <c r="G327" i="3" a="1"/>
  <c r="G327" i="3" l="1"/>
  <c r="F327" i="3"/>
  <c r="J635" i="3"/>
  <c r="H327" i="3" l="1"/>
  <c r="I327" i="3" s="1"/>
  <c r="B328" i="3" s="1"/>
  <c r="J636" i="3"/>
  <c r="G328" i="3" a="1"/>
  <c r="G328" i="3" l="1"/>
  <c r="F328" i="3"/>
  <c r="J637" i="3"/>
  <c r="H328" i="3" l="1"/>
  <c r="I328" i="3" s="1"/>
  <c r="B329" i="3" s="1"/>
  <c r="J638" i="3"/>
  <c r="G329" i="3" a="1"/>
  <c r="G329" i="3" l="1"/>
  <c r="F329" i="3"/>
  <c r="J639" i="3"/>
  <c r="H329" i="3" l="1"/>
  <c r="I329" i="3" s="1"/>
  <c r="B330" i="3" s="1"/>
  <c r="J640" i="3"/>
  <c r="G330" i="3" a="1"/>
  <c r="G330" i="3" l="1"/>
  <c r="F330" i="3"/>
  <c r="J641" i="3"/>
  <c r="H330" i="3" l="1"/>
  <c r="I330" i="3" s="1"/>
  <c r="B331" i="3" s="1"/>
  <c r="J642" i="3"/>
  <c r="G331" i="3" a="1"/>
  <c r="G331" i="3" l="1"/>
  <c r="F331" i="3"/>
  <c r="J643" i="3"/>
  <c r="H331" i="3" l="1"/>
  <c r="I331" i="3" s="1"/>
  <c r="B332" i="3" s="1"/>
  <c r="J644" i="3"/>
  <c r="G332" i="3" a="1"/>
  <c r="G332" i="3" l="1"/>
  <c r="F332" i="3"/>
  <c r="J645" i="3"/>
  <c r="H332" i="3" l="1"/>
  <c r="I332" i="3" s="1"/>
  <c r="B333" i="3" s="1"/>
  <c r="J646" i="3"/>
  <c r="G333" i="3" a="1"/>
  <c r="G333" i="3" l="1"/>
  <c r="F333" i="3"/>
  <c r="J647" i="3"/>
  <c r="H333" i="3" l="1"/>
  <c r="I333" i="3" s="1"/>
  <c r="B334" i="3" s="1"/>
  <c r="J648" i="3"/>
  <c r="G334" i="3" a="1"/>
  <c r="G334" i="3" l="1"/>
  <c r="F334" i="3"/>
  <c r="J649" i="3"/>
  <c r="H334" i="3" l="1"/>
  <c r="I334" i="3" s="1"/>
  <c r="B335" i="3" s="1"/>
  <c r="J650" i="3"/>
  <c r="G335" i="3" a="1"/>
  <c r="G335" i="3" l="1"/>
  <c r="F335" i="3"/>
  <c r="J651" i="3"/>
  <c r="H335" i="3" l="1"/>
  <c r="I335" i="3" s="1"/>
  <c r="B336" i="3" s="1"/>
  <c r="J652" i="3"/>
  <c r="G336" i="3" a="1"/>
  <c r="G336" i="3" l="1"/>
  <c r="F336" i="3"/>
  <c r="J653" i="3"/>
  <c r="H336" i="3" l="1"/>
  <c r="I336" i="3" s="1"/>
  <c r="B337" i="3" s="1"/>
  <c r="J654" i="3"/>
  <c r="G337" i="3" a="1"/>
  <c r="G337" i="3" l="1"/>
  <c r="F337" i="3"/>
  <c r="J655" i="3"/>
  <c r="H337" i="3" l="1"/>
  <c r="I337" i="3" s="1"/>
  <c r="B338" i="3" s="1"/>
  <c r="J656" i="3"/>
  <c r="G338" i="3" a="1"/>
  <c r="G338" i="3" l="1"/>
  <c r="F338" i="3"/>
  <c r="J657" i="3"/>
  <c r="H338" i="3" l="1"/>
  <c r="I338" i="3" s="1"/>
  <c r="B339" i="3" s="1"/>
  <c r="J658" i="3"/>
  <c r="G339" i="3" a="1"/>
  <c r="G339" i="3" l="1"/>
  <c r="F339" i="3"/>
  <c r="J659" i="3"/>
  <c r="H339" i="3" l="1"/>
  <c r="I339" i="3" s="1"/>
  <c r="B340" i="3" s="1"/>
  <c r="J660" i="3"/>
  <c r="G340" i="3" a="1"/>
  <c r="G340" i="3" l="1"/>
  <c r="F340" i="3"/>
  <c r="J661" i="3"/>
  <c r="H340" i="3" l="1"/>
  <c r="I340" i="3" s="1"/>
  <c r="B341" i="3" s="1"/>
  <c r="J662" i="3"/>
  <c r="G341" i="3" a="1"/>
  <c r="G341" i="3" l="1"/>
  <c r="F341" i="3"/>
  <c r="J663" i="3"/>
  <c r="H341" i="3" l="1"/>
  <c r="I341" i="3" s="1"/>
  <c r="B342" i="3" s="1"/>
  <c r="J664" i="3"/>
  <c r="G342" i="3" a="1"/>
  <c r="G342" i="3" l="1"/>
  <c r="F342" i="3"/>
  <c r="J665" i="3"/>
  <c r="H342" i="3" l="1"/>
  <c r="I342" i="3" s="1"/>
  <c r="B343" i="3" s="1"/>
  <c r="J666" i="3"/>
  <c r="G343" i="3" a="1"/>
  <c r="G343" i="3" l="1"/>
  <c r="F343" i="3"/>
  <c r="J667" i="3"/>
  <c r="H343" i="3" l="1"/>
  <c r="I343" i="3" s="1"/>
  <c r="B344" i="3" s="1"/>
  <c r="J668" i="3"/>
  <c r="G344" i="3" a="1"/>
  <c r="G344" i="3" l="1"/>
  <c r="F344" i="3"/>
  <c r="J669" i="3"/>
  <c r="H344" i="3" l="1"/>
  <c r="I344" i="3" s="1"/>
  <c r="B345" i="3" s="1"/>
  <c r="J670" i="3"/>
  <c r="G345" i="3" a="1"/>
  <c r="G345" i="3" l="1"/>
  <c r="F345" i="3"/>
  <c r="J671" i="3"/>
  <c r="H345" i="3" l="1"/>
  <c r="I345" i="3" s="1"/>
  <c r="B346" i="3" s="1"/>
  <c r="J672" i="3"/>
  <c r="G346" i="3" a="1"/>
  <c r="G346" i="3" l="1"/>
  <c r="F346" i="3"/>
  <c r="J673" i="3"/>
  <c r="H346" i="3" l="1"/>
  <c r="I346" i="3" s="1"/>
  <c r="B347" i="3" s="1"/>
  <c r="J674" i="3"/>
  <c r="G347" i="3" a="1"/>
  <c r="G347" i="3" l="1"/>
  <c r="F347" i="3"/>
  <c r="J675" i="3"/>
  <c r="H347" i="3" l="1"/>
  <c r="I347" i="3" s="1"/>
  <c r="B348" i="3" s="1"/>
  <c r="J676" i="3"/>
  <c r="G348" i="3" a="1"/>
  <c r="G348" i="3" l="1"/>
  <c r="F348" i="3"/>
  <c r="J677" i="3"/>
  <c r="H348" i="3" l="1"/>
  <c r="I348" i="3" s="1"/>
  <c r="B349" i="3" s="1"/>
  <c r="J678" i="3"/>
  <c r="G349" i="3" a="1"/>
  <c r="G349" i="3" l="1"/>
  <c r="F349" i="3"/>
  <c r="J679" i="3"/>
  <c r="H349" i="3" l="1"/>
  <c r="I349" i="3" s="1"/>
  <c r="B350" i="3" s="1"/>
  <c r="J680" i="3"/>
  <c r="G350" i="3" a="1"/>
  <c r="G350" i="3" l="1"/>
  <c r="F350" i="3"/>
  <c r="J681" i="3"/>
  <c r="H350" i="3" l="1"/>
  <c r="I350" i="3" s="1"/>
  <c r="B351" i="3" s="1"/>
  <c r="J682" i="3"/>
  <c r="G351" i="3" a="1"/>
  <c r="G351" i="3" l="1"/>
  <c r="F351" i="3"/>
  <c r="J683" i="3"/>
  <c r="H351" i="3" l="1"/>
  <c r="I351" i="3" s="1"/>
  <c r="B352" i="3" s="1"/>
  <c r="J684" i="3"/>
  <c r="G352" i="3" a="1"/>
  <c r="G352" i="3" l="1"/>
  <c r="F352" i="3"/>
  <c r="J685" i="3"/>
  <c r="H352" i="3" l="1"/>
  <c r="I352" i="3" s="1"/>
  <c r="B353" i="3" s="1"/>
  <c r="J686" i="3"/>
  <c r="G353" i="3" a="1"/>
  <c r="G353" i="3" l="1"/>
  <c r="F353" i="3"/>
  <c r="J687" i="3"/>
  <c r="H353" i="3" l="1"/>
  <c r="I353" i="3" s="1"/>
  <c r="B354" i="3" s="1"/>
  <c r="J688" i="3"/>
  <c r="G354" i="3" a="1"/>
  <c r="G354" i="3" l="1"/>
  <c r="F354" i="3"/>
  <c r="J689" i="3"/>
  <c r="H354" i="3" l="1"/>
  <c r="I354" i="3" s="1"/>
  <c r="B355" i="3" s="1"/>
  <c r="J690" i="3"/>
  <c r="G355" i="3" a="1"/>
  <c r="G355" i="3" l="1"/>
  <c r="F355" i="3"/>
  <c r="J691" i="3"/>
  <c r="H355" i="3" l="1"/>
  <c r="I355" i="3" s="1"/>
  <c r="B356" i="3" s="1"/>
  <c r="J692" i="3"/>
  <c r="G356" i="3" a="1"/>
  <c r="G356" i="3" l="1"/>
  <c r="F356" i="3"/>
  <c r="J693" i="3"/>
  <c r="H356" i="3" l="1"/>
  <c r="I356" i="3" s="1"/>
  <c r="B357" i="3" s="1"/>
  <c r="J694" i="3"/>
  <c r="G357" i="3" a="1"/>
  <c r="G357" i="3" l="1"/>
  <c r="F357" i="3"/>
  <c r="J695" i="3"/>
  <c r="H357" i="3" l="1"/>
  <c r="I357" i="3" s="1"/>
  <c r="B358" i="3" s="1"/>
  <c r="J696" i="3"/>
  <c r="G358" i="3" a="1"/>
  <c r="G358" i="3" l="1"/>
  <c r="F358" i="3"/>
  <c r="J697" i="3"/>
  <c r="H358" i="3" l="1"/>
  <c r="I358" i="3" s="1"/>
  <c r="B359" i="3" s="1"/>
  <c r="J698" i="3"/>
  <c r="G359" i="3" a="1"/>
  <c r="G359" i="3" l="1"/>
  <c r="F359" i="3"/>
  <c r="J699" i="3"/>
  <c r="H359" i="3" l="1"/>
  <c r="I359" i="3" s="1"/>
  <c r="B360" i="3" s="1"/>
  <c r="J700" i="3"/>
  <c r="G360" i="3" a="1"/>
  <c r="G360" i="3" l="1"/>
  <c r="F360" i="3"/>
  <c r="J701" i="3"/>
  <c r="H360" i="3" l="1"/>
  <c r="I360" i="3" s="1"/>
  <c r="B361" i="3" s="1"/>
  <c r="J702" i="3"/>
  <c r="G361" i="3" a="1"/>
  <c r="G361" i="3" l="1"/>
  <c r="F361" i="3"/>
  <c r="J703" i="3"/>
  <c r="H361" i="3" l="1"/>
  <c r="I361" i="3" s="1"/>
  <c r="B362" i="3" s="1"/>
  <c r="J704" i="3"/>
  <c r="G362" i="3" a="1"/>
  <c r="G362" i="3" l="1"/>
  <c r="F362" i="3"/>
  <c r="J705" i="3"/>
  <c r="H362" i="3" l="1"/>
  <c r="I362" i="3" s="1"/>
  <c r="B363" i="3" s="1"/>
  <c r="J706" i="3"/>
  <c r="G363" i="3" a="1"/>
  <c r="G363" i="3" l="1"/>
  <c r="F363" i="3"/>
  <c r="J707" i="3"/>
  <c r="H363" i="3" l="1"/>
  <c r="I363" i="3" s="1"/>
  <c r="B364" i="3" s="1"/>
  <c r="J708" i="3"/>
  <c r="G364" i="3" a="1"/>
  <c r="G364" i="3" l="1"/>
  <c r="F364" i="3"/>
  <c r="J709" i="3"/>
  <c r="H364" i="3" l="1"/>
  <c r="I364" i="3" s="1"/>
  <c r="B365" i="3" s="1"/>
  <c r="J710" i="3"/>
  <c r="G365" i="3" a="1"/>
  <c r="G365" i="3" l="1"/>
  <c r="F365" i="3"/>
  <c r="J711" i="3"/>
  <c r="H365" i="3" l="1"/>
  <c r="I365" i="3" s="1"/>
  <c r="B366" i="3" s="1"/>
  <c r="J712" i="3"/>
  <c r="G366" i="3" a="1"/>
  <c r="G366" i="3" l="1"/>
  <c r="F366" i="3"/>
  <c r="J713" i="3"/>
  <c r="H366" i="3" l="1"/>
  <c r="I366" i="3" s="1"/>
  <c r="B367" i="3" s="1"/>
  <c r="J714" i="3"/>
  <c r="G367" i="3" a="1"/>
  <c r="G367" i="3" l="1"/>
  <c r="F367" i="3"/>
  <c r="J715" i="3"/>
  <c r="H367" i="3" l="1"/>
  <c r="I367" i="3" s="1"/>
  <c r="B368" i="3" s="1"/>
  <c r="J716" i="3"/>
  <c r="G368" i="3" a="1"/>
  <c r="G368" i="3" l="1"/>
  <c r="F368" i="3"/>
  <c r="J717" i="3"/>
  <c r="H368" i="3" l="1"/>
  <c r="I368" i="3" s="1"/>
  <c r="B369" i="3" s="1"/>
  <c r="J718" i="3"/>
  <c r="G369" i="3" a="1"/>
  <c r="G369" i="3" l="1"/>
  <c r="F369" i="3"/>
  <c r="J719" i="3"/>
  <c r="H369" i="3" l="1"/>
  <c r="I369" i="3" s="1"/>
  <c r="B370" i="3" s="1"/>
  <c r="J720" i="3"/>
  <c r="G370" i="3" a="1"/>
  <c r="G370" i="3" l="1"/>
  <c r="F370" i="3"/>
  <c r="J721" i="3"/>
  <c r="H370" i="3" l="1"/>
  <c r="I370" i="3" s="1"/>
  <c r="B371" i="3" s="1"/>
  <c r="J722" i="3"/>
  <c r="G371" i="3" a="1"/>
  <c r="G371" i="3" l="1"/>
  <c r="F371" i="3"/>
  <c r="J723" i="3"/>
  <c r="H371" i="3" l="1"/>
  <c r="I371" i="3" s="1"/>
  <c r="B372" i="3" s="1"/>
  <c r="J724" i="3"/>
  <c r="G372" i="3" a="1"/>
  <c r="G372" i="3" l="1"/>
  <c r="F372" i="3"/>
  <c r="J725" i="3"/>
  <c r="H372" i="3" l="1"/>
  <c r="I372" i="3" s="1"/>
  <c r="B373" i="3" s="1"/>
  <c r="J726" i="3"/>
  <c r="G373" i="3" a="1"/>
  <c r="G373" i="3" l="1"/>
  <c r="F373" i="3"/>
  <c r="J727" i="3"/>
  <c r="H373" i="3" l="1"/>
  <c r="I373" i="3" s="1"/>
  <c r="B374" i="3" s="1"/>
  <c r="J728" i="3"/>
  <c r="G374" i="3" a="1"/>
  <c r="G374" i="3" l="1"/>
  <c r="F374" i="3"/>
  <c r="J729" i="3"/>
  <c r="H374" i="3" l="1"/>
  <c r="I374" i="3" s="1"/>
  <c r="B375" i="3" s="1"/>
  <c r="J730" i="3"/>
  <c r="G375" i="3" a="1"/>
  <c r="G375" i="3" l="1"/>
  <c r="F375" i="3"/>
  <c r="J731" i="3"/>
  <c r="H375" i="3" l="1"/>
  <c r="I375" i="3" s="1"/>
  <c r="B376" i="3" s="1"/>
  <c r="J732" i="3"/>
  <c r="G376" i="3" a="1"/>
  <c r="G376" i="3" l="1"/>
  <c r="F376" i="3"/>
  <c r="J733" i="3"/>
  <c r="H376" i="3" l="1"/>
  <c r="I376" i="3" s="1"/>
  <c r="B377" i="3" s="1"/>
  <c r="J734" i="3"/>
  <c r="G377" i="3" a="1"/>
  <c r="G377" i="3" l="1"/>
  <c r="F377" i="3"/>
  <c r="J735" i="3"/>
  <c r="H377" i="3" l="1"/>
  <c r="I377" i="3" s="1"/>
  <c r="B378" i="3" s="1"/>
  <c r="J736" i="3"/>
  <c r="G378" i="3" a="1"/>
  <c r="G378" i="3" l="1"/>
  <c r="F378" i="3"/>
  <c r="J737" i="3"/>
  <c r="H378" i="3" l="1"/>
  <c r="I378" i="3" s="1"/>
  <c r="B379" i="3" s="1"/>
  <c r="J738" i="3"/>
  <c r="G379" i="3" a="1"/>
  <c r="G379" i="3" l="1"/>
  <c r="F379" i="3"/>
  <c r="J739" i="3"/>
  <c r="H379" i="3" l="1"/>
  <c r="I379" i="3" s="1"/>
  <c r="B380" i="3" s="1"/>
  <c r="J740" i="3"/>
  <c r="G380" i="3" a="1"/>
  <c r="G380" i="3" l="1"/>
  <c r="F380" i="3"/>
  <c r="J741" i="3"/>
  <c r="H380" i="3" l="1"/>
  <c r="I380" i="3" s="1"/>
  <c r="B381" i="3" s="1"/>
  <c r="J742" i="3"/>
  <c r="G381" i="3" a="1"/>
  <c r="G381" i="3" l="1"/>
  <c r="F381" i="3"/>
  <c r="J743" i="3"/>
  <c r="H381" i="3" l="1"/>
  <c r="I381" i="3" s="1"/>
  <c r="B382" i="3" s="1"/>
  <c r="J744" i="3"/>
  <c r="G382" i="3" a="1"/>
  <c r="G382" i="3" l="1"/>
  <c r="F382" i="3"/>
  <c r="J745" i="3"/>
  <c r="H382" i="3" l="1"/>
  <c r="I382" i="3" s="1"/>
  <c r="B383" i="3" s="1"/>
  <c r="J746" i="3"/>
  <c r="G383" i="3" a="1"/>
  <c r="G383" i="3" l="1"/>
  <c r="F383" i="3"/>
  <c r="J747" i="3"/>
  <c r="H383" i="3" l="1"/>
  <c r="I383" i="3" s="1"/>
  <c r="B384" i="3" s="1"/>
  <c r="J748" i="3"/>
  <c r="G384" i="3" a="1"/>
  <c r="G384" i="3" l="1"/>
  <c r="F384" i="3"/>
  <c r="J749" i="3"/>
  <c r="H384" i="3" l="1"/>
  <c r="I384" i="3" s="1"/>
  <c r="B385" i="3" s="1"/>
  <c r="J750" i="3"/>
  <c r="G385" i="3" a="1"/>
  <c r="G385" i="3" l="1"/>
  <c r="F385" i="3"/>
  <c r="J751" i="3"/>
  <c r="H385" i="3" l="1"/>
  <c r="I385" i="3" s="1"/>
  <c r="B386" i="3" s="1"/>
  <c r="J752" i="3"/>
  <c r="G386" i="3" a="1"/>
  <c r="G386" i="3" l="1"/>
  <c r="F386" i="3"/>
  <c r="J753" i="3"/>
  <c r="H386" i="3" l="1"/>
  <c r="I386" i="3" s="1"/>
  <c r="B387" i="3" s="1"/>
  <c r="J754" i="3"/>
  <c r="G387" i="3" a="1"/>
  <c r="G387" i="3" l="1"/>
  <c r="F387" i="3"/>
  <c r="J755" i="3"/>
  <c r="H387" i="3" l="1"/>
  <c r="I387" i="3" s="1"/>
  <c r="B388" i="3" s="1"/>
  <c r="J756" i="3"/>
  <c r="G388" i="3" a="1"/>
  <c r="G388" i="3" l="1"/>
  <c r="F388" i="3"/>
  <c r="J757" i="3"/>
  <c r="H388" i="3" l="1"/>
  <c r="I388" i="3" s="1"/>
  <c r="B389" i="3" s="1"/>
  <c r="J758" i="3"/>
  <c r="G389" i="3" a="1"/>
  <c r="G389" i="3" l="1"/>
  <c r="F389" i="3"/>
  <c r="J759" i="3"/>
  <c r="H389" i="3" l="1"/>
  <c r="I389" i="3" s="1"/>
  <c r="B390" i="3" s="1"/>
  <c r="J760" i="3"/>
  <c r="G390" i="3" a="1"/>
  <c r="G390" i="3" l="1"/>
  <c r="F390" i="3"/>
  <c r="J761" i="3"/>
  <c r="H390" i="3" l="1"/>
  <c r="I390" i="3" s="1"/>
  <c r="B391" i="3" s="1"/>
  <c r="J762" i="3"/>
  <c r="G391" i="3" a="1"/>
  <c r="G391" i="3" l="1"/>
  <c r="F391" i="3"/>
  <c r="J763" i="3"/>
  <c r="H391" i="3" l="1"/>
  <c r="I391" i="3" s="1"/>
  <c r="B392" i="3" s="1"/>
  <c r="J764" i="3"/>
  <c r="G392" i="3" a="1"/>
  <c r="G392" i="3" l="1"/>
  <c r="F392" i="3"/>
  <c r="J765" i="3"/>
  <c r="H392" i="3" l="1"/>
  <c r="I392" i="3" s="1"/>
  <c r="B393" i="3" s="1"/>
  <c r="J766" i="3"/>
  <c r="G393" i="3" a="1"/>
  <c r="G393" i="3" l="1"/>
  <c r="F393" i="3"/>
  <c r="J767" i="3"/>
  <c r="H393" i="3" l="1"/>
  <c r="I393" i="3" s="1"/>
  <c r="B394" i="3" s="1"/>
  <c r="J768" i="3"/>
  <c r="G394" i="3" a="1"/>
  <c r="G394" i="3" l="1"/>
  <c r="F394" i="3"/>
  <c r="J769" i="3"/>
  <c r="H394" i="3" l="1"/>
  <c r="I394" i="3" s="1"/>
  <c r="B395" i="3" s="1"/>
  <c r="J770" i="3"/>
  <c r="G395" i="3" a="1"/>
  <c r="G395" i="3" l="1"/>
  <c r="F395" i="3"/>
  <c r="J771" i="3"/>
  <c r="H395" i="3" l="1"/>
  <c r="I395" i="3" s="1"/>
  <c r="B396" i="3" s="1"/>
  <c r="J772" i="3"/>
  <c r="G396" i="3" a="1"/>
  <c r="G396" i="3" l="1"/>
  <c r="F396" i="3"/>
  <c r="J773" i="3"/>
  <c r="H396" i="3" l="1"/>
  <c r="I396" i="3" s="1"/>
  <c r="B397" i="3" s="1"/>
  <c r="J774" i="3"/>
  <c r="G397" i="3" a="1"/>
  <c r="G397" i="3" l="1"/>
  <c r="F397" i="3"/>
  <c r="J775" i="3"/>
  <c r="H397" i="3" l="1"/>
  <c r="I397" i="3" s="1"/>
  <c r="B398" i="3" s="1"/>
  <c r="J776" i="3"/>
  <c r="G398" i="3" a="1"/>
  <c r="G398" i="3" l="1"/>
  <c r="F398" i="3"/>
  <c r="J777" i="3"/>
  <c r="H398" i="3" l="1"/>
  <c r="I398" i="3" s="1"/>
  <c r="B399" i="3" s="1"/>
  <c r="J778" i="3"/>
  <c r="G399" i="3" a="1"/>
  <c r="G399" i="3" l="1"/>
  <c r="F399" i="3"/>
  <c r="J779" i="3"/>
  <c r="H399" i="3" l="1"/>
  <c r="I399" i="3" s="1"/>
  <c r="B400" i="3" s="1"/>
  <c r="J780" i="3"/>
  <c r="G400" i="3" a="1"/>
  <c r="G400" i="3" l="1"/>
  <c r="F400" i="3"/>
  <c r="J781" i="3"/>
  <c r="H400" i="3" l="1"/>
  <c r="I400" i="3" s="1"/>
  <c r="B401" i="3" s="1"/>
  <c r="J782" i="3"/>
  <c r="G401" i="3" a="1"/>
  <c r="G401" i="3" l="1"/>
  <c r="F401" i="3"/>
  <c r="J783" i="3"/>
  <c r="H401" i="3" l="1"/>
  <c r="I401" i="3" s="1"/>
  <c r="B402" i="3" s="1"/>
  <c r="J784" i="3"/>
  <c r="G402" i="3" a="1"/>
  <c r="G402" i="3" l="1"/>
  <c r="F402" i="3"/>
  <c r="J785" i="3"/>
  <c r="H402" i="3" l="1"/>
  <c r="I402" i="3" s="1"/>
  <c r="B403" i="3" s="1"/>
  <c r="J786" i="3"/>
  <c r="G403" i="3" a="1"/>
  <c r="G403" i="3" l="1"/>
  <c r="F403" i="3"/>
  <c r="J787" i="3"/>
  <c r="H403" i="3" l="1"/>
  <c r="I403" i="3" s="1"/>
  <c r="B404" i="3" s="1"/>
  <c r="J788" i="3"/>
  <c r="G404" i="3" a="1"/>
  <c r="G404" i="3" l="1"/>
  <c r="F404" i="3"/>
  <c r="J789" i="3"/>
  <c r="H404" i="3" l="1"/>
  <c r="I404" i="3" s="1"/>
  <c r="B405" i="3" s="1"/>
  <c r="J790" i="3"/>
  <c r="G405" i="3" a="1"/>
  <c r="G405" i="3" l="1"/>
  <c r="F405" i="3"/>
  <c r="J791" i="3"/>
  <c r="H405" i="3" l="1"/>
  <c r="I405" i="3" s="1"/>
  <c r="B406" i="3" s="1"/>
  <c r="J792" i="3"/>
  <c r="G406" i="3" a="1"/>
  <c r="G406" i="3" l="1"/>
  <c r="F406" i="3"/>
  <c r="J793" i="3"/>
  <c r="H406" i="3" l="1"/>
  <c r="I406" i="3" s="1"/>
  <c r="B407" i="3" s="1"/>
  <c r="J794" i="3"/>
  <c r="G407" i="3" a="1"/>
  <c r="G407" i="3" l="1"/>
  <c r="F407" i="3"/>
  <c r="J795" i="3"/>
  <c r="H407" i="3" l="1"/>
  <c r="I407" i="3" s="1"/>
  <c r="B408" i="3" s="1"/>
  <c r="J796" i="3"/>
  <c r="G408" i="3" a="1"/>
  <c r="G408" i="3" l="1"/>
  <c r="F408" i="3"/>
  <c r="J797" i="3"/>
  <c r="H408" i="3" l="1"/>
  <c r="I408" i="3" s="1"/>
  <c r="B409" i="3" s="1"/>
  <c r="J798" i="3"/>
  <c r="G409" i="3" a="1"/>
  <c r="G409" i="3" l="1"/>
  <c r="F409" i="3"/>
  <c r="J799" i="3"/>
  <c r="H409" i="3" l="1"/>
  <c r="I409" i="3" s="1"/>
  <c r="B410" i="3" s="1"/>
  <c r="J800" i="3"/>
  <c r="G410" i="3" a="1"/>
  <c r="G410" i="3" l="1"/>
  <c r="F410" i="3"/>
  <c r="J801" i="3"/>
  <c r="H410" i="3" l="1"/>
  <c r="I410" i="3" s="1"/>
  <c r="B411" i="3" s="1"/>
  <c r="J802" i="3"/>
  <c r="G411" i="3" a="1"/>
  <c r="G411" i="3" l="1"/>
  <c r="F411" i="3"/>
  <c r="J803" i="3"/>
  <c r="H411" i="3" l="1"/>
  <c r="I411" i="3" s="1"/>
  <c r="B412" i="3" s="1"/>
  <c r="J804" i="3"/>
  <c r="G412" i="3" a="1"/>
  <c r="G412" i="3" l="1"/>
  <c r="F412" i="3"/>
  <c r="J805" i="3"/>
  <c r="H412" i="3" l="1"/>
  <c r="I412" i="3" s="1"/>
  <c r="B413" i="3" s="1"/>
  <c r="J806" i="3"/>
  <c r="G413" i="3" a="1"/>
  <c r="G413" i="3" l="1"/>
  <c r="F413" i="3"/>
  <c r="J807" i="3"/>
  <c r="H413" i="3" l="1"/>
  <c r="I413" i="3" s="1"/>
  <c r="B414" i="3" s="1"/>
  <c r="J808" i="3"/>
  <c r="G414" i="3" a="1"/>
  <c r="G414" i="3" l="1"/>
  <c r="F414" i="3"/>
  <c r="J809" i="3"/>
  <c r="H414" i="3" l="1"/>
  <c r="I414" i="3" s="1"/>
  <c r="B415" i="3" s="1"/>
  <c r="J810" i="3"/>
  <c r="G415" i="3" a="1"/>
  <c r="G415" i="3" l="1"/>
  <c r="F415" i="3"/>
  <c r="J811" i="3"/>
  <c r="H415" i="3" l="1"/>
  <c r="I415" i="3" s="1"/>
  <c r="B416" i="3" s="1"/>
  <c r="J812" i="3"/>
  <c r="G416" i="3" a="1"/>
  <c r="G416" i="3" l="1"/>
  <c r="F416" i="3"/>
  <c r="J813" i="3"/>
  <c r="H416" i="3" l="1"/>
  <c r="I416" i="3" s="1"/>
  <c r="B417" i="3" s="1"/>
  <c r="J814" i="3"/>
  <c r="G417" i="3" a="1"/>
  <c r="G417" i="3" l="1"/>
  <c r="F417" i="3"/>
  <c r="J815" i="3"/>
  <c r="H417" i="3" l="1"/>
  <c r="I417" i="3" s="1"/>
  <c r="B418" i="3" s="1"/>
  <c r="J816" i="3"/>
  <c r="G418" i="3" a="1"/>
  <c r="G418" i="3" l="1"/>
  <c r="F418" i="3"/>
  <c r="J817" i="3"/>
  <c r="H418" i="3" l="1"/>
  <c r="I418" i="3" s="1"/>
  <c r="B419" i="3" s="1"/>
  <c r="J818" i="3"/>
  <c r="G419" i="3" a="1"/>
  <c r="G419" i="3" l="1"/>
  <c r="F419" i="3"/>
  <c r="J819" i="3"/>
  <c r="H419" i="3" l="1"/>
  <c r="I419" i="3" s="1"/>
  <c r="B420" i="3" s="1"/>
  <c r="J820" i="3"/>
  <c r="G420" i="3" a="1"/>
  <c r="G420" i="3" l="1"/>
  <c r="F420" i="3"/>
  <c r="J821" i="3"/>
  <c r="H420" i="3" l="1"/>
  <c r="I420" i="3" s="1"/>
  <c r="B421" i="3" s="1"/>
  <c r="J822" i="3"/>
  <c r="G421" i="3" a="1"/>
  <c r="G421" i="3" l="1"/>
  <c r="F421" i="3"/>
  <c r="J823" i="3"/>
  <c r="H421" i="3" l="1"/>
  <c r="I421" i="3" s="1"/>
  <c r="B422" i="3" s="1"/>
  <c r="J824" i="3"/>
  <c r="G422" i="3" a="1"/>
  <c r="G422" i="3" l="1"/>
  <c r="F422" i="3"/>
  <c r="J825" i="3"/>
  <c r="H422" i="3" l="1"/>
  <c r="I422" i="3" s="1"/>
  <c r="B423" i="3" s="1"/>
  <c r="J826" i="3"/>
  <c r="G423" i="3" a="1"/>
  <c r="G423" i="3" l="1"/>
  <c r="F423" i="3"/>
  <c r="J827" i="3"/>
  <c r="H423" i="3" l="1"/>
  <c r="I423" i="3" s="1"/>
  <c r="B424" i="3" s="1"/>
  <c r="J828" i="3"/>
  <c r="G424" i="3" a="1"/>
  <c r="G424" i="3" l="1"/>
  <c r="F424" i="3"/>
  <c r="J829" i="3"/>
  <c r="H424" i="3" l="1"/>
  <c r="I424" i="3" s="1"/>
  <c r="B425" i="3" s="1"/>
  <c r="J830" i="3"/>
  <c r="G425" i="3" a="1"/>
  <c r="G425" i="3" l="1"/>
  <c r="F425" i="3"/>
  <c r="J831" i="3"/>
  <c r="H425" i="3" l="1"/>
  <c r="I425" i="3" s="1"/>
  <c r="B426" i="3" s="1"/>
  <c r="J832" i="3"/>
  <c r="G426" i="3" a="1"/>
  <c r="G426" i="3" l="1"/>
  <c r="F426" i="3"/>
  <c r="J833" i="3"/>
  <c r="H426" i="3" l="1"/>
  <c r="I426" i="3" s="1"/>
  <c r="B427" i="3" s="1"/>
  <c r="F427" i="3" s="1"/>
  <c r="J834" i="3"/>
  <c r="G427" i="3" a="1"/>
  <c r="G427" i="3" l="1"/>
  <c r="H427" i="3" s="1"/>
  <c r="I427" i="3" s="1"/>
  <c r="B428" i="3" s="1"/>
  <c r="J835" i="3"/>
  <c r="G428" i="3" a="1"/>
  <c r="G428" i="3" l="1"/>
  <c r="F428" i="3"/>
  <c r="J836" i="3"/>
  <c r="H428" i="3" l="1"/>
  <c r="I428" i="3" s="1"/>
  <c r="B429" i="3" s="1"/>
  <c r="J837" i="3"/>
  <c r="G429" i="3" a="1"/>
  <c r="G429" i="3" l="1"/>
  <c r="F429" i="3"/>
  <c r="J838" i="3"/>
  <c r="H429" i="3" l="1"/>
  <c r="I429" i="3" s="1"/>
  <c r="B430" i="3" s="1"/>
  <c r="J839" i="3"/>
  <c r="G430" i="3" a="1"/>
  <c r="G430" i="3" l="1"/>
  <c r="F430" i="3"/>
  <c r="J840" i="3"/>
  <c r="H430" i="3" l="1"/>
  <c r="I430" i="3" s="1"/>
  <c r="B431" i="3" s="1"/>
  <c r="J841" i="3"/>
  <c r="G431" i="3" a="1"/>
  <c r="G431" i="3" l="1"/>
  <c r="F431" i="3"/>
  <c r="J842" i="3"/>
  <c r="H431" i="3" l="1"/>
  <c r="I431" i="3" s="1"/>
  <c r="B432" i="3" s="1"/>
  <c r="J843" i="3"/>
  <c r="G432" i="3" a="1"/>
  <c r="G432" i="3" l="1"/>
  <c r="F432" i="3"/>
  <c r="J844" i="3"/>
  <c r="H432" i="3" l="1"/>
  <c r="I432" i="3" s="1"/>
  <c r="B433" i="3" s="1"/>
  <c r="J845" i="3"/>
  <c r="G433" i="3" a="1"/>
  <c r="G433" i="3" l="1"/>
  <c r="F433" i="3"/>
  <c r="J846" i="3"/>
  <c r="H433" i="3" l="1"/>
  <c r="I433" i="3" s="1"/>
  <c r="B434" i="3" s="1"/>
  <c r="J847" i="3"/>
  <c r="G434" i="3" a="1"/>
  <c r="G434" i="3" l="1"/>
  <c r="F434" i="3"/>
  <c r="J848" i="3"/>
  <c r="H434" i="3" l="1"/>
  <c r="I434" i="3" s="1"/>
  <c r="B435" i="3" s="1"/>
  <c r="J849" i="3"/>
  <c r="G435" i="3" a="1"/>
  <c r="G435" i="3" l="1"/>
  <c r="F435" i="3"/>
  <c r="J850" i="3"/>
  <c r="H435" i="3" l="1"/>
  <c r="I435" i="3" s="1"/>
  <c r="B436" i="3" s="1"/>
  <c r="J851" i="3"/>
  <c r="G436" i="3" a="1"/>
  <c r="G436" i="3" l="1"/>
  <c r="F436" i="3"/>
  <c r="J852" i="3"/>
  <c r="H436" i="3" l="1"/>
  <c r="I436" i="3" s="1"/>
  <c r="B437" i="3" s="1"/>
  <c r="J853" i="3"/>
  <c r="G437" i="3" a="1"/>
  <c r="G437" i="3" l="1"/>
  <c r="F437" i="3"/>
  <c r="J854" i="3"/>
  <c r="H437" i="3" l="1"/>
  <c r="I437" i="3" s="1"/>
  <c r="B438" i="3" s="1"/>
  <c r="J855" i="3"/>
  <c r="G438" i="3" a="1"/>
  <c r="G438" i="3" l="1"/>
  <c r="F438" i="3"/>
  <c r="J856" i="3"/>
  <c r="H438" i="3" l="1"/>
  <c r="I438" i="3" s="1"/>
  <c r="B439" i="3" s="1"/>
  <c r="J857" i="3"/>
  <c r="G439" i="3" a="1"/>
  <c r="G439" i="3" l="1"/>
  <c r="F439" i="3"/>
  <c r="J858" i="3"/>
  <c r="H439" i="3" l="1"/>
  <c r="I439" i="3" s="1"/>
  <c r="B440" i="3" s="1"/>
  <c r="J859" i="3"/>
  <c r="G440" i="3" a="1"/>
  <c r="G440" i="3" l="1"/>
  <c r="F440" i="3"/>
  <c r="J860" i="3"/>
  <c r="H440" i="3" l="1"/>
  <c r="I440" i="3" s="1"/>
  <c r="B441" i="3" s="1"/>
  <c r="J861" i="3"/>
  <c r="G441" i="3" a="1"/>
  <c r="G441" i="3" l="1"/>
  <c r="F441" i="3"/>
  <c r="J862" i="3"/>
  <c r="H441" i="3" l="1"/>
  <c r="I441" i="3" s="1"/>
  <c r="B442" i="3" s="1"/>
  <c r="J863" i="3"/>
  <c r="G442" i="3" a="1"/>
  <c r="G442" i="3" l="1"/>
  <c r="F442" i="3"/>
  <c r="J864" i="3"/>
  <c r="H442" i="3" l="1"/>
  <c r="I442" i="3" s="1"/>
  <c r="B443" i="3" s="1"/>
  <c r="J865" i="3"/>
  <c r="G443" i="3" a="1"/>
  <c r="G443" i="3" l="1"/>
  <c r="F443" i="3"/>
  <c r="J866" i="3"/>
  <c r="H443" i="3" l="1"/>
  <c r="I443" i="3" s="1"/>
  <c r="B444" i="3" s="1"/>
  <c r="J867" i="3"/>
  <c r="G444" i="3" a="1"/>
  <c r="G444" i="3" l="1"/>
  <c r="F444" i="3"/>
  <c r="J868" i="3"/>
  <c r="H444" i="3" l="1"/>
  <c r="I444" i="3" s="1"/>
  <c r="B445" i="3" s="1"/>
  <c r="J869" i="3"/>
  <c r="G445" i="3" a="1"/>
  <c r="G445" i="3" l="1"/>
  <c r="F445" i="3"/>
  <c r="J870" i="3"/>
  <c r="H445" i="3" l="1"/>
  <c r="I445" i="3" s="1"/>
  <c r="B446" i="3" s="1"/>
  <c r="J871" i="3"/>
  <c r="G446" i="3" a="1"/>
  <c r="G446" i="3" l="1"/>
  <c r="F446" i="3"/>
  <c r="J872" i="3"/>
  <c r="H446" i="3" l="1"/>
  <c r="I446" i="3" s="1"/>
  <c r="B447" i="3" s="1"/>
  <c r="J873" i="3"/>
  <c r="G447" i="3" a="1"/>
  <c r="G447" i="3" l="1"/>
  <c r="F447" i="3"/>
  <c r="J874" i="3"/>
  <c r="H447" i="3" l="1"/>
  <c r="I447" i="3" s="1"/>
  <c r="B448" i="3" s="1"/>
  <c r="J875" i="3"/>
  <c r="G448" i="3" a="1"/>
  <c r="G448" i="3" l="1"/>
  <c r="F448" i="3"/>
  <c r="J876" i="3"/>
  <c r="H448" i="3" l="1"/>
  <c r="I448" i="3" s="1"/>
  <c r="B449" i="3" s="1"/>
  <c r="J877" i="3"/>
  <c r="G449" i="3" a="1"/>
  <c r="G449" i="3" l="1"/>
  <c r="F449" i="3"/>
  <c r="J878" i="3"/>
  <c r="H449" i="3" l="1"/>
  <c r="I449" i="3" s="1"/>
  <c r="B450" i="3" s="1"/>
  <c r="J879" i="3"/>
  <c r="G450" i="3" a="1"/>
  <c r="G450" i="3" l="1"/>
  <c r="F450" i="3"/>
  <c r="J880" i="3"/>
  <c r="H450" i="3" l="1"/>
  <c r="I450" i="3" s="1"/>
  <c r="B451" i="3" s="1"/>
  <c r="J881" i="3"/>
  <c r="G451" i="3" a="1"/>
  <c r="G451" i="3" l="1"/>
  <c r="F451" i="3"/>
  <c r="J882" i="3"/>
  <c r="H451" i="3" l="1"/>
  <c r="I451" i="3" s="1"/>
  <c r="B452" i="3" s="1"/>
  <c r="J883" i="3"/>
  <c r="G452" i="3" a="1"/>
  <c r="G452" i="3" l="1"/>
  <c r="F452" i="3"/>
  <c r="J884" i="3"/>
  <c r="H452" i="3" l="1"/>
  <c r="I452" i="3" s="1"/>
  <c r="B453" i="3" s="1"/>
  <c r="J885" i="3"/>
  <c r="G453" i="3" a="1"/>
  <c r="G453" i="3" l="1"/>
  <c r="F453" i="3"/>
  <c r="J886" i="3"/>
  <c r="H453" i="3" l="1"/>
  <c r="I453" i="3" s="1"/>
  <c r="B454" i="3" s="1"/>
  <c r="J887" i="3"/>
  <c r="G454" i="3" a="1"/>
  <c r="G454" i="3" l="1"/>
  <c r="F454" i="3"/>
  <c r="J888" i="3"/>
  <c r="H454" i="3" l="1"/>
  <c r="I454" i="3" s="1"/>
  <c r="B455" i="3" s="1"/>
  <c r="J889" i="3"/>
  <c r="G455" i="3" a="1"/>
  <c r="G455" i="3" l="1"/>
  <c r="F455" i="3"/>
  <c r="J890" i="3"/>
  <c r="H455" i="3" l="1"/>
  <c r="I455" i="3" s="1"/>
  <c r="B456" i="3" s="1"/>
  <c r="J891" i="3"/>
  <c r="G456" i="3" a="1"/>
  <c r="G456" i="3" l="1"/>
  <c r="F456" i="3"/>
  <c r="J892" i="3"/>
  <c r="H456" i="3" l="1"/>
  <c r="I456" i="3" s="1"/>
  <c r="B457" i="3" s="1"/>
  <c r="J893" i="3"/>
  <c r="G457" i="3" a="1"/>
  <c r="G457" i="3" l="1"/>
  <c r="F457" i="3"/>
  <c r="J894" i="3"/>
  <c r="H457" i="3" l="1"/>
  <c r="I457" i="3" s="1"/>
  <c r="B458" i="3" s="1"/>
  <c r="J895" i="3"/>
  <c r="G458" i="3" a="1"/>
  <c r="G458" i="3" l="1"/>
  <c r="F458" i="3"/>
  <c r="J896" i="3"/>
  <c r="H458" i="3" l="1"/>
  <c r="I458" i="3" s="1"/>
  <c r="B459" i="3" s="1"/>
  <c r="J897" i="3"/>
  <c r="G459" i="3" a="1"/>
  <c r="G459" i="3" l="1"/>
  <c r="F459" i="3"/>
  <c r="J898" i="3"/>
  <c r="H459" i="3" l="1"/>
  <c r="I459" i="3" s="1"/>
  <c r="B460" i="3" s="1"/>
  <c r="J899" i="3"/>
  <c r="G460" i="3" a="1"/>
  <c r="G460" i="3" l="1"/>
  <c r="F460" i="3"/>
  <c r="J900" i="3"/>
  <c r="H460" i="3" l="1"/>
  <c r="I460" i="3" s="1"/>
  <c r="B461" i="3" s="1"/>
  <c r="J901" i="3"/>
  <c r="G461" i="3" a="1"/>
  <c r="G461" i="3" l="1"/>
  <c r="F461" i="3"/>
  <c r="J902" i="3"/>
  <c r="H461" i="3" l="1"/>
  <c r="I461" i="3" s="1"/>
  <c r="B462" i="3" s="1"/>
  <c r="J903" i="3"/>
  <c r="G462" i="3" a="1"/>
  <c r="G462" i="3" l="1"/>
  <c r="F462" i="3"/>
  <c r="J904" i="3"/>
  <c r="H462" i="3" l="1"/>
  <c r="I462" i="3" s="1"/>
  <c r="B463" i="3" s="1"/>
  <c r="J905" i="3"/>
  <c r="G463" i="3" a="1"/>
  <c r="G463" i="3" l="1"/>
  <c r="F463" i="3"/>
  <c r="J906" i="3"/>
  <c r="H463" i="3" l="1"/>
  <c r="I463" i="3" s="1"/>
  <c r="B464" i="3" s="1"/>
  <c r="J907" i="3"/>
  <c r="G464" i="3" a="1"/>
  <c r="G464" i="3" l="1"/>
  <c r="F464" i="3"/>
  <c r="J908" i="3"/>
  <c r="H464" i="3" l="1"/>
  <c r="I464" i="3" s="1"/>
  <c r="B465" i="3" s="1"/>
  <c r="J909" i="3"/>
  <c r="G465" i="3" a="1"/>
  <c r="G465" i="3" l="1"/>
  <c r="F465" i="3"/>
  <c r="J910" i="3"/>
  <c r="H465" i="3" l="1"/>
  <c r="I465" i="3" s="1"/>
  <c r="B466" i="3" s="1"/>
  <c r="J911" i="3"/>
  <c r="G466" i="3" a="1"/>
  <c r="G466" i="3" l="1"/>
  <c r="F466" i="3"/>
  <c r="J912" i="3"/>
  <c r="H466" i="3" l="1"/>
  <c r="I466" i="3" s="1"/>
  <c r="B467" i="3" s="1"/>
  <c r="J913" i="3"/>
  <c r="G467" i="3" a="1"/>
  <c r="G467" i="3" l="1"/>
  <c r="F467" i="3"/>
  <c r="J914" i="3"/>
  <c r="H467" i="3" l="1"/>
  <c r="I467" i="3" s="1"/>
  <c r="B468" i="3" s="1"/>
  <c r="J915" i="3"/>
  <c r="G468" i="3" a="1"/>
  <c r="G468" i="3" l="1"/>
  <c r="F468" i="3"/>
  <c r="J916" i="3"/>
  <c r="H468" i="3" l="1"/>
  <c r="I468" i="3" s="1"/>
  <c r="B469" i="3" s="1"/>
  <c r="J917" i="3"/>
  <c r="G469" i="3" a="1"/>
  <c r="G469" i="3" l="1"/>
  <c r="F469" i="3"/>
  <c r="J918" i="3"/>
  <c r="H469" i="3" l="1"/>
  <c r="I469" i="3" s="1"/>
  <c r="B470" i="3" s="1"/>
  <c r="J919" i="3"/>
  <c r="G470" i="3" a="1"/>
  <c r="G470" i="3" l="1"/>
  <c r="F470" i="3"/>
  <c r="J920" i="3"/>
  <c r="H470" i="3" l="1"/>
  <c r="I470" i="3" s="1"/>
  <c r="B471" i="3" s="1"/>
  <c r="J921" i="3"/>
  <c r="G471" i="3" a="1"/>
  <c r="G471" i="3" l="1"/>
  <c r="F471" i="3"/>
  <c r="J922" i="3"/>
  <c r="H471" i="3" l="1"/>
  <c r="I471" i="3" s="1"/>
  <c r="B472" i="3" s="1"/>
  <c r="J923" i="3"/>
  <c r="G472" i="3" a="1"/>
  <c r="G472" i="3" l="1"/>
  <c r="F472" i="3"/>
  <c r="J924" i="3"/>
  <c r="H472" i="3" l="1"/>
  <c r="I472" i="3" s="1"/>
  <c r="B473" i="3" s="1"/>
  <c r="J925" i="3"/>
  <c r="G473" i="3" a="1"/>
  <c r="G473" i="3" l="1"/>
  <c r="F473" i="3"/>
  <c r="J926" i="3"/>
  <c r="H473" i="3" l="1"/>
  <c r="I473" i="3" s="1"/>
  <c r="B474" i="3" s="1"/>
  <c r="J927" i="3"/>
  <c r="G474" i="3" a="1"/>
  <c r="G474" i="3" l="1"/>
  <c r="F474" i="3"/>
  <c r="J928" i="3"/>
  <c r="H474" i="3" l="1"/>
  <c r="I474" i="3" s="1"/>
  <c r="B475" i="3" s="1"/>
  <c r="J929" i="3"/>
  <c r="G475" i="3" a="1"/>
  <c r="G475" i="3" l="1"/>
  <c r="F475" i="3"/>
  <c r="J930" i="3"/>
  <c r="H475" i="3" l="1"/>
  <c r="I475" i="3" s="1"/>
  <c r="B476" i="3" s="1"/>
  <c r="J931" i="3"/>
  <c r="G476" i="3" a="1"/>
  <c r="G476" i="3" l="1"/>
  <c r="F476" i="3"/>
  <c r="J932" i="3"/>
  <c r="H476" i="3" l="1"/>
  <c r="I476" i="3" s="1"/>
  <c r="B477" i="3" s="1"/>
  <c r="J933" i="3"/>
  <c r="G477" i="3" a="1"/>
  <c r="G477" i="3" l="1"/>
  <c r="F477" i="3"/>
  <c r="J934" i="3"/>
  <c r="H477" i="3" l="1"/>
  <c r="I477" i="3" s="1"/>
  <c r="B478" i="3" s="1"/>
  <c r="J935" i="3"/>
  <c r="G478" i="3" a="1"/>
  <c r="G478" i="3" l="1"/>
  <c r="F478" i="3"/>
  <c r="J936" i="3"/>
  <c r="H478" i="3" l="1"/>
  <c r="I478" i="3" s="1"/>
  <c r="B479" i="3" s="1"/>
  <c r="J937" i="3"/>
  <c r="G479" i="3" a="1"/>
  <c r="G479" i="3" l="1"/>
  <c r="F479" i="3"/>
  <c r="J938" i="3"/>
  <c r="H479" i="3" l="1"/>
  <c r="I479" i="3" s="1"/>
  <c r="B480" i="3" s="1"/>
  <c r="J939" i="3"/>
  <c r="G480" i="3" a="1"/>
  <c r="G480" i="3" l="1"/>
  <c r="F480" i="3"/>
  <c r="J940" i="3"/>
  <c r="H480" i="3" l="1"/>
  <c r="I480" i="3" s="1"/>
  <c r="B481" i="3" s="1"/>
  <c r="J941" i="3"/>
  <c r="G481" i="3" a="1"/>
  <c r="G481" i="3" l="1"/>
  <c r="F481" i="3"/>
  <c r="J942" i="3"/>
  <c r="H481" i="3" l="1"/>
  <c r="I481" i="3" s="1"/>
  <c r="B482" i="3" s="1"/>
  <c r="J943" i="3"/>
  <c r="G482" i="3" a="1"/>
  <c r="G482" i="3" l="1"/>
  <c r="F482" i="3"/>
  <c r="J944" i="3"/>
  <c r="H482" i="3" l="1"/>
  <c r="I482" i="3" s="1"/>
  <c r="B483" i="3" s="1"/>
  <c r="J945" i="3"/>
  <c r="G483" i="3" a="1"/>
  <c r="G483" i="3" l="1"/>
  <c r="F483" i="3"/>
  <c r="J946" i="3"/>
  <c r="H483" i="3" l="1"/>
  <c r="I483" i="3" s="1"/>
  <c r="B484" i="3" s="1"/>
  <c r="J947" i="3"/>
  <c r="G484" i="3" a="1"/>
  <c r="G484" i="3" l="1"/>
  <c r="F484" i="3"/>
  <c r="J948" i="3"/>
  <c r="H484" i="3" l="1"/>
  <c r="I484" i="3" s="1"/>
  <c r="B485" i="3" s="1"/>
  <c r="J949" i="3"/>
  <c r="G485" i="3" a="1"/>
  <c r="G485" i="3" l="1"/>
  <c r="F485" i="3"/>
  <c r="J950" i="3"/>
  <c r="H485" i="3" l="1"/>
  <c r="I485" i="3" s="1"/>
  <c r="B486" i="3" s="1"/>
  <c r="J951" i="3"/>
  <c r="G486" i="3" a="1"/>
  <c r="G486" i="3" l="1"/>
  <c r="F486" i="3"/>
  <c r="J952" i="3"/>
  <c r="H486" i="3" l="1"/>
  <c r="I486" i="3" s="1"/>
  <c r="B487" i="3" s="1"/>
  <c r="J953" i="3"/>
  <c r="G487" i="3" a="1"/>
  <c r="G487" i="3" l="1"/>
  <c r="F487" i="3"/>
  <c r="J954" i="3"/>
  <c r="H487" i="3" l="1"/>
  <c r="I487" i="3" s="1"/>
  <c r="B488" i="3" s="1"/>
  <c r="J955" i="3"/>
  <c r="G488" i="3" a="1"/>
  <c r="G488" i="3" l="1"/>
  <c r="F488" i="3"/>
  <c r="J956" i="3"/>
  <c r="H488" i="3" l="1"/>
  <c r="I488" i="3" s="1"/>
  <c r="B489" i="3" s="1"/>
  <c r="J957" i="3"/>
  <c r="G489" i="3" a="1"/>
  <c r="G489" i="3" l="1"/>
  <c r="F489" i="3"/>
  <c r="J958" i="3"/>
  <c r="H489" i="3" l="1"/>
  <c r="I489" i="3" s="1"/>
  <c r="B490" i="3" s="1"/>
  <c r="J959" i="3"/>
  <c r="G490" i="3" a="1"/>
  <c r="G490" i="3" l="1"/>
  <c r="F490" i="3"/>
  <c r="J960" i="3"/>
  <c r="H490" i="3" l="1"/>
  <c r="I490" i="3" s="1"/>
  <c r="B491" i="3" s="1"/>
  <c r="J961" i="3"/>
  <c r="G491" i="3" a="1"/>
  <c r="G491" i="3" l="1"/>
  <c r="F491" i="3"/>
  <c r="J962" i="3"/>
  <c r="H491" i="3" l="1"/>
  <c r="I491" i="3" s="1"/>
  <c r="B492" i="3" s="1"/>
  <c r="J963" i="3"/>
  <c r="G492" i="3" a="1"/>
  <c r="G492" i="3" l="1"/>
  <c r="F492" i="3"/>
  <c r="J964" i="3"/>
  <c r="H492" i="3" l="1"/>
  <c r="I492" i="3" s="1"/>
  <c r="B493" i="3" s="1"/>
  <c r="J965" i="3"/>
  <c r="G493" i="3" a="1"/>
  <c r="G493" i="3" l="1"/>
  <c r="F493" i="3"/>
  <c r="J966" i="3"/>
  <c r="H493" i="3" l="1"/>
  <c r="I493" i="3" s="1"/>
  <c r="B494" i="3" s="1"/>
  <c r="J967" i="3"/>
  <c r="G494" i="3" a="1"/>
  <c r="G494" i="3" l="1"/>
  <c r="F494" i="3"/>
  <c r="J968" i="3"/>
  <c r="H494" i="3" l="1"/>
  <c r="I494" i="3" s="1"/>
  <c r="B495" i="3" s="1"/>
  <c r="J969" i="3"/>
  <c r="G495" i="3" a="1"/>
  <c r="G495" i="3" l="1"/>
  <c r="F495" i="3"/>
  <c r="J970" i="3"/>
  <c r="H495" i="3" l="1"/>
  <c r="I495" i="3" s="1"/>
  <c r="B496" i="3" s="1"/>
  <c r="J971" i="3"/>
  <c r="G496" i="3" a="1"/>
  <c r="G496" i="3" l="1"/>
  <c r="F496" i="3"/>
  <c r="J972" i="3"/>
  <c r="H496" i="3" l="1"/>
  <c r="I496" i="3" s="1"/>
  <c r="B497" i="3" s="1"/>
  <c r="J973" i="3"/>
  <c r="G497" i="3" a="1"/>
  <c r="G497" i="3" l="1"/>
  <c r="F497" i="3"/>
  <c r="J974" i="3"/>
  <c r="H497" i="3" l="1"/>
  <c r="I497" i="3" s="1"/>
  <c r="B498" i="3" s="1"/>
  <c r="J975" i="3"/>
  <c r="G498" i="3" a="1"/>
  <c r="G498" i="3" l="1"/>
  <c r="F498" i="3"/>
  <c r="J976" i="3"/>
  <c r="H498" i="3" l="1"/>
  <c r="I498" i="3" s="1"/>
  <c r="B499" i="3" s="1"/>
  <c r="J977" i="3"/>
  <c r="G499" i="3" a="1"/>
  <c r="G499" i="3" l="1"/>
  <c r="F499" i="3"/>
  <c r="J978" i="3"/>
  <c r="H499" i="3" l="1"/>
  <c r="I499" i="3" s="1"/>
  <c r="B500" i="3" s="1"/>
  <c r="J979" i="3"/>
  <c r="G500" i="3" a="1"/>
  <c r="G500" i="3" l="1"/>
  <c r="F500" i="3"/>
  <c r="J980" i="3"/>
  <c r="H500" i="3" l="1"/>
  <c r="I500" i="3" s="1"/>
  <c r="B501" i="3" s="1"/>
  <c r="J981" i="3"/>
  <c r="G501" i="3" a="1"/>
  <c r="G501" i="3" l="1"/>
  <c r="F501" i="3"/>
  <c r="J982" i="3"/>
  <c r="H501" i="3" l="1"/>
  <c r="I501" i="3" s="1"/>
  <c r="B502" i="3" s="1"/>
  <c r="J983" i="3"/>
  <c r="G502" i="3" a="1"/>
  <c r="G502" i="3" l="1"/>
  <c r="F502" i="3"/>
  <c r="J984" i="3"/>
  <c r="H502" i="3" l="1"/>
  <c r="I502" i="3" s="1"/>
  <c r="B503" i="3" s="1"/>
  <c r="J985" i="3"/>
  <c r="G503" i="3" a="1"/>
  <c r="G503" i="3" l="1"/>
  <c r="F503" i="3"/>
  <c r="J986" i="3"/>
  <c r="H503" i="3" l="1"/>
  <c r="I503" i="3" s="1"/>
  <c r="B504" i="3" s="1"/>
  <c r="J987" i="3"/>
  <c r="G504" i="3" a="1"/>
  <c r="G504" i="3" l="1"/>
  <c r="F504" i="3"/>
  <c r="J988" i="3"/>
  <c r="H504" i="3" l="1"/>
  <c r="I504" i="3" s="1"/>
  <c r="B505" i="3" s="1"/>
  <c r="J989" i="3"/>
  <c r="G505" i="3" a="1"/>
  <c r="G505" i="3" l="1"/>
  <c r="F505" i="3"/>
  <c r="J990" i="3"/>
  <c r="H505" i="3" l="1"/>
  <c r="I505" i="3" s="1"/>
  <c r="B506" i="3" s="1"/>
  <c r="J991" i="3"/>
  <c r="G506" i="3" a="1"/>
  <c r="G506" i="3" l="1"/>
  <c r="F506" i="3"/>
  <c r="J992" i="3"/>
  <c r="H506" i="3" l="1"/>
  <c r="I506" i="3" s="1"/>
  <c r="B507" i="3" s="1"/>
  <c r="J993" i="3"/>
  <c r="G507" i="3" a="1"/>
  <c r="G507" i="3" l="1"/>
  <c r="F507" i="3"/>
  <c r="J994" i="3"/>
  <c r="H507" i="3" l="1"/>
  <c r="I507" i="3" s="1"/>
  <c r="B508" i="3" s="1"/>
  <c r="J995" i="3"/>
  <c r="G508" i="3" a="1"/>
  <c r="G508" i="3" l="1"/>
  <c r="F508" i="3"/>
  <c r="J996" i="3"/>
  <c r="H508" i="3" l="1"/>
  <c r="I508" i="3" s="1"/>
  <c r="B509" i="3" s="1"/>
  <c r="J997" i="3"/>
  <c r="G509" i="3" a="1"/>
  <c r="G509" i="3" l="1"/>
  <c r="F509" i="3"/>
  <c r="J998" i="3"/>
  <c r="H509" i="3" l="1"/>
  <c r="I509" i="3" s="1"/>
  <c r="B510" i="3" s="1"/>
  <c r="J999" i="3"/>
  <c r="G510" i="3" a="1"/>
  <c r="G510" i="3" l="1"/>
  <c r="F510" i="3"/>
  <c r="J1000" i="3"/>
  <c r="H510" i="3" l="1"/>
  <c r="I510" i="3" s="1"/>
  <c r="B511" i="3" s="1"/>
  <c r="J1001" i="3"/>
  <c r="G511" i="3" a="1"/>
  <c r="G511" i="3" l="1"/>
  <c r="F511" i="3"/>
  <c r="J1002" i="3"/>
  <c r="H511" i="3" l="1"/>
  <c r="I511" i="3" s="1"/>
  <c r="B512" i="3" s="1"/>
  <c r="J1003" i="3"/>
  <c r="G512" i="3" a="1"/>
  <c r="G512" i="3" l="1"/>
  <c r="F512" i="3"/>
  <c r="J1004" i="3"/>
  <c r="H512" i="3" l="1"/>
  <c r="I512" i="3" s="1"/>
  <c r="B513" i="3" s="1"/>
  <c r="J1005" i="3"/>
  <c r="G513" i="3" a="1"/>
  <c r="G513" i="3" l="1"/>
  <c r="F513" i="3"/>
  <c r="J1006" i="3"/>
  <c r="H513" i="3" l="1"/>
  <c r="I513" i="3" s="1"/>
  <c r="B514" i="3" s="1"/>
  <c r="J1007" i="3"/>
  <c r="G514" i="3" a="1"/>
  <c r="G514" i="3" l="1"/>
  <c r="F514" i="3"/>
  <c r="J1008" i="3"/>
  <c r="H514" i="3" l="1"/>
  <c r="I514" i="3" s="1"/>
  <c r="B515" i="3" s="1"/>
  <c r="J1009" i="3"/>
  <c r="G515" i="3" a="1"/>
  <c r="G515" i="3" l="1"/>
  <c r="F515" i="3"/>
  <c r="J1010" i="3"/>
  <c r="H515" i="3" l="1"/>
  <c r="I515" i="3" s="1"/>
  <c r="B516" i="3" s="1"/>
  <c r="J1011" i="3"/>
  <c r="G516" i="3" a="1"/>
  <c r="G516" i="3" l="1"/>
  <c r="F516" i="3"/>
  <c r="J1012" i="3"/>
  <c r="H516" i="3" l="1"/>
  <c r="I516" i="3" s="1"/>
  <c r="B517" i="3" s="1"/>
  <c r="J1013" i="3"/>
  <c r="G517" i="3" a="1"/>
  <c r="G517" i="3" l="1"/>
  <c r="F517" i="3"/>
  <c r="J1014" i="3"/>
  <c r="H517" i="3" l="1"/>
  <c r="I517" i="3" s="1"/>
  <c r="B518" i="3" s="1"/>
  <c r="J1015" i="3"/>
  <c r="G518" i="3" a="1"/>
  <c r="G518" i="3" l="1"/>
  <c r="F518" i="3"/>
  <c r="J1016" i="3"/>
  <c r="H518" i="3" l="1"/>
  <c r="I518" i="3" s="1"/>
  <c r="B519" i="3" s="1"/>
  <c r="J1017" i="3"/>
  <c r="G519" i="3" a="1"/>
  <c r="G519" i="3" l="1"/>
  <c r="F519" i="3"/>
  <c r="J1018" i="3"/>
  <c r="H519" i="3" l="1"/>
  <c r="I519" i="3" s="1"/>
  <c r="B520" i="3" s="1"/>
  <c r="J1019" i="3"/>
  <c r="G520" i="3" a="1"/>
  <c r="G520" i="3" l="1"/>
  <c r="F520" i="3"/>
  <c r="J1020" i="3"/>
  <c r="H520" i="3" l="1"/>
  <c r="I520" i="3" s="1"/>
  <c r="B521" i="3" s="1"/>
  <c r="J1021" i="3"/>
  <c r="G521" i="3" a="1"/>
  <c r="G521" i="3" l="1"/>
  <c r="F521" i="3"/>
  <c r="J1022" i="3"/>
  <c r="H521" i="3" l="1"/>
  <c r="I521" i="3" s="1"/>
  <c r="B522" i="3" s="1"/>
  <c r="J1023" i="3"/>
  <c r="G522" i="3" a="1"/>
  <c r="G522" i="3" l="1"/>
  <c r="F522" i="3"/>
  <c r="J1024" i="3"/>
  <c r="H522" i="3" l="1"/>
  <c r="I522" i="3" s="1"/>
  <c r="B523" i="3" s="1"/>
  <c r="J1025" i="3"/>
  <c r="G523" i="3" a="1"/>
  <c r="G523" i="3" l="1"/>
  <c r="F523" i="3"/>
  <c r="J1026" i="3"/>
  <c r="H523" i="3" l="1"/>
  <c r="I523" i="3" s="1"/>
  <c r="B524" i="3" s="1"/>
  <c r="J1027" i="3"/>
  <c r="G524" i="3" a="1"/>
  <c r="G524" i="3" l="1"/>
  <c r="F524" i="3"/>
  <c r="J1028" i="3"/>
  <c r="H524" i="3" l="1"/>
  <c r="I524" i="3" s="1"/>
  <c r="B525" i="3" s="1"/>
  <c r="J1029" i="3"/>
  <c r="G525" i="3" a="1"/>
  <c r="G525" i="3" l="1"/>
  <c r="F525" i="3"/>
  <c r="J1030" i="3"/>
  <c r="H525" i="3" l="1"/>
  <c r="I525" i="3" s="1"/>
  <c r="B526" i="3" s="1"/>
  <c r="J1031" i="3"/>
  <c r="G526" i="3" a="1"/>
  <c r="G526" i="3" l="1"/>
  <c r="F526" i="3"/>
  <c r="J1032" i="3"/>
  <c r="H526" i="3" l="1"/>
  <c r="I526" i="3" s="1"/>
  <c r="B527" i="3" s="1"/>
  <c r="J1033" i="3"/>
  <c r="G527" i="3" a="1"/>
  <c r="G527" i="3" l="1"/>
  <c r="F527" i="3"/>
  <c r="J1034" i="3"/>
  <c r="H527" i="3" l="1"/>
  <c r="I527" i="3" s="1"/>
  <c r="B528" i="3" s="1"/>
  <c r="J1035" i="3"/>
  <c r="G528" i="3" a="1"/>
  <c r="G528" i="3" l="1"/>
  <c r="F528" i="3"/>
  <c r="J1036" i="3"/>
  <c r="H528" i="3" l="1"/>
  <c r="I528" i="3" s="1"/>
  <c r="B529" i="3" s="1"/>
  <c r="J1037" i="3"/>
  <c r="G529" i="3" a="1"/>
  <c r="G529" i="3" l="1"/>
  <c r="F529" i="3"/>
  <c r="J1038" i="3"/>
  <c r="H529" i="3" l="1"/>
  <c r="I529" i="3" s="1"/>
  <c r="B530" i="3" s="1"/>
  <c r="J1039" i="3"/>
  <c r="G530" i="3" a="1"/>
  <c r="G530" i="3" l="1"/>
  <c r="F530" i="3"/>
  <c r="J1040" i="3"/>
  <c r="H530" i="3" l="1"/>
  <c r="I530" i="3" s="1"/>
  <c r="B531" i="3" s="1"/>
  <c r="J1041" i="3"/>
  <c r="G531" i="3" a="1"/>
  <c r="G531" i="3" l="1"/>
  <c r="F531" i="3"/>
  <c r="J1042" i="3"/>
  <c r="H531" i="3" l="1"/>
  <c r="I531" i="3" s="1"/>
  <c r="B532" i="3" s="1"/>
  <c r="J1043" i="3"/>
  <c r="G532" i="3" a="1"/>
  <c r="G532" i="3" l="1"/>
  <c r="F532" i="3"/>
  <c r="J1044" i="3"/>
  <c r="H532" i="3" l="1"/>
  <c r="I532" i="3" s="1"/>
  <c r="B533" i="3" s="1"/>
  <c r="J1045" i="3"/>
  <c r="G533" i="3" a="1"/>
  <c r="G533" i="3" l="1"/>
  <c r="F533" i="3"/>
  <c r="J1046" i="3"/>
  <c r="H533" i="3" l="1"/>
  <c r="I533" i="3" s="1"/>
  <c r="B534" i="3" s="1"/>
  <c r="J1047" i="3"/>
  <c r="G534" i="3" a="1"/>
  <c r="G534" i="3" l="1"/>
  <c r="F534" i="3"/>
  <c r="J1048" i="3"/>
  <c r="H534" i="3" l="1"/>
  <c r="I534" i="3" s="1"/>
  <c r="B535" i="3" s="1"/>
  <c r="J1049" i="3"/>
  <c r="G535" i="3" a="1"/>
  <c r="G535" i="3" l="1"/>
  <c r="F535" i="3"/>
  <c r="J1050" i="3"/>
  <c r="H535" i="3" l="1"/>
  <c r="I535" i="3" s="1"/>
  <c r="B536" i="3" s="1"/>
  <c r="J1051" i="3"/>
  <c r="G536" i="3" a="1"/>
  <c r="G536" i="3" l="1"/>
  <c r="F536" i="3"/>
  <c r="J1052" i="3"/>
  <c r="H536" i="3" l="1"/>
  <c r="I536" i="3" s="1"/>
  <c r="B537" i="3" s="1"/>
  <c r="J1053" i="3"/>
  <c r="G537" i="3" a="1"/>
  <c r="G537" i="3" l="1"/>
  <c r="F537" i="3"/>
  <c r="J1054" i="3"/>
  <c r="H537" i="3" l="1"/>
  <c r="I537" i="3" s="1"/>
  <c r="B538" i="3" s="1"/>
  <c r="J1055" i="3"/>
  <c r="G538" i="3" a="1"/>
  <c r="G538" i="3" l="1"/>
  <c r="F538" i="3"/>
  <c r="J1056" i="3"/>
  <c r="H538" i="3" l="1"/>
  <c r="I538" i="3" s="1"/>
  <c r="B539" i="3" s="1"/>
  <c r="J1057" i="3"/>
  <c r="G539" i="3" a="1"/>
  <c r="G539" i="3" l="1"/>
  <c r="F539" i="3"/>
  <c r="J1058" i="3"/>
  <c r="H539" i="3" l="1"/>
  <c r="I539" i="3" s="1"/>
  <c r="B540" i="3" s="1"/>
  <c r="J1059" i="3"/>
  <c r="G540" i="3" a="1"/>
  <c r="G540" i="3" l="1"/>
  <c r="F540" i="3"/>
  <c r="J1060" i="3"/>
  <c r="H540" i="3" l="1"/>
  <c r="I540" i="3" s="1"/>
  <c r="B541" i="3" s="1"/>
  <c r="J1061" i="3"/>
  <c r="G541" i="3" a="1"/>
  <c r="G541" i="3" l="1"/>
  <c r="F541" i="3"/>
  <c r="J1062" i="3"/>
  <c r="H541" i="3" l="1"/>
  <c r="I541" i="3" s="1"/>
  <c r="B542" i="3" s="1"/>
  <c r="J1063" i="3"/>
  <c r="G542" i="3" a="1"/>
  <c r="G542" i="3" l="1"/>
  <c r="F542" i="3"/>
  <c r="J1064" i="3"/>
  <c r="H542" i="3" l="1"/>
  <c r="I542" i="3" s="1"/>
  <c r="B543" i="3" s="1"/>
  <c r="J1065" i="3"/>
  <c r="G543" i="3" a="1"/>
  <c r="G543" i="3" l="1"/>
  <c r="F543" i="3"/>
  <c r="J1066" i="3"/>
  <c r="H543" i="3" l="1"/>
  <c r="I543" i="3" s="1"/>
  <c r="B544" i="3" s="1"/>
  <c r="J1067" i="3"/>
  <c r="G544" i="3" a="1"/>
  <c r="G544" i="3" l="1"/>
  <c r="F544" i="3"/>
  <c r="J1068" i="3"/>
  <c r="H544" i="3" l="1"/>
  <c r="I544" i="3" s="1"/>
  <c r="B545" i="3" s="1"/>
  <c r="J1069" i="3"/>
  <c r="G545" i="3" a="1"/>
  <c r="G545" i="3" l="1"/>
  <c r="F545" i="3"/>
  <c r="J1070" i="3"/>
  <c r="H545" i="3" l="1"/>
  <c r="I545" i="3" s="1"/>
  <c r="B546" i="3" s="1"/>
  <c r="J1071" i="3"/>
  <c r="G546" i="3" a="1"/>
  <c r="G546" i="3" l="1"/>
  <c r="F546" i="3"/>
  <c r="J1072" i="3"/>
  <c r="H546" i="3" l="1"/>
  <c r="I546" i="3" s="1"/>
  <c r="B547" i="3" s="1"/>
  <c r="J1073" i="3"/>
  <c r="G547" i="3" a="1"/>
  <c r="G547" i="3" l="1"/>
  <c r="F547" i="3"/>
  <c r="J1074" i="3"/>
  <c r="H547" i="3" l="1"/>
  <c r="I547" i="3" s="1"/>
  <c r="B548" i="3" s="1"/>
  <c r="J1075" i="3"/>
  <c r="G548" i="3" a="1"/>
  <c r="G548" i="3" l="1"/>
  <c r="F548" i="3"/>
  <c r="J1076" i="3"/>
  <c r="H548" i="3" l="1"/>
  <c r="I548" i="3" s="1"/>
  <c r="B549" i="3" s="1"/>
  <c r="J1077" i="3"/>
  <c r="G549" i="3" a="1"/>
  <c r="G549" i="3" l="1"/>
  <c r="F549" i="3"/>
  <c r="J1078" i="3"/>
  <c r="H549" i="3" l="1"/>
  <c r="I549" i="3" s="1"/>
  <c r="B550" i="3" s="1"/>
  <c r="J1079" i="3"/>
  <c r="G550" i="3" a="1"/>
  <c r="G550" i="3" l="1"/>
  <c r="F550" i="3"/>
  <c r="J1080" i="3"/>
  <c r="H550" i="3" l="1"/>
  <c r="I550" i="3" s="1"/>
  <c r="B551" i="3" s="1"/>
  <c r="J1081" i="3"/>
  <c r="G551" i="3" a="1"/>
  <c r="G551" i="3" l="1"/>
  <c r="F551" i="3"/>
  <c r="J1082" i="3"/>
  <c r="H551" i="3" l="1"/>
  <c r="I551" i="3" s="1"/>
  <c r="B552" i="3" s="1"/>
  <c r="J1083" i="3"/>
  <c r="G552" i="3" a="1"/>
  <c r="G552" i="3" l="1"/>
  <c r="F552" i="3"/>
  <c r="J1084" i="3"/>
  <c r="H552" i="3" l="1"/>
  <c r="I552" i="3" s="1"/>
  <c r="B553" i="3" s="1"/>
  <c r="J1085" i="3"/>
  <c r="G553" i="3" a="1"/>
  <c r="G553" i="3" l="1"/>
  <c r="F553" i="3"/>
  <c r="J1086" i="3"/>
  <c r="H553" i="3" l="1"/>
  <c r="I553" i="3" s="1"/>
  <c r="B554" i="3" s="1"/>
  <c r="J1087" i="3"/>
  <c r="G554" i="3" a="1"/>
  <c r="G554" i="3" l="1"/>
  <c r="F554" i="3"/>
  <c r="J1088" i="3"/>
  <c r="H554" i="3" l="1"/>
  <c r="I554" i="3" s="1"/>
  <c r="B555" i="3" s="1"/>
  <c r="J1089" i="3"/>
  <c r="G555" i="3" a="1"/>
  <c r="G555" i="3" l="1"/>
  <c r="F555" i="3"/>
  <c r="J1090" i="3"/>
  <c r="H555" i="3" l="1"/>
  <c r="I555" i="3" s="1"/>
  <c r="B556" i="3" s="1"/>
  <c r="J1091" i="3"/>
  <c r="G556" i="3" a="1"/>
  <c r="G556" i="3" l="1"/>
  <c r="F556" i="3"/>
  <c r="J1092" i="3"/>
  <c r="H556" i="3" l="1"/>
  <c r="I556" i="3" s="1"/>
  <c r="B557" i="3" s="1"/>
  <c r="J1093" i="3"/>
  <c r="G557" i="3" a="1"/>
  <c r="G557" i="3" l="1"/>
  <c r="F557" i="3"/>
  <c r="J1094" i="3"/>
  <c r="H557" i="3" l="1"/>
  <c r="I557" i="3" s="1"/>
  <c r="B558" i="3" s="1"/>
  <c r="J1095" i="3"/>
  <c r="G558" i="3" a="1"/>
  <c r="G558" i="3" l="1"/>
  <c r="F558" i="3"/>
  <c r="J1096" i="3"/>
  <c r="H558" i="3" l="1"/>
  <c r="I558" i="3" s="1"/>
  <c r="B559" i="3" s="1"/>
  <c r="J1097" i="3"/>
  <c r="G559" i="3" a="1"/>
  <c r="G559" i="3" l="1"/>
  <c r="F559" i="3"/>
  <c r="J1098" i="3"/>
  <c r="H559" i="3" l="1"/>
  <c r="I559" i="3" s="1"/>
  <c r="B560" i="3" s="1"/>
  <c r="J1099" i="3"/>
  <c r="G560" i="3" a="1"/>
  <c r="G560" i="3" l="1"/>
  <c r="F560" i="3"/>
  <c r="J1100" i="3"/>
  <c r="H560" i="3" l="1"/>
  <c r="I560" i="3" s="1"/>
  <c r="B561" i="3" s="1"/>
  <c r="J1101" i="3"/>
  <c r="G561" i="3" a="1"/>
  <c r="G561" i="3" l="1"/>
  <c r="F561" i="3"/>
  <c r="J1102" i="3"/>
  <c r="H561" i="3" l="1"/>
  <c r="I561" i="3" s="1"/>
  <c r="B562" i="3" s="1"/>
  <c r="J1103" i="3"/>
  <c r="G562" i="3" a="1"/>
  <c r="G562" i="3" l="1"/>
  <c r="F562" i="3"/>
  <c r="J1104" i="3"/>
  <c r="H562" i="3" l="1"/>
  <c r="I562" i="3" s="1"/>
  <c r="B563" i="3" s="1"/>
  <c r="J1105" i="3"/>
  <c r="G563" i="3" a="1"/>
  <c r="G563" i="3" l="1"/>
  <c r="F563" i="3"/>
  <c r="J1106" i="3"/>
  <c r="H563" i="3" l="1"/>
  <c r="I563" i="3" s="1"/>
  <c r="B564" i="3" s="1"/>
  <c r="J1107" i="3"/>
  <c r="G564" i="3" a="1"/>
  <c r="G564" i="3" l="1"/>
  <c r="F564" i="3"/>
  <c r="J1108" i="3"/>
  <c r="H564" i="3" l="1"/>
  <c r="I564" i="3" s="1"/>
  <c r="B565" i="3" s="1"/>
  <c r="J1109" i="3"/>
  <c r="G565" i="3" a="1"/>
  <c r="G565" i="3" l="1"/>
  <c r="F565" i="3"/>
  <c r="J1110" i="3"/>
  <c r="H565" i="3" l="1"/>
  <c r="I565" i="3" s="1"/>
  <c r="B566" i="3" s="1"/>
  <c r="J1111" i="3"/>
  <c r="G566" i="3" a="1"/>
  <c r="G566" i="3" l="1"/>
  <c r="F566" i="3"/>
  <c r="J1112" i="3"/>
  <c r="H566" i="3" l="1"/>
  <c r="I566" i="3" s="1"/>
  <c r="B567" i="3" s="1"/>
  <c r="J1113" i="3"/>
  <c r="G567" i="3" a="1"/>
  <c r="G567" i="3" l="1"/>
  <c r="F567" i="3"/>
  <c r="J1114" i="3"/>
  <c r="H567" i="3" l="1"/>
  <c r="I567" i="3" s="1"/>
  <c r="B568" i="3" s="1"/>
  <c r="J1115" i="3"/>
  <c r="G568" i="3" a="1"/>
  <c r="G568" i="3" l="1"/>
  <c r="F568" i="3"/>
  <c r="J1116" i="3"/>
  <c r="H568" i="3" l="1"/>
  <c r="I568" i="3" s="1"/>
  <c r="B569" i="3" s="1"/>
  <c r="J1117" i="3"/>
  <c r="G569" i="3" a="1"/>
  <c r="G569" i="3" l="1"/>
  <c r="F569" i="3"/>
  <c r="J1118" i="3"/>
  <c r="H569" i="3" l="1"/>
  <c r="I569" i="3" s="1"/>
  <c r="B570" i="3" s="1"/>
  <c r="J1119" i="3"/>
  <c r="G570" i="3" a="1"/>
  <c r="G570" i="3" l="1"/>
  <c r="F570" i="3"/>
  <c r="J1120" i="3"/>
  <c r="H570" i="3" l="1"/>
  <c r="I570" i="3" s="1"/>
  <c r="B571" i="3" s="1"/>
  <c r="J1121" i="3"/>
  <c r="G571" i="3" a="1"/>
  <c r="G571" i="3" l="1"/>
  <c r="F571" i="3"/>
  <c r="J1122" i="3"/>
  <c r="H571" i="3" l="1"/>
  <c r="I571" i="3" s="1"/>
  <c r="B572" i="3" s="1"/>
  <c r="J1123" i="3"/>
  <c r="G572" i="3" a="1"/>
  <c r="G572" i="3" l="1"/>
  <c r="F572" i="3"/>
  <c r="J1124" i="3"/>
  <c r="H572" i="3" l="1"/>
  <c r="I572" i="3" s="1"/>
  <c r="B573" i="3" s="1"/>
  <c r="J1125" i="3"/>
  <c r="G573" i="3" a="1"/>
  <c r="G573" i="3" l="1"/>
  <c r="F573" i="3"/>
  <c r="J1126" i="3"/>
  <c r="H573" i="3" l="1"/>
  <c r="I573" i="3" s="1"/>
  <c r="B574" i="3" s="1"/>
  <c r="J1127" i="3"/>
  <c r="G574" i="3" a="1"/>
  <c r="G574" i="3" l="1"/>
  <c r="F574" i="3"/>
  <c r="J1128" i="3"/>
  <c r="H574" i="3" l="1"/>
  <c r="I574" i="3" s="1"/>
  <c r="B575" i="3" s="1"/>
  <c r="J1129" i="3"/>
  <c r="G575" i="3" a="1"/>
  <c r="G575" i="3" l="1"/>
  <c r="F575" i="3"/>
  <c r="J1130" i="3"/>
  <c r="H575" i="3" l="1"/>
  <c r="I575" i="3" s="1"/>
  <c r="B576" i="3" s="1"/>
  <c r="J1131" i="3"/>
  <c r="G576" i="3" a="1"/>
  <c r="G576" i="3" l="1"/>
  <c r="F576" i="3"/>
  <c r="J1132" i="3"/>
  <c r="H576" i="3" l="1"/>
  <c r="I576" i="3" s="1"/>
  <c r="B577" i="3" s="1"/>
  <c r="J1133" i="3"/>
  <c r="G577" i="3" a="1"/>
  <c r="G577" i="3" l="1"/>
  <c r="F577" i="3"/>
  <c r="J1134" i="3"/>
  <c r="H577" i="3" l="1"/>
  <c r="I577" i="3" s="1"/>
  <c r="B578" i="3" s="1"/>
  <c r="J1135" i="3"/>
  <c r="G578" i="3" a="1"/>
  <c r="G578" i="3" l="1"/>
  <c r="F578" i="3"/>
  <c r="J1136" i="3"/>
  <c r="H578" i="3" l="1"/>
  <c r="I578" i="3" s="1"/>
  <c r="B579" i="3" s="1"/>
  <c r="J1137" i="3"/>
  <c r="G579" i="3" a="1"/>
  <c r="G579" i="3" l="1"/>
  <c r="F579" i="3"/>
  <c r="J1138" i="3"/>
  <c r="H579" i="3" l="1"/>
  <c r="I579" i="3" s="1"/>
  <c r="B580" i="3" s="1"/>
  <c r="J1139" i="3"/>
  <c r="G580" i="3" a="1"/>
  <c r="G580" i="3" l="1"/>
  <c r="F580" i="3"/>
  <c r="J1140" i="3"/>
  <c r="H580" i="3" l="1"/>
  <c r="I580" i="3" s="1"/>
  <c r="B581" i="3" s="1"/>
  <c r="J1141" i="3"/>
  <c r="G581" i="3" a="1"/>
  <c r="G581" i="3" l="1"/>
  <c r="F581" i="3"/>
  <c r="J1142" i="3"/>
  <c r="H581" i="3" l="1"/>
  <c r="I581" i="3" s="1"/>
  <c r="B582" i="3" s="1"/>
  <c r="J1143" i="3"/>
  <c r="G582" i="3" a="1"/>
  <c r="G582" i="3" l="1"/>
  <c r="F582" i="3"/>
  <c r="J1144" i="3"/>
  <c r="H582" i="3" l="1"/>
  <c r="I582" i="3" s="1"/>
  <c r="B583" i="3" s="1"/>
  <c r="J1145" i="3"/>
  <c r="G583" i="3" a="1"/>
  <c r="G583" i="3" l="1"/>
  <c r="F583" i="3"/>
  <c r="J1146" i="3"/>
  <c r="H583" i="3" l="1"/>
  <c r="I583" i="3" s="1"/>
  <c r="B584" i="3" s="1"/>
  <c r="J1147" i="3"/>
  <c r="G584" i="3" a="1"/>
  <c r="G584" i="3" l="1"/>
  <c r="F584" i="3"/>
  <c r="J1148" i="3"/>
  <c r="H584" i="3" l="1"/>
  <c r="I584" i="3" s="1"/>
  <c r="B585" i="3" s="1"/>
  <c r="J1149" i="3"/>
  <c r="G585" i="3" a="1"/>
  <c r="G585" i="3" l="1"/>
  <c r="F585" i="3"/>
  <c r="J1150" i="3"/>
  <c r="H585" i="3" l="1"/>
  <c r="I585" i="3" s="1"/>
  <c r="B586" i="3" s="1"/>
  <c r="J1151" i="3"/>
  <c r="G586" i="3" a="1"/>
  <c r="G586" i="3" l="1"/>
  <c r="F586" i="3"/>
  <c r="J1152" i="3"/>
  <c r="H586" i="3" l="1"/>
  <c r="I586" i="3" s="1"/>
  <c r="B587" i="3" s="1"/>
  <c r="J1153" i="3"/>
  <c r="G587" i="3" a="1"/>
  <c r="G587" i="3" l="1"/>
  <c r="F587" i="3"/>
  <c r="J1154" i="3"/>
  <c r="H587" i="3" l="1"/>
  <c r="I587" i="3" s="1"/>
  <c r="B588" i="3" s="1"/>
  <c r="J1155" i="3"/>
  <c r="G588" i="3" a="1"/>
  <c r="G588" i="3" l="1"/>
  <c r="F588" i="3"/>
  <c r="J1156" i="3"/>
  <c r="H588" i="3" l="1"/>
  <c r="I588" i="3" s="1"/>
  <c r="B589" i="3" s="1"/>
  <c r="J1157" i="3"/>
  <c r="G589" i="3" a="1"/>
  <c r="G589" i="3" l="1"/>
  <c r="F589" i="3"/>
  <c r="J1158" i="3"/>
  <c r="H589" i="3" l="1"/>
  <c r="I589" i="3" s="1"/>
  <c r="B590" i="3" s="1"/>
  <c r="J1159" i="3"/>
  <c r="G590" i="3" a="1"/>
  <c r="G590" i="3" l="1"/>
  <c r="F590" i="3"/>
  <c r="J1160" i="3"/>
  <c r="H590" i="3" l="1"/>
  <c r="I590" i="3" s="1"/>
  <c r="B591" i="3" s="1"/>
  <c r="J1161" i="3"/>
  <c r="G591" i="3" a="1"/>
  <c r="G591" i="3" l="1"/>
  <c r="F591" i="3"/>
  <c r="J1162" i="3"/>
  <c r="H591" i="3" l="1"/>
  <c r="I591" i="3" s="1"/>
  <c r="B592" i="3" s="1"/>
  <c r="J1163" i="3"/>
  <c r="G592" i="3" a="1"/>
  <c r="G592" i="3" l="1"/>
  <c r="F592" i="3"/>
  <c r="J1164" i="3"/>
  <c r="H592" i="3" l="1"/>
  <c r="I592" i="3" s="1"/>
  <c r="B593" i="3" s="1"/>
  <c r="J1165" i="3"/>
  <c r="G593" i="3" a="1"/>
  <c r="G593" i="3" l="1"/>
  <c r="F593" i="3"/>
  <c r="J1166" i="3"/>
  <c r="H593" i="3" l="1"/>
  <c r="I593" i="3" s="1"/>
  <c r="B594" i="3" s="1"/>
  <c r="J1167" i="3"/>
  <c r="G594" i="3" a="1"/>
  <c r="G594" i="3" l="1"/>
  <c r="F594" i="3"/>
  <c r="J1168" i="3"/>
  <c r="H594" i="3" l="1"/>
  <c r="I594" i="3" s="1"/>
  <c r="B595" i="3" s="1"/>
  <c r="J1169" i="3"/>
  <c r="G595" i="3" a="1"/>
  <c r="G595" i="3" l="1"/>
  <c r="F595" i="3"/>
  <c r="J1170" i="3"/>
  <c r="H595" i="3" l="1"/>
  <c r="I595" i="3" s="1"/>
  <c r="B596" i="3" s="1"/>
  <c r="J1171" i="3"/>
  <c r="G596" i="3" a="1"/>
  <c r="G596" i="3" l="1"/>
  <c r="F596" i="3"/>
  <c r="J1172" i="3"/>
  <c r="H596" i="3" l="1"/>
  <c r="I596" i="3" s="1"/>
  <c r="B597" i="3" s="1"/>
  <c r="J1173" i="3"/>
  <c r="G597" i="3" a="1"/>
  <c r="G597" i="3" l="1"/>
  <c r="F597" i="3"/>
  <c r="J1174" i="3"/>
  <c r="H597" i="3" l="1"/>
  <c r="I597" i="3" s="1"/>
  <c r="B598" i="3" s="1"/>
  <c r="J1175" i="3"/>
  <c r="G598" i="3" a="1"/>
  <c r="G598" i="3" l="1"/>
  <c r="F598" i="3"/>
  <c r="J1176" i="3"/>
  <c r="H598" i="3" l="1"/>
  <c r="I598" i="3" s="1"/>
  <c r="B599" i="3" s="1"/>
  <c r="J1177" i="3"/>
  <c r="G599" i="3" a="1"/>
  <c r="G599" i="3" l="1"/>
  <c r="F599" i="3"/>
  <c r="J1178" i="3"/>
  <c r="H599" i="3" l="1"/>
  <c r="I599" i="3" s="1"/>
  <c r="B600" i="3" s="1"/>
  <c r="J1179" i="3"/>
  <c r="G600" i="3" a="1"/>
  <c r="G600" i="3" l="1"/>
  <c r="F600" i="3"/>
  <c r="J1180" i="3"/>
  <c r="H600" i="3" l="1"/>
  <c r="I600" i="3" s="1"/>
  <c r="B601" i="3" s="1"/>
  <c r="J1181" i="3"/>
  <c r="G601" i="3" a="1"/>
  <c r="G601" i="3" l="1"/>
  <c r="F601" i="3"/>
  <c r="J1182" i="3"/>
  <c r="H601" i="3" l="1"/>
  <c r="I601" i="3" s="1"/>
  <c r="B602" i="3" s="1"/>
  <c r="J1183" i="3"/>
  <c r="G602" i="3" a="1"/>
  <c r="G602" i="3" l="1"/>
  <c r="F602" i="3"/>
  <c r="J1184" i="3"/>
  <c r="H602" i="3" l="1"/>
  <c r="I602" i="3" s="1"/>
  <c r="B603" i="3" s="1"/>
  <c r="J1185" i="3"/>
  <c r="G603" i="3" a="1"/>
  <c r="G603" i="3" l="1"/>
  <c r="F603" i="3"/>
  <c r="J1186" i="3"/>
  <c r="H603" i="3" l="1"/>
  <c r="I603" i="3" s="1"/>
  <c r="B604" i="3" s="1"/>
  <c r="J1187" i="3"/>
  <c r="G604" i="3" a="1"/>
  <c r="G604" i="3" l="1"/>
  <c r="F604" i="3"/>
  <c r="J1188" i="3"/>
  <c r="H604" i="3" l="1"/>
  <c r="I604" i="3" s="1"/>
  <c r="B605" i="3" s="1"/>
  <c r="J1189" i="3"/>
  <c r="G605" i="3" a="1"/>
  <c r="G605" i="3" l="1"/>
  <c r="F605" i="3"/>
  <c r="J1190" i="3"/>
  <c r="H605" i="3" l="1"/>
  <c r="I605" i="3" s="1"/>
  <c r="B606" i="3" s="1"/>
  <c r="J1191" i="3"/>
  <c r="G606" i="3" a="1"/>
  <c r="G606" i="3" l="1"/>
  <c r="F606" i="3"/>
  <c r="J1192" i="3"/>
  <c r="H606" i="3" l="1"/>
  <c r="I606" i="3" s="1"/>
  <c r="B607" i="3" s="1"/>
  <c r="J1193" i="3"/>
  <c r="G607" i="3" a="1"/>
  <c r="G607" i="3" l="1"/>
  <c r="F607" i="3"/>
  <c r="J1194" i="3"/>
  <c r="H607" i="3" l="1"/>
  <c r="I607" i="3" s="1"/>
  <c r="B608" i="3" s="1"/>
  <c r="J1195" i="3"/>
  <c r="G608" i="3" a="1"/>
  <c r="G608" i="3" l="1"/>
  <c r="F608" i="3"/>
  <c r="J1196" i="3"/>
  <c r="H608" i="3" l="1"/>
  <c r="I608" i="3" s="1"/>
  <c r="B609" i="3" s="1"/>
  <c r="J1197" i="3"/>
  <c r="G609" i="3" a="1"/>
  <c r="G609" i="3" l="1"/>
  <c r="F609" i="3"/>
  <c r="J1198" i="3"/>
  <c r="H609" i="3" l="1"/>
  <c r="I609" i="3" s="1"/>
  <c r="B610" i="3" s="1"/>
  <c r="J1199" i="3"/>
  <c r="G610" i="3" a="1"/>
  <c r="G610" i="3" l="1"/>
  <c r="F610" i="3"/>
  <c r="J1200" i="3"/>
  <c r="H610" i="3" l="1"/>
  <c r="I610" i="3" s="1"/>
  <c r="B611" i="3" s="1"/>
  <c r="J1201" i="3"/>
  <c r="G611" i="3" a="1"/>
  <c r="G611" i="3" l="1"/>
  <c r="F611" i="3"/>
  <c r="J1202" i="3"/>
  <c r="H611" i="3" l="1"/>
  <c r="I611" i="3" s="1"/>
  <c r="B612" i="3" s="1"/>
  <c r="J1203" i="3"/>
  <c r="G612" i="3" a="1"/>
  <c r="G612" i="3" l="1"/>
  <c r="F612" i="3"/>
  <c r="J1204" i="3"/>
  <c r="H612" i="3" l="1"/>
  <c r="I612" i="3" s="1"/>
  <c r="B613" i="3" s="1"/>
  <c r="J1205" i="3"/>
  <c r="G613" i="3" a="1"/>
  <c r="G613" i="3" l="1"/>
  <c r="F613" i="3"/>
  <c r="J1206" i="3"/>
  <c r="H613" i="3" l="1"/>
  <c r="I613" i="3" s="1"/>
  <c r="B614" i="3" s="1"/>
  <c r="J1207" i="3"/>
  <c r="G614" i="3" a="1"/>
  <c r="G614" i="3" l="1"/>
  <c r="F614" i="3"/>
  <c r="J1208" i="3"/>
  <c r="H614" i="3" l="1"/>
  <c r="I614" i="3" s="1"/>
  <c r="B615" i="3" s="1"/>
  <c r="J1209" i="3"/>
  <c r="G615" i="3" a="1"/>
  <c r="G615" i="3" l="1"/>
  <c r="F615" i="3"/>
  <c r="J1210" i="3"/>
  <c r="H615" i="3" l="1"/>
  <c r="I615" i="3" s="1"/>
  <c r="B616" i="3" s="1"/>
  <c r="J1211" i="3"/>
  <c r="G616" i="3" a="1"/>
  <c r="G616" i="3" l="1"/>
  <c r="F616" i="3"/>
  <c r="J1212" i="3"/>
  <c r="H616" i="3" l="1"/>
  <c r="I616" i="3" s="1"/>
  <c r="B617" i="3" s="1"/>
  <c r="J1213" i="3"/>
  <c r="G617" i="3" a="1"/>
  <c r="G617" i="3" l="1"/>
  <c r="F617" i="3"/>
  <c r="J1214" i="3"/>
  <c r="H617" i="3" l="1"/>
  <c r="I617" i="3" s="1"/>
  <c r="B618" i="3" s="1"/>
  <c r="J1215" i="3"/>
  <c r="G618" i="3" a="1"/>
  <c r="G618" i="3" l="1"/>
  <c r="F618" i="3"/>
  <c r="J1216" i="3"/>
  <c r="H618" i="3" l="1"/>
  <c r="I618" i="3" s="1"/>
  <c r="B619" i="3" s="1"/>
  <c r="J1217" i="3"/>
  <c r="G619" i="3" a="1"/>
  <c r="G619" i="3" l="1"/>
  <c r="F619" i="3"/>
  <c r="J1218" i="3"/>
  <c r="H619" i="3" l="1"/>
  <c r="I619" i="3" s="1"/>
  <c r="B620" i="3" s="1"/>
  <c r="J1219" i="3"/>
  <c r="G620" i="3" a="1"/>
  <c r="G620" i="3" l="1"/>
  <c r="F620" i="3"/>
  <c r="J1220" i="3"/>
  <c r="H620" i="3" l="1"/>
  <c r="I620" i="3" s="1"/>
  <c r="B621" i="3" s="1"/>
  <c r="J1221" i="3"/>
  <c r="G621" i="3" a="1"/>
  <c r="G621" i="3" l="1"/>
  <c r="F621" i="3"/>
  <c r="J1222" i="3"/>
  <c r="H621" i="3" l="1"/>
  <c r="I621" i="3" s="1"/>
  <c r="B622" i="3" s="1"/>
  <c r="J1223" i="3"/>
  <c r="G622" i="3" a="1"/>
  <c r="G622" i="3" l="1"/>
  <c r="F622" i="3"/>
  <c r="J1224" i="3"/>
  <c r="H622" i="3" l="1"/>
  <c r="I622" i="3" s="1"/>
  <c r="B623" i="3" s="1"/>
  <c r="J1225" i="3"/>
  <c r="G623" i="3" a="1"/>
  <c r="G623" i="3" l="1"/>
  <c r="F623" i="3"/>
  <c r="J1226" i="3"/>
  <c r="H623" i="3" l="1"/>
  <c r="I623" i="3" s="1"/>
  <c r="B624" i="3" s="1"/>
  <c r="J1227" i="3"/>
  <c r="G624" i="3" a="1"/>
  <c r="G624" i="3" l="1"/>
  <c r="F624" i="3"/>
  <c r="J1228" i="3"/>
  <c r="H624" i="3" l="1"/>
  <c r="I624" i="3" s="1"/>
  <c r="B625" i="3" s="1"/>
  <c r="J1229" i="3"/>
  <c r="G625" i="3" a="1"/>
  <c r="G625" i="3" l="1"/>
  <c r="F625" i="3"/>
  <c r="J1230" i="3"/>
  <c r="H625" i="3" l="1"/>
  <c r="I625" i="3" s="1"/>
  <c r="B626" i="3" s="1"/>
  <c r="J1231" i="3"/>
  <c r="G626" i="3" a="1"/>
  <c r="G626" i="3" l="1"/>
  <c r="F626" i="3"/>
  <c r="J1232" i="3"/>
  <c r="H626" i="3" l="1"/>
  <c r="I626" i="3" s="1"/>
  <c r="B627" i="3" s="1"/>
  <c r="J1233" i="3"/>
  <c r="G627" i="3" a="1"/>
  <c r="G627" i="3" l="1"/>
  <c r="F627" i="3"/>
  <c r="J1234" i="3"/>
  <c r="H627" i="3" l="1"/>
  <c r="I627" i="3" s="1"/>
  <c r="B628" i="3" s="1"/>
  <c r="J1235" i="3"/>
  <c r="G628" i="3" a="1"/>
  <c r="G628" i="3" l="1"/>
  <c r="F628" i="3"/>
  <c r="J1236" i="3"/>
  <c r="H628" i="3" l="1"/>
  <c r="I628" i="3" s="1"/>
  <c r="B629" i="3" s="1"/>
  <c r="J1237" i="3"/>
  <c r="G629" i="3" a="1"/>
  <c r="G629" i="3" l="1"/>
  <c r="F629" i="3"/>
  <c r="J1238" i="3"/>
  <c r="H629" i="3" l="1"/>
  <c r="I629" i="3" s="1"/>
  <c r="B630" i="3" s="1"/>
  <c r="J1239" i="3"/>
  <c r="G630" i="3" a="1"/>
  <c r="G630" i="3" l="1"/>
  <c r="F630" i="3"/>
  <c r="J1240" i="3"/>
  <c r="H630" i="3" l="1"/>
  <c r="I630" i="3" s="1"/>
  <c r="B631" i="3" s="1"/>
  <c r="J1241" i="3"/>
  <c r="G631" i="3" a="1"/>
  <c r="G631" i="3" l="1"/>
  <c r="F631" i="3"/>
  <c r="J1242" i="3"/>
  <c r="H631" i="3" l="1"/>
  <c r="I631" i="3" s="1"/>
  <c r="B632" i="3" s="1"/>
  <c r="J1243" i="3"/>
  <c r="G632" i="3" a="1"/>
  <c r="G632" i="3" l="1"/>
  <c r="F632" i="3"/>
  <c r="J1244" i="3"/>
  <c r="H632" i="3" l="1"/>
  <c r="I632" i="3" s="1"/>
  <c r="B633" i="3" s="1"/>
  <c r="J1245" i="3"/>
  <c r="G633" i="3" a="1"/>
  <c r="G633" i="3" l="1"/>
  <c r="F633" i="3"/>
  <c r="J1246" i="3"/>
  <c r="H633" i="3" l="1"/>
  <c r="I633" i="3" s="1"/>
  <c r="B634" i="3" s="1"/>
  <c r="J1247" i="3"/>
  <c r="G634" i="3" a="1"/>
  <c r="G634" i="3" l="1"/>
  <c r="F634" i="3"/>
  <c r="J1248" i="3"/>
  <c r="H634" i="3" l="1"/>
  <c r="I634" i="3" s="1"/>
  <c r="B635" i="3" s="1"/>
  <c r="J1249" i="3"/>
  <c r="G635" i="3" a="1"/>
  <c r="G635" i="3" l="1"/>
  <c r="F635" i="3"/>
  <c r="J1250" i="3"/>
  <c r="H635" i="3" l="1"/>
  <c r="I635" i="3" s="1"/>
  <c r="B636" i="3" s="1"/>
  <c r="J1251" i="3"/>
  <c r="G636" i="3" a="1"/>
  <c r="G636" i="3" l="1"/>
  <c r="F636" i="3"/>
  <c r="J1252" i="3"/>
  <c r="H636" i="3" l="1"/>
  <c r="I636" i="3" s="1"/>
  <c r="B637" i="3" s="1"/>
  <c r="J1253" i="3"/>
  <c r="G637" i="3" a="1"/>
  <c r="G637" i="3" l="1"/>
  <c r="F637" i="3"/>
  <c r="J1254" i="3"/>
  <c r="H637" i="3" l="1"/>
  <c r="I637" i="3" s="1"/>
  <c r="B638" i="3" s="1"/>
  <c r="J1255" i="3"/>
  <c r="G638" i="3" a="1"/>
  <c r="G638" i="3" l="1"/>
  <c r="F638" i="3"/>
  <c r="J1256" i="3"/>
  <c r="H638" i="3" l="1"/>
  <c r="I638" i="3" s="1"/>
  <c r="B639" i="3" s="1"/>
  <c r="J1257" i="3"/>
  <c r="G639" i="3" a="1"/>
  <c r="G639" i="3" l="1"/>
  <c r="F639" i="3"/>
  <c r="J1258" i="3"/>
  <c r="H639" i="3" l="1"/>
  <c r="I639" i="3" s="1"/>
  <c r="B640" i="3" s="1"/>
  <c r="J1259" i="3"/>
  <c r="G640" i="3" a="1"/>
  <c r="G640" i="3" l="1"/>
  <c r="F640" i="3"/>
  <c r="J1260" i="3"/>
  <c r="H640" i="3" l="1"/>
  <c r="I640" i="3" s="1"/>
  <c r="B641" i="3" s="1"/>
  <c r="J1261" i="3"/>
  <c r="G641" i="3" a="1"/>
  <c r="G641" i="3" l="1"/>
  <c r="F641" i="3"/>
  <c r="J1262" i="3"/>
  <c r="H641" i="3" l="1"/>
  <c r="I641" i="3" s="1"/>
  <c r="B642" i="3" s="1"/>
  <c r="J1263" i="3"/>
  <c r="G642" i="3" a="1"/>
  <c r="G642" i="3" l="1"/>
  <c r="F642" i="3"/>
  <c r="J1264" i="3"/>
  <c r="H642" i="3" l="1"/>
  <c r="I642" i="3" s="1"/>
  <c r="B643" i="3" s="1"/>
  <c r="J1265" i="3"/>
  <c r="G643" i="3" a="1"/>
  <c r="G643" i="3" l="1"/>
  <c r="F643" i="3"/>
  <c r="J1266" i="3"/>
  <c r="H643" i="3" l="1"/>
  <c r="I643" i="3" s="1"/>
  <c r="B644" i="3" s="1"/>
  <c r="F644" i="3" s="1"/>
  <c r="J1267" i="3"/>
  <c r="G644" i="3" a="1"/>
  <c r="G644" i="3" l="1"/>
  <c r="H644" i="3" s="1"/>
  <c r="I644" i="3" s="1"/>
  <c r="B645" i="3" s="1"/>
  <c r="F645" i="3" s="1"/>
  <c r="J1268" i="3"/>
  <c r="G645" i="3" a="1"/>
  <c r="G645" i="3" l="1"/>
  <c r="H645" i="3" s="1"/>
  <c r="I645" i="3" s="1"/>
  <c r="B646" i="3" s="1"/>
  <c r="J1269" i="3"/>
  <c r="G646" i="3" a="1"/>
  <c r="G646" i="3" l="1"/>
  <c r="F646" i="3"/>
  <c r="J1270" i="3"/>
  <c r="H646" i="3" l="1"/>
  <c r="I646" i="3" s="1"/>
  <c r="B647" i="3" s="1"/>
  <c r="J1271" i="3"/>
  <c r="G647" i="3" a="1"/>
  <c r="G647" i="3" l="1"/>
  <c r="F647" i="3"/>
  <c r="J1272" i="3"/>
  <c r="H647" i="3" l="1"/>
  <c r="I647" i="3" s="1"/>
  <c r="B648" i="3" s="1"/>
  <c r="J1273" i="3"/>
  <c r="G648" i="3" a="1"/>
  <c r="G648" i="3" l="1"/>
  <c r="F648" i="3"/>
  <c r="J1274" i="3"/>
  <c r="H648" i="3" l="1"/>
  <c r="I648" i="3" s="1"/>
  <c r="B649" i="3" s="1"/>
  <c r="J1275" i="3"/>
  <c r="G649" i="3" a="1"/>
  <c r="G649" i="3" l="1"/>
  <c r="F649" i="3"/>
  <c r="J1276" i="3"/>
  <c r="H649" i="3" l="1"/>
  <c r="I649" i="3" s="1"/>
  <c r="B650" i="3" s="1"/>
  <c r="J1277" i="3"/>
  <c r="G650" i="3" a="1"/>
  <c r="G650" i="3" l="1"/>
  <c r="F650" i="3"/>
  <c r="J1278" i="3"/>
  <c r="H650" i="3" l="1"/>
  <c r="I650" i="3" s="1"/>
  <c r="B651" i="3" s="1"/>
  <c r="J1279" i="3"/>
  <c r="G651" i="3" a="1"/>
  <c r="G651" i="3" l="1"/>
  <c r="F651" i="3"/>
  <c r="J1280" i="3"/>
  <c r="H651" i="3" l="1"/>
  <c r="I651" i="3" s="1"/>
  <c r="B652" i="3" s="1"/>
  <c r="J1281" i="3"/>
  <c r="G652" i="3" a="1"/>
  <c r="G652" i="3" l="1"/>
  <c r="F652" i="3"/>
  <c r="J1282" i="3"/>
  <c r="H652" i="3" l="1"/>
  <c r="I652" i="3" s="1"/>
  <c r="B653" i="3" s="1"/>
  <c r="J1283" i="3"/>
  <c r="G653" i="3" a="1"/>
  <c r="G653" i="3" l="1"/>
  <c r="F653" i="3"/>
  <c r="J1284" i="3"/>
  <c r="H653" i="3" l="1"/>
  <c r="I653" i="3" s="1"/>
  <c r="B654" i="3" s="1"/>
  <c r="J1285" i="3"/>
  <c r="G654" i="3" a="1"/>
  <c r="G654" i="3" l="1"/>
  <c r="F654" i="3"/>
  <c r="J1286" i="3"/>
  <c r="H654" i="3" l="1"/>
  <c r="I654" i="3" s="1"/>
  <c r="B655" i="3" s="1"/>
  <c r="J1287" i="3"/>
  <c r="G655" i="3" a="1"/>
  <c r="G655" i="3" l="1"/>
  <c r="F655" i="3"/>
  <c r="J1288" i="3"/>
  <c r="H655" i="3" l="1"/>
  <c r="I655" i="3" s="1"/>
  <c r="B656" i="3" s="1"/>
  <c r="J1289" i="3"/>
  <c r="G656" i="3" a="1"/>
  <c r="G656" i="3" l="1"/>
  <c r="F656" i="3"/>
  <c r="J1290" i="3"/>
  <c r="H656" i="3" l="1"/>
  <c r="I656" i="3" s="1"/>
  <c r="B657" i="3" s="1"/>
  <c r="J1291" i="3"/>
  <c r="G657" i="3" a="1"/>
  <c r="G657" i="3" l="1"/>
  <c r="F657" i="3"/>
  <c r="J1292" i="3"/>
  <c r="H657" i="3" l="1"/>
  <c r="I657" i="3" s="1"/>
  <c r="B658" i="3" s="1"/>
  <c r="J1293" i="3"/>
  <c r="G658" i="3" a="1"/>
  <c r="G658" i="3" l="1"/>
  <c r="F658" i="3"/>
  <c r="J1294" i="3"/>
  <c r="H658" i="3" l="1"/>
  <c r="I658" i="3" s="1"/>
  <c r="B659" i="3" s="1"/>
  <c r="J1295" i="3"/>
  <c r="G659" i="3" a="1"/>
  <c r="G659" i="3" l="1"/>
  <c r="F659" i="3"/>
  <c r="J1296" i="3"/>
  <c r="H659" i="3" l="1"/>
  <c r="I659" i="3" s="1"/>
  <c r="B660" i="3" s="1"/>
  <c r="J1297" i="3"/>
  <c r="G660" i="3" a="1"/>
  <c r="G660" i="3" l="1"/>
  <c r="F660" i="3"/>
  <c r="J1298" i="3"/>
  <c r="H660" i="3" l="1"/>
  <c r="I660" i="3" s="1"/>
  <c r="B661" i="3" s="1"/>
  <c r="J1299" i="3"/>
  <c r="G661" i="3" a="1"/>
  <c r="G661" i="3" l="1"/>
  <c r="F661" i="3"/>
  <c r="J1300" i="3"/>
  <c r="H661" i="3" l="1"/>
  <c r="I661" i="3" s="1"/>
  <c r="B662" i="3" s="1"/>
  <c r="J1301" i="3"/>
  <c r="G662" i="3" a="1"/>
  <c r="G662" i="3" l="1"/>
  <c r="F662" i="3"/>
  <c r="J1302" i="3"/>
  <c r="H662" i="3" l="1"/>
  <c r="I662" i="3" s="1"/>
  <c r="B663" i="3" s="1"/>
  <c r="J1303" i="3"/>
  <c r="G663" i="3" a="1"/>
  <c r="G663" i="3" l="1"/>
  <c r="F663" i="3"/>
  <c r="J1304" i="3"/>
  <c r="H663" i="3" l="1"/>
  <c r="I663" i="3" s="1"/>
  <c r="B664" i="3" s="1"/>
  <c r="J1305" i="3"/>
  <c r="G664" i="3" a="1"/>
  <c r="G664" i="3" l="1"/>
  <c r="F664" i="3"/>
  <c r="J1306" i="3"/>
  <c r="H664" i="3" l="1"/>
  <c r="I664" i="3" s="1"/>
  <c r="B665" i="3" s="1"/>
  <c r="J1307" i="3"/>
  <c r="G665" i="3" a="1"/>
  <c r="G665" i="3" l="1"/>
  <c r="F665" i="3"/>
  <c r="J1308" i="3"/>
  <c r="H665" i="3" l="1"/>
  <c r="I665" i="3" s="1"/>
  <c r="B666" i="3" s="1"/>
  <c r="J1309" i="3"/>
  <c r="G666" i="3" a="1"/>
  <c r="G666" i="3" l="1"/>
  <c r="F666" i="3"/>
  <c r="J1310" i="3"/>
  <c r="H666" i="3" l="1"/>
  <c r="I666" i="3" s="1"/>
  <c r="B667" i="3" s="1"/>
  <c r="J1311" i="3"/>
  <c r="G667" i="3" a="1"/>
  <c r="G667" i="3" l="1"/>
  <c r="F667" i="3"/>
  <c r="J1312" i="3"/>
  <c r="H667" i="3" l="1"/>
  <c r="I667" i="3" s="1"/>
  <c r="B668" i="3" s="1"/>
  <c r="J1313" i="3"/>
  <c r="G668" i="3" a="1"/>
  <c r="G668" i="3" l="1"/>
  <c r="F668" i="3"/>
  <c r="J1314" i="3"/>
  <c r="H668" i="3" l="1"/>
  <c r="I668" i="3" s="1"/>
  <c r="B669" i="3" s="1"/>
  <c r="F669" i="3" s="1"/>
  <c r="J1315" i="3"/>
  <c r="G669" i="3" a="1"/>
  <c r="G669" i="3" l="1"/>
  <c r="H669" i="3" s="1"/>
  <c r="I669" i="3" s="1"/>
  <c r="B670" i="3" s="1"/>
  <c r="J1316" i="3"/>
  <c r="G670" i="3" a="1"/>
  <c r="G670" i="3" l="1"/>
  <c r="F670" i="3"/>
  <c r="J1317" i="3"/>
  <c r="H670" i="3" l="1"/>
  <c r="I670" i="3" s="1"/>
  <c r="B671" i="3" s="1"/>
  <c r="J1318" i="3"/>
  <c r="G671" i="3" a="1"/>
  <c r="G671" i="3" l="1"/>
  <c r="F671" i="3"/>
  <c r="J1319" i="3"/>
  <c r="H671" i="3" l="1"/>
  <c r="I671" i="3" s="1"/>
  <c r="B672" i="3" s="1"/>
  <c r="J1320" i="3"/>
  <c r="G672" i="3" a="1"/>
  <c r="G672" i="3" l="1"/>
  <c r="F672" i="3"/>
  <c r="J1321" i="3"/>
  <c r="H672" i="3" l="1"/>
  <c r="I672" i="3" s="1"/>
  <c r="B673" i="3" s="1"/>
  <c r="J1322" i="3"/>
  <c r="G673" i="3" a="1"/>
  <c r="G673" i="3" l="1"/>
  <c r="F673" i="3"/>
  <c r="J1323" i="3"/>
  <c r="H673" i="3" l="1"/>
  <c r="I673" i="3" s="1"/>
  <c r="B674" i="3" s="1"/>
  <c r="J1324" i="3"/>
  <c r="G674" i="3" a="1"/>
  <c r="G674" i="3" l="1"/>
  <c r="F674" i="3"/>
  <c r="J1325" i="3"/>
  <c r="H674" i="3" l="1"/>
  <c r="I674" i="3" s="1"/>
  <c r="B675" i="3" s="1"/>
  <c r="J1326" i="3"/>
  <c r="G675" i="3" a="1"/>
  <c r="G675" i="3" l="1"/>
  <c r="F675" i="3"/>
  <c r="J1327" i="3"/>
  <c r="H675" i="3" l="1"/>
  <c r="I675" i="3" s="1"/>
  <c r="B676" i="3" s="1"/>
  <c r="J1328" i="3"/>
  <c r="G676" i="3" a="1"/>
  <c r="G676" i="3" l="1"/>
  <c r="F676" i="3"/>
  <c r="J1329" i="3"/>
  <c r="H676" i="3" l="1"/>
  <c r="I676" i="3" s="1"/>
  <c r="B677" i="3" s="1"/>
  <c r="J1330" i="3"/>
  <c r="G677" i="3" a="1"/>
  <c r="G677" i="3" l="1"/>
  <c r="F677" i="3"/>
  <c r="J1331" i="3"/>
  <c r="H677" i="3" l="1"/>
  <c r="I677" i="3" s="1"/>
  <c r="B678" i="3" s="1"/>
  <c r="J1332" i="3"/>
  <c r="G678" i="3" a="1"/>
  <c r="G678" i="3" l="1"/>
  <c r="F678" i="3"/>
  <c r="J1333" i="3"/>
  <c r="H678" i="3" l="1"/>
  <c r="I678" i="3" s="1"/>
  <c r="B679" i="3" s="1"/>
  <c r="J1334" i="3"/>
  <c r="G679" i="3" a="1"/>
  <c r="G679" i="3" l="1"/>
  <c r="F679" i="3"/>
  <c r="J1335" i="3"/>
  <c r="H679" i="3" l="1"/>
  <c r="I679" i="3" s="1"/>
  <c r="B680" i="3" s="1"/>
  <c r="J1336" i="3"/>
  <c r="G680" i="3" a="1"/>
  <c r="G680" i="3" l="1"/>
  <c r="F680" i="3"/>
  <c r="J1337" i="3"/>
  <c r="H680" i="3" l="1"/>
  <c r="I680" i="3" s="1"/>
  <c r="B681" i="3" s="1"/>
  <c r="J1338" i="3"/>
  <c r="G681" i="3" a="1"/>
  <c r="G681" i="3" l="1"/>
  <c r="F681" i="3"/>
  <c r="J1339" i="3"/>
  <c r="H681" i="3" l="1"/>
  <c r="I681" i="3" s="1"/>
  <c r="B682" i="3" s="1"/>
  <c r="J1340" i="3"/>
  <c r="G682" i="3" a="1"/>
  <c r="G682" i="3" l="1"/>
  <c r="F682" i="3"/>
  <c r="J1341" i="3"/>
  <c r="H682" i="3" l="1"/>
  <c r="I682" i="3" s="1"/>
  <c r="B683" i="3" s="1"/>
  <c r="J1342" i="3"/>
  <c r="G683" i="3" a="1"/>
  <c r="G683" i="3" l="1"/>
  <c r="F683" i="3"/>
  <c r="J1343" i="3"/>
  <c r="H683" i="3" l="1"/>
  <c r="I683" i="3" s="1"/>
  <c r="B684" i="3" s="1"/>
  <c r="J1344" i="3"/>
  <c r="G684" i="3" a="1"/>
  <c r="G684" i="3" l="1"/>
  <c r="F684" i="3"/>
  <c r="J1345" i="3"/>
  <c r="H684" i="3" l="1"/>
  <c r="I684" i="3" s="1"/>
  <c r="B685" i="3" s="1"/>
  <c r="J1346" i="3"/>
  <c r="G685" i="3" a="1"/>
  <c r="G685" i="3" l="1"/>
  <c r="F685" i="3"/>
  <c r="J1347" i="3"/>
  <c r="H685" i="3" l="1"/>
  <c r="I685" i="3" s="1"/>
  <c r="B686" i="3" s="1"/>
  <c r="J1348" i="3"/>
  <c r="G686" i="3" a="1"/>
  <c r="G686" i="3" l="1"/>
  <c r="F686" i="3"/>
  <c r="J1349" i="3"/>
  <c r="H686" i="3" l="1"/>
  <c r="I686" i="3" s="1"/>
  <c r="B687" i="3" s="1"/>
  <c r="J1350" i="3"/>
  <c r="G687" i="3" a="1"/>
  <c r="G687" i="3" l="1"/>
  <c r="F687" i="3"/>
  <c r="J1351" i="3"/>
  <c r="H687" i="3" l="1"/>
  <c r="I687" i="3" s="1"/>
  <c r="B688" i="3" s="1"/>
  <c r="J1352" i="3"/>
  <c r="G688" i="3" a="1"/>
  <c r="G688" i="3" l="1"/>
  <c r="F688" i="3"/>
  <c r="J1353" i="3"/>
  <c r="H688" i="3" l="1"/>
  <c r="I688" i="3" s="1"/>
  <c r="B689" i="3" s="1"/>
  <c r="J1354" i="3"/>
  <c r="G689" i="3" a="1"/>
  <c r="G689" i="3" l="1"/>
  <c r="F689" i="3"/>
  <c r="J1355" i="3"/>
  <c r="H689" i="3" l="1"/>
  <c r="I689" i="3" s="1"/>
  <c r="B690" i="3" s="1"/>
  <c r="J1356" i="3"/>
  <c r="G690" i="3" a="1"/>
  <c r="G690" i="3" l="1"/>
  <c r="F690" i="3"/>
  <c r="J1357" i="3"/>
  <c r="H690" i="3" l="1"/>
  <c r="I690" i="3" s="1"/>
  <c r="B691" i="3" s="1"/>
  <c r="J1358" i="3"/>
  <c r="G691" i="3" a="1"/>
  <c r="G691" i="3" l="1"/>
  <c r="F691" i="3"/>
  <c r="J1359" i="3"/>
  <c r="H691" i="3" l="1"/>
  <c r="I691" i="3" s="1"/>
  <c r="B692" i="3" s="1"/>
  <c r="J1360" i="3"/>
  <c r="G692" i="3" a="1"/>
  <c r="G692" i="3" l="1"/>
  <c r="F692" i="3"/>
  <c r="J1361" i="3"/>
  <c r="H692" i="3" l="1"/>
  <c r="I692" i="3" s="1"/>
  <c r="B693" i="3" s="1"/>
  <c r="J1362" i="3"/>
  <c r="G693" i="3" a="1"/>
  <c r="G693" i="3" l="1"/>
  <c r="F693" i="3"/>
  <c r="J1363" i="3"/>
  <c r="H693" i="3" l="1"/>
  <c r="I693" i="3" s="1"/>
  <c r="B694" i="3" s="1"/>
  <c r="J1364" i="3"/>
  <c r="G694" i="3" a="1"/>
  <c r="G694" i="3" l="1"/>
  <c r="F694" i="3"/>
  <c r="J1365" i="3"/>
  <c r="H694" i="3" l="1"/>
  <c r="I694" i="3" s="1"/>
  <c r="B695" i="3" s="1"/>
  <c r="J1366" i="3"/>
  <c r="G695" i="3" a="1"/>
  <c r="G695" i="3" l="1"/>
  <c r="F695" i="3"/>
  <c r="J1367" i="3"/>
  <c r="H695" i="3" l="1"/>
  <c r="I695" i="3" s="1"/>
  <c r="B696" i="3" s="1"/>
  <c r="J1368" i="3"/>
  <c r="G696" i="3" a="1"/>
  <c r="G696" i="3" l="1"/>
  <c r="F696" i="3"/>
  <c r="J1369" i="3"/>
  <c r="H696" i="3" l="1"/>
  <c r="I696" i="3" s="1"/>
  <c r="B697" i="3" s="1"/>
  <c r="J1370" i="3"/>
  <c r="G697" i="3" a="1"/>
  <c r="G697" i="3" l="1"/>
  <c r="F697" i="3"/>
  <c r="J1371" i="3"/>
  <c r="H697" i="3" l="1"/>
  <c r="I697" i="3" s="1"/>
  <c r="B698" i="3" s="1"/>
  <c r="J1372" i="3"/>
  <c r="G698" i="3" a="1"/>
  <c r="G698" i="3" l="1"/>
  <c r="F698" i="3"/>
  <c r="J1373" i="3"/>
  <c r="H698" i="3" l="1"/>
  <c r="I698" i="3" s="1"/>
  <c r="B699" i="3" s="1"/>
  <c r="J1374" i="3"/>
  <c r="G699" i="3" a="1"/>
  <c r="G699" i="3" l="1"/>
  <c r="F699" i="3"/>
  <c r="J1375" i="3"/>
  <c r="H699" i="3" l="1"/>
  <c r="I699" i="3" s="1"/>
  <c r="B700" i="3" s="1"/>
  <c r="J1376" i="3"/>
  <c r="G700" i="3" a="1"/>
  <c r="G700" i="3" l="1"/>
  <c r="F700" i="3"/>
  <c r="J1377" i="3"/>
  <c r="H700" i="3" l="1"/>
  <c r="I700" i="3" s="1"/>
  <c r="B701" i="3" s="1"/>
  <c r="J1378" i="3"/>
  <c r="G701" i="3" a="1"/>
  <c r="G701" i="3" l="1"/>
  <c r="F701" i="3"/>
  <c r="J1379" i="3"/>
  <c r="H701" i="3" l="1"/>
  <c r="I701" i="3" s="1"/>
  <c r="B702" i="3" s="1"/>
  <c r="J1380" i="3"/>
  <c r="G702" i="3" a="1"/>
  <c r="G702" i="3" l="1"/>
  <c r="F702" i="3"/>
  <c r="J1381" i="3"/>
  <c r="H702" i="3" l="1"/>
  <c r="I702" i="3" s="1"/>
  <c r="B703" i="3" s="1"/>
  <c r="J1382" i="3"/>
  <c r="G703" i="3" a="1"/>
  <c r="G703" i="3" l="1"/>
  <c r="F703" i="3"/>
  <c r="J1383" i="3"/>
  <c r="H703" i="3" l="1"/>
  <c r="I703" i="3" s="1"/>
  <c r="B704" i="3" s="1"/>
  <c r="J1384" i="3"/>
  <c r="G704" i="3" a="1"/>
  <c r="G704" i="3" l="1"/>
  <c r="F704" i="3"/>
  <c r="J1385" i="3"/>
  <c r="H704" i="3" l="1"/>
  <c r="I704" i="3" s="1"/>
  <c r="B705" i="3" s="1"/>
  <c r="J1386" i="3"/>
  <c r="G705" i="3" a="1"/>
  <c r="G705" i="3" l="1"/>
  <c r="F705" i="3"/>
  <c r="J1387" i="3"/>
  <c r="H705" i="3" l="1"/>
  <c r="I705" i="3" s="1"/>
  <c r="B706" i="3" s="1"/>
  <c r="J1388" i="3"/>
  <c r="G706" i="3" a="1"/>
  <c r="G706" i="3" l="1"/>
  <c r="F706" i="3"/>
  <c r="J1389" i="3"/>
  <c r="H706" i="3" l="1"/>
  <c r="I706" i="3" s="1"/>
  <c r="B707" i="3" s="1"/>
  <c r="J1390" i="3"/>
  <c r="G707" i="3" a="1"/>
  <c r="G707" i="3" l="1"/>
  <c r="F707" i="3"/>
  <c r="J1391" i="3"/>
  <c r="H707" i="3" l="1"/>
  <c r="I707" i="3" s="1"/>
  <c r="B708" i="3" s="1"/>
  <c r="J1392" i="3"/>
  <c r="G708" i="3" a="1"/>
  <c r="G708" i="3" l="1"/>
  <c r="F708" i="3"/>
  <c r="J1393" i="3"/>
  <c r="H708" i="3" l="1"/>
  <c r="I708" i="3" s="1"/>
  <c r="B709" i="3" s="1"/>
  <c r="J1394" i="3"/>
  <c r="G709" i="3" a="1"/>
  <c r="G709" i="3" l="1"/>
  <c r="F709" i="3"/>
  <c r="J1395" i="3"/>
  <c r="H709" i="3" l="1"/>
  <c r="I709" i="3" s="1"/>
  <c r="B710" i="3" s="1"/>
  <c r="J1396" i="3"/>
  <c r="G710" i="3" a="1"/>
  <c r="G710" i="3" l="1"/>
  <c r="F710" i="3"/>
  <c r="J1397" i="3"/>
  <c r="H710" i="3" l="1"/>
  <c r="I710" i="3" s="1"/>
  <c r="B711" i="3" s="1"/>
  <c r="J1398" i="3"/>
  <c r="G711" i="3" a="1"/>
  <c r="G711" i="3" l="1"/>
  <c r="F711" i="3"/>
  <c r="J1399" i="3"/>
  <c r="H711" i="3" l="1"/>
  <c r="I711" i="3" s="1"/>
  <c r="B712" i="3" s="1"/>
  <c r="J1400" i="3"/>
  <c r="G712" i="3" a="1"/>
  <c r="G712" i="3" l="1"/>
  <c r="F712" i="3"/>
  <c r="J1401" i="3"/>
  <c r="H712" i="3" l="1"/>
  <c r="I712" i="3" s="1"/>
  <c r="B713" i="3" s="1"/>
  <c r="J1402" i="3"/>
  <c r="G713" i="3" a="1"/>
  <c r="G713" i="3" l="1"/>
  <c r="F713" i="3"/>
  <c r="J1403" i="3"/>
  <c r="H713" i="3" l="1"/>
  <c r="I713" i="3" s="1"/>
  <c r="B714" i="3" s="1"/>
  <c r="J1404" i="3"/>
  <c r="G714" i="3" a="1"/>
  <c r="G714" i="3" l="1"/>
  <c r="F714" i="3"/>
  <c r="J1405" i="3"/>
  <c r="H714" i="3" l="1"/>
  <c r="I714" i="3" s="1"/>
  <c r="B715" i="3" s="1"/>
  <c r="J1406" i="3"/>
  <c r="G715" i="3" a="1"/>
  <c r="G715" i="3" l="1"/>
  <c r="F715" i="3"/>
  <c r="J1407" i="3"/>
  <c r="H715" i="3" l="1"/>
  <c r="I715" i="3" s="1"/>
  <c r="B716" i="3" s="1"/>
  <c r="J1408" i="3"/>
  <c r="G716" i="3" a="1"/>
  <c r="G716" i="3" l="1"/>
  <c r="F716" i="3"/>
  <c r="J1409" i="3"/>
  <c r="H716" i="3" l="1"/>
  <c r="I716" i="3" s="1"/>
  <c r="B717" i="3" s="1"/>
  <c r="J1410" i="3"/>
  <c r="G717" i="3" a="1"/>
  <c r="G717" i="3" l="1"/>
  <c r="F717" i="3"/>
  <c r="J1411" i="3"/>
  <c r="H717" i="3" l="1"/>
  <c r="I717" i="3" s="1"/>
  <c r="B718" i="3" s="1"/>
  <c r="J1412" i="3"/>
  <c r="G718" i="3" a="1"/>
  <c r="G718" i="3" l="1"/>
  <c r="F718" i="3"/>
  <c r="J1413" i="3"/>
  <c r="H718" i="3" l="1"/>
  <c r="I718" i="3" s="1"/>
  <c r="B719" i="3" s="1"/>
  <c r="J1414" i="3"/>
  <c r="G719" i="3" a="1"/>
  <c r="G719" i="3" l="1"/>
  <c r="F719" i="3"/>
  <c r="J1415" i="3"/>
  <c r="H719" i="3" l="1"/>
  <c r="I719" i="3" s="1"/>
  <c r="B720" i="3" s="1"/>
  <c r="J1416" i="3"/>
  <c r="G720" i="3" a="1"/>
  <c r="G720" i="3" l="1"/>
  <c r="F720" i="3"/>
  <c r="J1417" i="3"/>
  <c r="H720" i="3" l="1"/>
  <c r="I720" i="3" s="1"/>
  <c r="B721" i="3" s="1"/>
  <c r="J1418" i="3"/>
  <c r="G721" i="3" a="1"/>
  <c r="G721" i="3" l="1"/>
  <c r="F721" i="3"/>
  <c r="J1419" i="3"/>
  <c r="H721" i="3" l="1"/>
  <c r="I721" i="3" s="1"/>
  <c r="B722" i="3" s="1"/>
  <c r="J1420" i="3"/>
  <c r="G722" i="3" a="1"/>
  <c r="G722" i="3" l="1"/>
  <c r="F722" i="3"/>
  <c r="J1421" i="3"/>
  <c r="H722" i="3" l="1"/>
  <c r="I722" i="3" s="1"/>
  <c r="B723" i="3" s="1"/>
  <c r="J1422" i="3"/>
  <c r="G723" i="3" a="1"/>
  <c r="G723" i="3" l="1"/>
  <c r="F723" i="3"/>
  <c r="J1423" i="3"/>
  <c r="H723" i="3" l="1"/>
  <c r="I723" i="3" s="1"/>
  <c r="B724" i="3" s="1"/>
  <c r="J1424" i="3"/>
  <c r="G724" i="3" a="1"/>
  <c r="G724" i="3" l="1"/>
  <c r="F724" i="3"/>
  <c r="J1425" i="3"/>
  <c r="H724" i="3" l="1"/>
  <c r="I724" i="3" s="1"/>
  <c r="B725" i="3" s="1"/>
  <c r="J1426" i="3"/>
  <c r="G725" i="3" a="1"/>
  <c r="G725" i="3" l="1"/>
  <c r="F725" i="3"/>
  <c r="J1427" i="3"/>
  <c r="H725" i="3" l="1"/>
  <c r="I725" i="3" s="1"/>
  <c r="B726" i="3" s="1"/>
  <c r="J1428" i="3"/>
  <c r="G726" i="3" a="1"/>
  <c r="G726" i="3" l="1"/>
  <c r="F726" i="3"/>
  <c r="J1429" i="3"/>
  <c r="H726" i="3" l="1"/>
  <c r="I726" i="3" s="1"/>
  <c r="B727" i="3" s="1"/>
  <c r="J1430" i="3"/>
  <c r="G727" i="3" a="1"/>
  <c r="G727" i="3" l="1"/>
  <c r="F727" i="3"/>
  <c r="J1431" i="3"/>
  <c r="H727" i="3" l="1"/>
  <c r="I727" i="3" s="1"/>
  <c r="B728" i="3" s="1"/>
  <c r="J1432" i="3"/>
  <c r="G728" i="3" a="1"/>
  <c r="G728" i="3" l="1"/>
  <c r="F728" i="3"/>
  <c r="J1433" i="3"/>
  <c r="H728" i="3" l="1"/>
  <c r="I728" i="3" s="1"/>
  <c r="B729" i="3" s="1"/>
  <c r="J1434" i="3"/>
  <c r="G729" i="3" a="1"/>
  <c r="G729" i="3" l="1"/>
  <c r="F729" i="3"/>
  <c r="J1435" i="3"/>
  <c r="H729" i="3" l="1"/>
  <c r="I729" i="3" s="1"/>
  <c r="B730" i="3" s="1"/>
  <c r="J1436" i="3"/>
  <c r="G730" i="3" a="1"/>
  <c r="G730" i="3" l="1"/>
  <c r="F730" i="3"/>
  <c r="J1437" i="3"/>
  <c r="H730" i="3" l="1"/>
  <c r="I730" i="3" s="1"/>
  <c r="B731" i="3" s="1"/>
  <c r="J1438" i="3"/>
  <c r="G731" i="3" a="1"/>
  <c r="G731" i="3" l="1"/>
  <c r="F731" i="3"/>
  <c r="J1439" i="3"/>
  <c r="H731" i="3" l="1"/>
  <c r="I731" i="3" s="1"/>
  <c r="B732" i="3" s="1"/>
  <c r="J1440" i="3"/>
  <c r="G732" i="3" a="1"/>
  <c r="G732" i="3" l="1"/>
  <c r="F732" i="3"/>
  <c r="J1441" i="3"/>
  <c r="H732" i="3" l="1"/>
  <c r="I732" i="3" s="1"/>
  <c r="B733" i="3" s="1"/>
  <c r="J1442" i="3"/>
  <c r="G733" i="3" a="1"/>
  <c r="G733" i="3" l="1"/>
  <c r="F733" i="3"/>
  <c r="J1443" i="3"/>
  <c r="H733" i="3" l="1"/>
  <c r="I733" i="3" s="1"/>
  <c r="B734" i="3" s="1"/>
  <c r="J1444" i="3"/>
  <c r="G734" i="3" a="1"/>
  <c r="G734" i="3" l="1"/>
  <c r="F734" i="3"/>
  <c r="J1445" i="3"/>
  <c r="H734" i="3" l="1"/>
  <c r="I734" i="3" s="1"/>
  <c r="B735" i="3" s="1"/>
  <c r="J1446" i="3"/>
  <c r="G735" i="3" a="1"/>
  <c r="G735" i="3" l="1"/>
  <c r="F735" i="3"/>
  <c r="J1447" i="3"/>
  <c r="H735" i="3" l="1"/>
  <c r="I735" i="3" s="1"/>
  <c r="B736" i="3" s="1"/>
  <c r="J1448" i="3"/>
  <c r="G736" i="3" a="1"/>
  <c r="G736" i="3" l="1"/>
  <c r="F736" i="3"/>
  <c r="J1449" i="3"/>
  <c r="H736" i="3" l="1"/>
  <c r="I736" i="3" s="1"/>
  <c r="B737" i="3" s="1"/>
  <c r="J1450" i="3"/>
  <c r="G737" i="3" a="1"/>
  <c r="G737" i="3" l="1"/>
  <c r="F737" i="3"/>
  <c r="J1451" i="3"/>
  <c r="H737" i="3" l="1"/>
  <c r="I737" i="3" s="1"/>
  <c r="B738" i="3" s="1"/>
  <c r="J1452" i="3"/>
  <c r="G738" i="3" a="1"/>
  <c r="G738" i="3" l="1"/>
  <c r="F738" i="3"/>
  <c r="J1453" i="3"/>
  <c r="H738" i="3" l="1"/>
  <c r="I738" i="3" s="1"/>
  <c r="B739" i="3" s="1"/>
  <c r="J1454" i="3"/>
  <c r="G739" i="3" a="1"/>
  <c r="G739" i="3" l="1"/>
  <c r="F739" i="3"/>
  <c r="J1455" i="3"/>
  <c r="H739" i="3" l="1"/>
  <c r="I739" i="3" s="1"/>
  <c r="B740" i="3" s="1"/>
  <c r="J1456" i="3"/>
  <c r="G740" i="3" a="1"/>
  <c r="G740" i="3" l="1"/>
  <c r="F740" i="3"/>
  <c r="J1457" i="3"/>
  <c r="H740" i="3" l="1"/>
  <c r="I740" i="3" s="1"/>
  <c r="B741" i="3" s="1"/>
  <c r="J1458" i="3"/>
  <c r="G741" i="3" a="1"/>
  <c r="G741" i="3" l="1"/>
  <c r="F741" i="3"/>
  <c r="J1459" i="3"/>
  <c r="H741" i="3" l="1"/>
  <c r="I741" i="3" s="1"/>
  <c r="B742" i="3" s="1"/>
  <c r="J1460" i="3"/>
  <c r="G742" i="3" a="1"/>
  <c r="G742" i="3" l="1"/>
  <c r="F742" i="3"/>
  <c r="J1461" i="3"/>
  <c r="H742" i="3" l="1"/>
  <c r="I742" i="3" s="1"/>
  <c r="B743" i="3" s="1"/>
  <c r="J1462" i="3"/>
  <c r="G743" i="3" a="1"/>
  <c r="G743" i="3" l="1"/>
  <c r="F743" i="3"/>
  <c r="J1463" i="3"/>
  <c r="H743" i="3" l="1"/>
  <c r="I743" i="3" s="1"/>
  <c r="B744" i="3" s="1"/>
  <c r="J1464" i="3"/>
  <c r="G744" i="3" a="1"/>
  <c r="G744" i="3" l="1"/>
  <c r="F744" i="3"/>
  <c r="J1465" i="3"/>
  <c r="H744" i="3" l="1"/>
  <c r="I744" i="3" s="1"/>
  <c r="B745" i="3" s="1"/>
  <c r="J1466" i="3"/>
  <c r="G745" i="3" a="1"/>
  <c r="G745" i="3" l="1"/>
  <c r="F745" i="3"/>
  <c r="J1467" i="3"/>
  <c r="H745" i="3" l="1"/>
  <c r="I745" i="3" s="1"/>
  <c r="B746" i="3" s="1"/>
  <c r="J1468" i="3"/>
  <c r="G746" i="3" a="1"/>
  <c r="G746" i="3" l="1"/>
  <c r="F746" i="3"/>
  <c r="J1469" i="3"/>
  <c r="H746" i="3" l="1"/>
  <c r="I746" i="3" s="1"/>
  <c r="B747" i="3" s="1"/>
  <c r="J1470" i="3"/>
  <c r="G747" i="3" a="1"/>
  <c r="G747" i="3" l="1"/>
  <c r="F747" i="3"/>
  <c r="J1471" i="3"/>
  <c r="H747" i="3" l="1"/>
  <c r="I747" i="3" s="1"/>
  <c r="B748" i="3" s="1"/>
  <c r="J1472" i="3"/>
  <c r="G748" i="3" a="1"/>
  <c r="G748" i="3" l="1"/>
  <c r="F748" i="3"/>
  <c r="J1473" i="3"/>
  <c r="H748" i="3" l="1"/>
  <c r="I748" i="3" s="1"/>
  <c r="B749" i="3" s="1"/>
  <c r="J1474" i="3"/>
  <c r="G749" i="3" a="1"/>
  <c r="G749" i="3" l="1"/>
  <c r="F749" i="3"/>
  <c r="J1475" i="3"/>
  <c r="H749" i="3" l="1"/>
  <c r="I749" i="3" s="1"/>
  <c r="B750" i="3" s="1"/>
  <c r="J1476" i="3"/>
  <c r="G750" i="3" a="1"/>
  <c r="G750" i="3" l="1"/>
  <c r="F750" i="3"/>
  <c r="J1477" i="3"/>
  <c r="H750" i="3" l="1"/>
  <c r="I750" i="3" s="1"/>
  <c r="B751" i="3" s="1"/>
  <c r="J1478" i="3"/>
  <c r="G751" i="3" a="1"/>
  <c r="G751" i="3" l="1"/>
  <c r="F751" i="3"/>
  <c r="J1479" i="3"/>
  <c r="H751" i="3" l="1"/>
  <c r="I751" i="3" s="1"/>
  <c r="B752" i="3" s="1"/>
  <c r="J1480" i="3"/>
  <c r="G752" i="3" a="1"/>
  <c r="G752" i="3" l="1"/>
  <c r="F752" i="3"/>
  <c r="J1481" i="3"/>
  <c r="H752" i="3" l="1"/>
  <c r="I752" i="3" s="1"/>
  <c r="B753" i="3" s="1"/>
  <c r="J1482" i="3"/>
  <c r="G753" i="3" a="1"/>
  <c r="G753" i="3" l="1"/>
  <c r="F753" i="3"/>
  <c r="J1483" i="3"/>
  <c r="H753" i="3" l="1"/>
  <c r="I753" i="3" s="1"/>
  <c r="B754" i="3" s="1"/>
  <c r="J1484" i="3"/>
  <c r="G754" i="3" a="1"/>
  <c r="G754" i="3" l="1"/>
  <c r="F754" i="3"/>
  <c r="J1485" i="3"/>
  <c r="H754" i="3" l="1"/>
  <c r="I754" i="3" s="1"/>
  <c r="B755" i="3" s="1"/>
  <c r="J1486" i="3"/>
  <c r="G755" i="3" a="1"/>
  <c r="G755" i="3" l="1"/>
  <c r="F755" i="3"/>
  <c r="J1487" i="3"/>
  <c r="H755" i="3" l="1"/>
  <c r="I755" i="3" s="1"/>
  <c r="B756" i="3" s="1"/>
  <c r="J1488" i="3"/>
  <c r="G756" i="3" a="1"/>
  <c r="G756" i="3" l="1"/>
  <c r="F756" i="3"/>
  <c r="J1489" i="3"/>
  <c r="H756" i="3" l="1"/>
  <c r="I756" i="3" s="1"/>
  <c r="B757" i="3" s="1"/>
  <c r="J1490" i="3"/>
  <c r="G757" i="3" a="1"/>
  <c r="G757" i="3" l="1"/>
  <c r="F757" i="3"/>
  <c r="J1491" i="3"/>
  <c r="H757" i="3" l="1"/>
  <c r="I757" i="3" s="1"/>
  <c r="B758" i="3" s="1"/>
  <c r="J1492" i="3"/>
  <c r="G758" i="3" a="1"/>
  <c r="G758" i="3" l="1"/>
  <c r="F758" i="3"/>
  <c r="J1493" i="3"/>
  <c r="H758" i="3" l="1"/>
  <c r="I758" i="3" s="1"/>
  <c r="B759" i="3" s="1"/>
  <c r="J1494" i="3"/>
  <c r="G759" i="3" a="1"/>
  <c r="G759" i="3" l="1"/>
  <c r="F759" i="3"/>
  <c r="J1495" i="3"/>
  <c r="H759" i="3" l="1"/>
  <c r="I759" i="3" s="1"/>
  <c r="B760" i="3" s="1"/>
  <c r="J1496" i="3"/>
  <c r="G760" i="3" a="1"/>
  <c r="G760" i="3" l="1"/>
  <c r="F760" i="3"/>
  <c r="J1497" i="3"/>
  <c r="H760" i="3" l="1"/>
  <c r="I760" i="3" s="1"/>
  <c r="B761" i="3" s="1"/>
  <c r="J1498" i="3"/>
  <c r="G761" i="3" a="1"/>
  <c r="G761" i="3" l="1"/>
  <c r="F761" i="3"/>
  <c r="J1499" i="3"/>
  <c r="H761" i="3" l="1"/>
  <c r="I761" i="3" s="1"/>
  <c r="B762" i="3" s="1"/>
  <c r="J1500" i="3"/>
  <c r="G762" i="3" a="1"/>
  <c r="G762" i="3" l="1"/>
  <c r="F762" i="3"/>
  <c r="J1501" i="3"/>
  <c r="H762" i="3" l="1"/>
  <c r="I762" i="3" s="1"/>
  <c r="B763" i="3" s="1"/>
  <c r="J1502" i="3"/>
  <c r="G763" i="3" a="1"/>
  <c r="G763" i="3" l="1"/>
  <c r="F763" i="3"/>
  <c r="J1503" i="3"/>
  <c r="H763" i="3" l="1"/>
  <c r="I763" i="3" s="1"/>
  <c r="B764" i="3" s="1"/>
  <c r="J1504" i="3"/>
  <c r="G764" i="3" a="1"/>
  <c r="G764" i="3" l="1"/>
  <c r="F764" i="3"/>
  <c r="J1505" i="3"/>
  <c r="H764" i="3" l="1"/>
  <c r="I764" i="3" s="1"/>
  <c r="B765" i="3" s="1"/>
  <c r="J1506" i="3"/>
  <c r="G765" i="3" a="1"/>
  <c r="G765" i="3" l="1"/>
  <c r="F765" i="3"/>
  <c r="J1507" i="3"/>
  <c r="H765" i="3" l="1"/>
  <c r="I765" i="3" s="1"/>
  <c r="B766" i="3" s="1"/>
  <c r="J1508" i="3"/>
  <c r="G766" i="3" a="1"/>
  <c r="G766" i="3" l="1"/>
  <c r="F766" i="3"/>
  <c r="J1509" i="3"/>
  <c r="H766" i="3" l="1"/>
  <c r="I766" i="3" s="1"/>
  <c r="B767" i="3" s="1"/>
  <c r="J1510" i="3"/>
  <c r="G767" i="3" a="1"/>
  <c r="G767" i="3" l="1"/>
  <c r="F767" i="3"/>
  <c r="J1511" i="3"/>
  <c r="H767" i="3" l="1"/>
  <c r="I767" i="3" s="1"/>
  <c r="B768" i="3" s="1"/>
  <c r="J1512" i="3"/>
  <c r="G768" i="3" a="1"/>
  <c r="G768" i="3" l="1"/>
  <c r="F768" i="3"/>
  <c r="J1513" i="3"/>
  <c r="H768" i="3" l="1"/>
  <c r="I768" i="3" s="1"/>
  <c r="B769" i="3" s="1"/>
  <c r="J1514" i="3"/>
  <c r="G769" i="3" a="1"/>
  <c r="G769" i="3" l="1"/>
  <c r="F769" i="3"/>
  <c r="J1515" i="3"/>
  <c r="H769" i="3" l="1"/>
  <c r="I769" i="3" s="1"/>
  <c r="B770" i="3" s="1"/>
  <c r="J1516" i="3"/>
  <c r="G770" i="3" a="1"/>
  <c r="G770" i="3" l="1"/>
  <c r="F770" i="3"/>
  <c r="J1517" i="3"/>
  <c r="H770" i="3" l="1"/>
  <c r="I770" i="3" s="1"/>
  <c r="B771" i="3" s="1"/>
  <c r="J1518" i="3"/>
  <c r="G771" i="3" a="1"/>
  <c r="G771" i="3" l="1"/>
  <c r="F771" i="3"/>
  <c r="J1519" i="3"/>
  <c r="H771" i="3" l="1"/>
  <c r="I771" i="3" s="1"/>
  <c r="B772" i="3" s="1"/>
  <c r="J1520" i="3"/>
  <c r="G772" i="3" a="1"/>
  <c r="G772" i="3" l="1"/>
  <c r="F772" i="3"/>
  <c r="J1521" i="3"/>
  <c r="H772" i="3" l="1"/>
  <c r="I772" i="3" s="1"/>
  <c r="B773" i="3" s="1"/>
  <c r="J1522" i="3"/>
  <c r="G773" i="3" a="1"/>
  <c r="G773" i="3" l="1"/>
  <c r="F773" i="3"/>
  <c r="J1523" i="3"/>
  <c r="H773" i="3" l="1"/>
  <c r="I773" i="3" s="1"/>
  <c r="B774" i="3" s="1"/>
  <c r="J1524" i="3"/>
  <c r="G774" i="3" a="1"/>
  <c r="G774" i="3" l="1"/>
  <c r="F774" i="3"/>
  <c r="J1525" i="3"/>
  <c r="H774" i="3" l="1"/>
  <c r="I774" i="3" s="1"/>
  <c r="B775" i="3" s="1"/>
  <c r="J1526" i="3"/>
  <c r="G775" i="3" a="1"/>
  <c r="G775" i="3" l="1"/>
  <c r="F775" i="3"/>
  <c r="J1527" i="3"/>
  <c r="H775" i="3" l="1"/>
  <c r="I775" i="3" s="1"/>
  <c r="B776" i="3" s="1"/>
  <c r="J1528" i="3"/>
  <c r="G776" i="3" a="1"/>
  <c r="G776" i="3" l="1"/>
  <c r="F776" i="3"/>
  <c r="J1529" i="3"/>
  <c r="H776" i="3" l="1"/>
  <c r="I776" i="3" s="1"/>
  <c r="B777" i="3" s="1"/>
  <c r="J1530" i="3"/>
  <c r="G777" i="3" a="1"/>
  <c r="G777" i="3" l="1"/>
  <c r="F777" i="3"/>
  <c r="J1531" i="3"/>
  <c r="H777" i="3" l="1"/>
  <c r="I777" i="3" s="1"/>
  <c r="B778" i="3" s="1"/>
  <c r="J1532" i="3"/>
  <c r="G778" i="3" a="1"/>
  <c r="G778" i="3" l="1"/>
  <c r="F778" i="3"/>
  <c r="J1533" i="3"/>
  <c r="H778" i="3" l="1"/>
  <c r="I778" i="3" s="1"/>
  <c r="B779" i="3" s="1"/>
  <c r="J1534" i="3"/>
  <c r="G779" i="3" a="1"/>
  <c r="G779" i="3" l="1"/>
  <c r="F779" i="3"/>
  <c r="J1535" i="3"/>
  <c r="H779" i="3" l="1"/>
  <c r="I779" i="3" s="1"/>
  <c r="B780" i="3" s="1"/>
  <c r="J1536" i="3"/>
  <c r="G780" i="3" a="1"/>
  <c r="G780" i="3" l="1"/>
  <c r="F780" i="3"/>
  <c r="J1537" i="3"/>
  <c r="H780" i="3" l="1"/>
  <c r="I780" i="3" s="1"/>
  <c r="B781" i="3" s="1"/>
  <c r="J1538" i="3"/>
  <c r="G781" i="3" a="1"/>
  <c r="G781" i="3" l="1"/>
  <c r="F781" i="3"/>
  <c r="J1539" i="3"/>
  <c r="H781" i="3" l="1"/>
  <c r="I781" i="3" s="1"/>
  <c r="B782" i="3" s="1"/>
  <c r="J1540" i="3"/>
  <c r="G782" i="3" a="1"/>
  <c r="G782" i="3" l="1"/>
  <c r="F782" i="3"/>
  <c r="J1541" i="3"/>
  <c r="H782" i="3" l="1"/>
  <c r="I782" i="3" s="1"/>
  <c r="B783" i="3" s="1"/>
  <c r="J1542" i="3"/>
  <c r="G783" i="3" a="1"/>
  <c r="G783" i="3" l="1"/>
  <c r="F783" i="3"/>
  <c r="J1543" i="3"/>
  <c r="H783" i="3" l="1"/>
  <c r="I783" i="3" s="1"/>
  <c r="B784" i="3" s="1"/>
  <c r="J1544" i="3"/>
  <c r="G784" i="3" a="1"/>
  <c r="G784" i="3" l="1"/>
  <c r="F784" i="3"/>
  <c r="J1545" i="3"/>
  <c r="H784" i="3" l="1"/>
  <c r="I784" i="3" s="1"/>
  <c r="B785" i="3" s="1"/>
  <c r="J1546" i="3"/>
  <c r="G785" i="3" a="1"/>
  <c r="G785" i="3" l="1"/>
  <c r="F785" i="3"/>
  <c r="J1547" i="3"/>
  <c r="H785" i="3" l="1"/>
  <c r="I785" i="3" s="1"/>
  <c r="B786" i="3" s="1"/>
  <c r="J1548" i="3"/>
  <c r="G786" i="3" a="1"/>
  <c r="G786" i="3" l="1"/>
  <c r="F786" i="3"/>
  <c r="J1549" i="3"/>
  <c r="H786" i="3" l="1"/>
  <c r="I786" i="3" s="1"/>
  <c r="B787" i="3" s="1"/>
  <c r="J1550" i="3"/>
  <c r="G787" i="3" a="1"/>
  <c r="G787" i="3" l="1"/>
  <c r="F787" i="3"/>
  <c r="J1551" i="3"/>
  <c r="H787" i="3" l="1"/>
  <c r="I787" i="3" s="1"/>
  <c r="B788" i="3" s="1"/>
  <c r="J1552" i="3"/>
  <c r="G788" i="3" a="1"/>
  <c r="G788" i="3" l="1"/>
  <c r="F788" i="3"/>
  <c r="J1553" i="3"/>
  <c r="H788" i="3" l="1"/>
  <c r="I788" i="3" s="1"/>
  <c r="B789" i="3" s="1"/>
  <c r="J1554" i="3"/>
  <c r="G789" i="3" a="1"/>
  <c r="G789" i="3" l="1"/>
  <c r="F789" i="3"/>
  <c r="J1555" i="3"/>
  <c r="H789" i="3" l="1"/>
  <c r="I789" i="3" s="1"/>
  <c r="B790" i="3" s="1"/>
  <c r="J1556" i="3"/>
  <c r="G790" i="3" a="1"/>
  <c r="G790" i="3" l="1"/>
  <c r="F790" i="3"/>
  <c r="J1557" i="3"/>
  <c r="H790" i="3" l="1"/>
  <c r="I790" i="3" s="1"/>
  <c r="B791" i="3" s="1"/>
  <c r="J1558" i="3"/>
  <c r="G791" i="3" a="1"/>
  <c r="G791" i="3" l="1"/>
  <c r="F791" i="3"/>
  <c r="J1559" i="3"/>
  <c r="H791" i="3" l="1"/>
  <c r="I791" i="3" s="1"/>
  <c r="B792" i="3" s="1"/>
  <c r="J1560" i="3"/>
  <c r="G792" i="3" a="1"/>
  <c r="G792" i="3" l="1"/>
  <c r="F792" i="3"/>
  <c r="J1561" i="3"/>
  <c r="H792" i="3" l="1"/>
  <c r="I792" i="3" s="1"/>
  <c r="B793" i="3" s="1"/>
  <c r="J1562" i="3"/>
  <c r="G793" i="3" a="1"/>
  <c r="G793" i="3" l="1"/>
  <c r="F793" i="3"/>
  <c r="J1563" i="3"/>
  <c r="H793" i="3" l="1"/>
  <c r="I793" i="3" s="1"/>
  <c r="B794" i="3" s="1"/>
  <c r="J1564" i="3"/>
  <c r="G794" i="3" a="1"/>
  <c r="G794" i="3" l="1"/>
  <c r="F794" i="3"/>
  <c r="J1565" i="3"/>
  <c r="H794" i="3" l="1"/>
  <c r="I794" i="3" s="1"/>
  <c r="B795" i="3" s="1"/>
  <c r="J1566" i="3"/>
  <c r="G795" i="3" a="1"/>
  <c r="G795" i="3" l="1"/>
  <c r="F795" i="3"/>
  <c r="J1567" i="3"/>
  <c r="H795" i="3" l="1"/>
  <c r="I795" i="3" s="1"/>
  <c r="B796" i="3" s="1"/>
  <c r="J1568" i="3"/>
  <c r="G796" i="3" a="1"/>
  <c r="G796" i="3" l="1"/>
  <c r="F796" i="3"/>
  <c r="J1569" i="3"/>
  <c r="H796" i="3" l="1"/>
  <c r="I796" i="3" s="1"/>
  <c r="B797" i="3" s="1"/>
  <c r="J1570" i="3"/>
  <c r="G797" i="3" a="1"/>
  <c r="G797" i="3" l="1"/>
  <c r="F797" i="3"/>
  <c r="J1571" i="3"/>
  <c r="H797" i="3" l="1"/>
  <c r="I797" i="3" s="1"/>
  <c r="B798" i="3" s="1"/>
  <c r="J1572" i="3"/>
  <c r="G798" i="3" a="1"/>
  <c r="G798" i="3" l="1"/>
  <c r="F798" i="3"/>
  <c r="J1573" i="3"/>
  <c r="H798" i="3" l="1"/>
  <c r="I798" i="3" s="1"/>
  <c r="B799" i="3" s="1"/>
  <c r="J1574" i="3"/>
  <c r="G799" i="3" a="1"/>
  <c r="G799" i="3" l="1"/>
  <c r="F799" i="3"/>
  <c r="J1575" i="3"/>
  <c r="H799" i="3" l="1"/>
  <c r="I799" i="3" s="1"/>
  <c r="B800" i="3" s="1"/>
  <c r="J1576" i="3"/>
  <c r="G800" i="3" a="1"/>
  <c r="G800" i="3" l="1"/>
  <c r="F800" i="3"/>
  <c r="J1577" i="3"/>
  <c r="H800" i="3" l="1"/>
  <c r="I800" i="3" s="1"/>
  <c r="B801" i="3" s="1"/>
  <c r="J1578" i="3"/>
  <c r="G801" i="3" a="1"/>
  <c r="G801" i="3" l="1"/>
  <c r="F801" i="3"/>
  <c r="J1579" i="3"/>
  <c r="H801" i="3" l="1"/>
  <c r="I801" i="3" s="1"/>
  <c r="B802" i="3" s="1"/>
  <c r="J1580" i="3"/>
  <c r="G802" i="3" a="1"/>
  <c r="G802" i="3" l="1"/>
  <c r="F802" i="3"/>
  <c r="J1581" i="3"/>
  <c r="H802" i="3" l="1"/>
  <c r="I802" i="3" s="1"/>
  <c r="B803" i="3" s="1"/>
  <c r="J1582" i="3"/>
  <c r="G803" i="3" a="1"/>
  <c r="G803" i="3" l="1"/>
  <c r="F803" i="3"/>
  <c r="J1583" i="3"/>
  <c r="H803" i="3" l="1"/>
  <c r="I803" i="3" s="1"/>
  <c r="B804" i="3" s="1"/>
  <c r="J1584" i="3"/>
  <c r="G804" i="3" a="1"/>
  <c r="G804" i="3" l="1"/>
  <c r="F804" i="3"/>
  <c r="J1585" i="3"/>
  <c r="H804" i="3" l="1"/>
  <c r="I804" i="3" s="1"/>
  <c r="B805" i="3" s="1"/>
  <c r="J1586" i="3"/>
  <c r="G805" i="3" a="1"/>
  <c r="G805" i="3" l="1"/>
  <c r="F805" i="3"/>
  <c r="J1587" i="3"/>
  <c r="H805" i="3" l="1"/>
  <c r="I805" i="3" s="1"/>
  <c r="B806" i="3" s="1"/>
  <c r="J1588" i="3"/>
  <c r="G806" i="3" a="1"/>
  <c r="G806" i="3" l="1"/>
  <c r="F806" i="3"/>
  <c r="J1589" i="3"/>
  <c r="H806" i="3" l="1"/>
  <c r="I806" i="3" s="1"/>
  <c r="B807" i="3" s="1"/>
  <c r="J1590" i="3"/>
  <c r="G807" i="3" a="1"/>
  <c r="G807" i="3" l="1"/>
  <c r="F807" i="3"/>
  <c r="J1591" i="3"/>
  <c r="H807" i="3" l="1"/>
  <c r="I807" i="3" s="1"/>
  <c r="B808" i="3" s="1"/>
  <c r="J1592" i="3"/>
  <c r="G808" i="3" a="1"/>
  <c r="G808" i="3" l="1"/>
  <c r="F808" i="3"/>
  <c r="J1593" i="3"/>
  <c r="H808" i="3" l="1"/>
  <c r="I808" i="3" s="1"/>
  <c r="B809" i="3" s="1"/>
  <c r="J1594" i="3"/>
  <c r="G809" i="3" a="1"/>
  <c r="G809" i="3" l="1"/>
  <c r="F809" i="3"/>
  <c r="J1595" i="3"/>
  <c r="H809" i="3" l="1"/>
  <c r="I809" i="3" s="1"/>
  <c r="B810" i="3" s="1"/>
  <c r="J1596" i="3"/>
  <c r="G810" i="3" a="1"/>
  <c r="G810" i="3" l="1"/>
  <c r="F810" i="3"/>
  <c r="J1597" i="3"/>
  <c r="H810" i="3" l="1"/>
  <c r="I810" i="3" s="1"/>
  <c r="B811" i="3" s="1"/>
  <c r="J1598" i="3"/>
  <c r="G811" i="3" a="1"/>
  <c r="G811" i="3" l="1"/>
  <c r="F811" i="3"/>
  <c r="J1599" i="3"/>
  <c r="H811" i="3" l="1"/>
  <c r="I811" i="3" s="1"/>
  <c r="B812" i="3" s="1"/>
  <c r="J1600" i="3"/>
  <c r="G812" i="3" a="1"/>
  <c r="G812" i="3" l="1"/>
  <c r="F812" i="3"/>
  <c r="J1601" i="3"/>
  <c r="H812" i="3" l="1"/>
  <c r="I812" i="3" s="1"/>
  <c r="B813" i="3" s="1"/>
  <c r="J1602" i="3"/>
  <c r="G813" i="3" a="1"/>
  <c r="G813" i="3" l="1"/>
  <c r="F813" i="3"/>
  <c r="J1603" i="3"/>
  <c r="H813" i="3" l="1"/>
  <c r="I813" i="3" s="1"/>
  <c r="B814" i="3" s="1"/>
  <c r="J1604" i="3"/>
  <c r="G814" i="3" a="1"/>
  <c r="G814" i="3" l="1"/>
  <c r="F814" i="3"/>
  <c r="J1605" i="3"/>
  <c r="H814" i="3" l="1"/>
  <c r="I814" i="3" s="1"/>
  <c r="B815" i="3" s="1"/>
  <c r="J1606" i="3"/>
  <c r="G815" i="3" a="1"/>
  <c r="G815" i="3" l="1"/>
  <c r="F815" i="3"/>
  <c r="J1607" i="3"/>
  <c r="H815" i="3" l="1"/>
  <c r="I815" i="3" s="1"/>
  <c r="B816" i="3" s="1"/>
  <c r="J1608" i="3"/>
  <c r="G816" i="3" a="1"/>
  <c r="G816" i="3" l="1"/>
  <c r="F816" i="3"/>
  <c r="J1609" i="3"/>
  <c r="H816" i="3" l="1"/>
  <c r="I816" i="3" s="1"/>
  <c r="B817" i="3" s="1"/>
  <c r="J1610" i="3"/>
  <c r="G817" i="3" a="1"/>
  <c r="G817" i="3" l="1"/>
  <c r="F817" i="3"/>
  <c r="J1611" i="3"/>
  <c r="H817" i="3" l="1"/>
  <c r="I817" i="3" s="1"/>
  <c r="B818" i="3" s="1"/>
  <c r="J1612" i="3"/>
  <c r="G818" i="3" a="1"/>
  <c r="G818" i="3" l="1"/>
  <c r="F818" i="3"/>
  <c r="J1613" i="3"/>
  <c r="H818" i="3" l="1"/>
  <c r="I818" i="3" s="1"/>
  <c r="B819" i="3" s="1"/>
  <c r="J1614" i="3"/>
  <c r="G819" i="3" a="1"/>
  <c r="G819" i="3" l="1"/>
  <c r="F819" i="3"/>
  <c r="J1615" i="3"/>
  <c r="H819" i="3" l="1"/>
  <c r="I819" i="3" s="1"/>
  <c r="B820" i="3" s="1"/>
  <c r="J1616" i="3"/>
  <c r="G820" i="3" a="1"/>
  <c r="G820" i="3" l="1"/>
  <c r="F820" i="3"/>
  <c r="J1617" i="3"/>
  <c r="H820" i="3" l="1"/>
  <c r="I820" i="3" s="1"/>
  <c r="B821" i="3" s="1"/>
  <c r="J1618" i="3"/>
  <c r="G821" i="3" a="1"/>
  <c r="G821" i="3" l="1"/>
  <c r="F821" i="3"/>
  <c r="J1619" i="3"/>
  <c r="H821" i="3" l="1"/>
  <c r="I821" i="3" s="1"/>
  <c r="B822" i="3" s="1"/>
  <c r="J1620" i="3"/>
  <c r="G822" i="3" a="1"/>
  <c r="G822" i="3" l="1"/>
  <c r="F822" i="3"/>
  <c r="J1621" i="3"/>
  <c r="H822" i="3" l="1"/>
  <c r="I822" i="3" s="1"/>
  <c r="B823" i="3" s="1"/>
  <c r="J1622" i="3"/>
  <c r="G823" i="3" a="1"/>
  <c r="G823" i="3" l="1"/>
  <c r="F823" i="3"/>
  <c r="J1623" i="3"/>
  <c r="H823" i="3" l="1"/>
  <c r="I823" i="3" s="1"/>
  <c r="B824" i="3" s="1"/>
  <c r="J1624" i="3"/>
  <c r="G824" i="3" a="1"/>
  <c r="G824" i="3" l="1"/>
  <c r="F824" i="3"/>
  <c r="J1625" i="3"/>
  <c r="H824" i="3" l="1"/>
  <c r="I824" i="3" s="1"/>
  <c r="B825" i="3" s="1"/>
  <c r="J1626" i="3"/>
  <c r="G825" i="3" a="1"/>
  <c r="G825" i="3" l="1"/>
  <c r="F825" i="3"/>
  <c r="J1627" i="3"/>
  <c r="H825" i="3" l="1"/>
  <c r="I825" i="3" s="1"/>
  <c r="B826" i="3" s="1"/>
  <c r="J1628" i="3"/>
  <c r="G826" i="3" a="1"/>
  <c r="G826" i="3" l="1"/>
  <c r="F826" i="3"/>
  <c r="J1629" i="3"/>
  <c r="H826" i="3" l="1"/>
  <c r="I826" i="3" s="1"/>
  <c r="B827" i="3" s="1"/>
  <c r="J1630" i="3"/>
  <c r="G827" i="3" a="1"/>
  <c r="G827" i="3" l="1"/>
  <c r="F827" i="3"/>
  <c r="J1631" i="3"/>
  <c r="H827" i="3" l="1"/>
  <c r="I827" i="3" s="1"/>
  <c r="B828" i="3" s="1"/>
  <c r="J1632" i="3"/>
  <c r="G828" i="3" a="1"/>
  <c r="G828" i="3" l="1"/>
  <c r="F828" i="3"/>
  <c r="J1633" i="3"/>
  <c r="H828" i="3" l="1"/>
  <c r="I828" i="3" s="1"/>
  <c r="B829" i="3" s="1"/>
  <c r="J1634" i="3"/>
  <c r="G829" i="3" a="1"/>
  <c r="G829" i="3" l="1"/>
  <c r="F829" i="3"/>
  <c r="J1635" i="3"/>
  <c r="H829" i="3" l="1"/>
  <c r="I829" i="3" s="1"/>
  <c r="B830" i="3" s="1"/>
  <c r="J1636" i="3"/>
  <c r="G830" i="3" a="1"/>
  <c r="G830" i="3" l="1"/>
  <c r="F830" i="3"/>
  <c r="J1637" i="3"/>
  <c r="H830" i="3" l="1"/>
  <c r="I830" i="3" s="1"/>
  <c r="B831" i="3" s="1"/>
  <c r="J1638" i="3"/>
  <c r="G831" i="3" a="1"/>
  <c r="G831" i="3" l="1"/>
  <c r="F831" i="3"/>
  <c r="J1639" i="3"/>
  <c r="H831" i="3" l="1"/>
  <c r="I831" i="3" s="1"/>
  <c r="B832" i="3" s="1"/>
  <c r="J1640" i="3"/>
  <c r="G832" i="3" a="1"/>
  <c r="G832" i="3" l="1"/>
  <c r="F832" i="3"/>
  <c r="J1641" i="3"/>
  <c r="H832" i="3" l="1"/>
  <c r="I832" i="3" s="1"/>
  <c r="B833" i="3" s="1"/>
  <c r="J1642" i="3"/>
  <c r="G833" i="3" a="1"/>
  <c r="G833" i="3" l="1"/>
  <c r="F833" i="3"/>
  <c r="J1643" i="3"/>
  <c r="H833" i="3" l="1"/>
  <c r="I833" i="3" s="1"/>
  <c r="B834" i="3" s="1"/>
  <c r="J1644" i="3"/>
  <c r="G834" i="3" a="1"/>
  <c r="G834" i="3" l="1"/>
  <c r="F834" i="3"/>
  <c r="J1645" i="3"/>
  <c r="H834" i="3" l="1"/>
  <c r="I834" i="3" s="1"/>
  <c r="B835" i="3" s="1"/>
  <c r="J1646" i="3"/>
  <c r="G835" i="3" a="1"/>
  <c r="G835" i="3" l="1"/>
  <c r="F835" i="3"/>
  <c r="J1647" i="3"/>
  <c r="H835" i="3" l="1"/>
  <c r="I835" i="3" s="1"/>
  <c r="B836" i="3" s="1"/>
  <c r="J1648" i="3"/>
  <c r="G836" i="3" a="1"/>
  <c r="G836" i="3" l="1"/>
  <c r="F836" i="3"/>
  <c r="J1649" i="3"/>
  <c r="H836" i="3" l="1"/>
  <c r="I836" i="3" s="1"/>
  <c r="B837" i="3" s="1"/>
  <c r="J1650" i="3"/>
  <c r="G837" i="3" a="1"/>
  <c r="G837" i="3" l="1"/>
  <c r="F837" i="3"/>
  <c r="J1651" i="3"/>
  <c r="H837" i="3" l="1"/>
  <c r="I837" i="3" s="1"/>
  <c r="B838" i="3" s="1"/>
  <c r="J1652" i="3"/>
  <c r="G838" i="3" a="1"/>
  <c r="G838" i="3" l="1"/>
  <c r="F838" i="3"/>
  <c r="J1653" i="3"/>
  <c r="H838" i="3" l="1"/>
  <c r="I838" i="3" s="1"/>
  <c r="B839" i="3" s="1"/>
  <c r="J1654" i="3"/>
  <c r="G839" i="3" a="1"/>
  <c r="G839" i="3" l="1"/>
  <c r="F839" i="3"/>
  <c r="J1655" i="3"/>
  <c r="H839" i="3" l="1"/>
  <c r="I839" i="3" s="1"/>
  <c r="B840" i="3" s="1"/>
  <c r="J1656" i="3"/>
  <c r="G840" i="3" a="1"/>
  <c r="G840" i="3" l="1"/>
  <c r="F840" i="3"/>
  <c r="J1657" i="3"/>
  <c r="H840" i="3" l="1"/>
  <c r="I840" i="3" s="1"/>
  <c r="B841" i="3" s="1"/>
  <c r="J1658" i="3"/>
  <c r="G841" i="3" a="1"/>
  <c r="G841" i="3" l="1"/>
  <c r="F841" i="3"/>
  <c r="J1659" i="3"/>
  <c r="H841" i="3" l="1"/>
  <c r="I841" i="3" s="1"/>
  <c r="B842" i="3" s="1"/>
  <c r="J1660" i="3"/>
  <c r="G842" i="3" a="1"/>
  <c r="G842" i="3" l="1"/>
  <c r="F842" i="3"/>
  <c r="J1661" i="3"/>
  <c r="H842" i="3" l="1"/>
  <c r="I842" i="3" s="1"/>
  <c r="B843" i="3" s="1"/>
  <c r="J1662" i="3"/>
  <c r="G843" i="3" a="1"/>
  <c r="G843" i="3" l="1"/>
  <c r="F843" i="3"/>
  <c r="J1663" i="3"/>
  <c r="H843" i="3" l="1"/>
  <c r="I843" i="3" s="1"/>
  <c r="B844" i="3" s="1"/>
  <c r="J1664" i="3"/>
  <c r="G844" i="3" a="1"/>
  <c r="G844" i="3" l="1"/>
  <c r="F844" i="3"/>
  <c r="J1665" i="3"/>
  <c r="H844" i="3" l="1"/>
  <c r="I844" i="3" s="1"/>
  <c r="B845" i="3" s="1"/>
  <c r="J1666" i="3"/>
  <c r="G845" i="3" a="1"/>
  <c r="G845" i="3" l="1"/>
  <c r="F845" i="3"/>
  <c r="J1667" i="3"/>
  <c r="H845" i="3" l="1"/>
  <c r="I845" i="3" s="1"/>
  <c r="B846" i="3" s="1"/>
  <c r="J1668" i="3"/>
  <c r="G846" i="3" a="1"/>
  <c r="G846" i="3" l="1"/>
  <c r="F846" i="3"/>
  <c r="J1669" i="3"/>
  <c r="H846" i="3" l="1"/>
  <c r="I846" i="3" s="1"/>
  <c r="B847" i="3" s="1"/>
  <c r="J1670" i="3"/>
  <c r="G847" i="3" a="1"/>
  <c r="G847" i="3" l="1"/>
  <c r="F847" i="3"/>
  <c r="J1671" i="3"/>
  <c r="H847" i="3" l="1"/>
  <c r="I847" i="3" s="1"/>
  <c r="B848" i="3" s="1"/>
  <c r="J1672" i="3"/>
  <c r="G848" i="3" a="1"/>
  <c r="G848" i="3" l="1"/>
  <c r="F848" i="3"/>
  <c r="J1673" i="3"/>
  <c r="H848" i="3" l="1"/>
  <c r="I848" i="3" s="1"/>
  <c r="B849" i="3" s="1"/>
  <c r="J1674" i="3"/>
  <c r="G849" i="3" a="1"/>
  <c r="G849" i="3" l="1"/>
  <c r="F849" i="3"/>
  <c r="J1675" i="3"/>
  <c r="H849" i="3" l="1"/>
  <c r="I849" i="3" s="1"/>
  <c r="B850" i="3" s="1"/>
  <c r="J1676" i="3"/>
  <c r="G850" i="3" a="1"/>
  <c r="G850" i="3" l="1"/>
  <c r="F850" i="3"/>
  <c r="J1677" i="3"/>
  <c r="H850" i="3" l="1"/>
  <c r="I850" i="3" s="1"/>
  <c r="B851" i="3" s="1"/>
  <c r="J1678" i="3"/>
  <c r="G851" i="3" a="1"/>
  <c r="G851" i="3" l="1"/>
  <c r="F851" i="3"/>
  <c r="J1679" i="3"/>
  <c r="H851" i="3" l="1"/>
  <c r="I851" i="3" s="1"/>
  <c r="B852" i="3" s="1"/>
  <c r="J1680" i="3"/>
  <c r="G852" i="3" a="1"/>
  <c r="G852" i="3" l="1"/>
  <c r="F852" i="3"/>
  <c r="J1681" i="3"/>
  <c r="H852" i="3" l="1"/>
  <c r="I852" i="3" s="1"/>
  <c r="B853" i="3" s="1"/>
  <c r="J1682" i="3"/>
  <c r="G853" i="3" a="1"/>
  <c r="G853" i="3" l="1"/>
  <c r="F853" i="3"/>
  <c r="J1683" i="3"/>
  <c r="H853" i="3" l="1"/>
  <c r="I853" i="3" s="1"/>
  <c r="B854" i="3" s="1"/>
  <c r="J1684" i="3"/>
  <c r="G854" i="3" a="1"/>
  <c r="G854" i="3" l="1"/>
  <c r="F854" i="3"/>
  <c r="J1685" i="3"/>
  <c r="H854" i="3" l="1"/>
  <c r="I854" i="3" s="1"/>
  <c r="B855" i="3" s="1"/>
  <c r="J1686" i="3"/>
  <c r="G855" i="3" a="1"/>
  <c r="G855" i="3" l="1"/>
  <c r="F855" i="3"/>
  <c r="J1687" i="3"/>
  <c r="H855" i="3" l="1"/>
  <c r="I855" i="3" s="1"/>
  <c r="B856" i="3" s="1"/>
  <c r="J1688" i="3"/>
  <c r="G856" i="3" a="1"/>
  <c r="G856" i="3" l="1"/>
  <c r="F856" i="3"/>
  <c r="J1689" i="3"/>
  <c r="H856" i="3" l="1"/>
  <c r="I856" i="3" s="1"/>
  <c r="B857" i="3" s="1"/>
  <c r="J1690" i="3"/>
  <c r="G857" i="3" a="1"/>
  <c r="G857" i="3" l="1"/>
  <c r="F857" i="3"/>
  <c r="J1691" i="3"/>
  <c r="H857" i="3" l="1"/>
  <c r="I857" i="3" s="1"/>
  <c r="B858" i="3" s="1"/>
  <c r="J1692" i="3"/>
  <c r="G858" i="3" a="1"/>
  <c r="G858" i="3" l="1"/>
  <c r="F858" i="3"/>
  <c r="J1693" i="3"/>
  <c r="H858" i="3" l="1"/>
  <c r="I858" i="3" s="1"/>
  <c r="B859" i="3" s="1"/>
  <c r="J1694" i="3"/>
  <c r="G859" i="3" a="1"/>
  <c r="G859" i="3" l="1"/>
  <c r="F859" i="3"/>
  <c r="J1695" i="3"/>
  <c r="H859" i="3" l="1"/>
  <c r="I859" i="3" s="1"/>
  <c r="B860" i="3" s="1"/>
  <c r="J1696" i="3"/>
  <c r="G860" i="3" a="1"/>
  <c r="G860" i="3" l="1"/>
  <c r="F860" i="3"/>
  <c r="J1697" i="3"/>
  <c r="H860" i="3" l="1"/>
  <c r="I860" i="3" s="1"/>
  <c r="B861" i="3" s="1"/>
  <c r="J1698" i="3"/>
  <c r="G861" i="3" a="1"/>
  <c r="G861" i="3" l="1"/>
  <c r="F861" i="3"/>
  <c r="J1699" i="3"/>
  <c r="H861" i="3" l="1"/>
  <c r="I861" i="3" s="1"/>
  <c r="B862" i="3" s="1"/>
  <c r="J1700" i="3"/>
  <c r="G862" i="3" a="1"/>
  <c r="G862" i="3" l="1"/>
  <c r="F862" i="3"/>
  <c r="J1701" i="3"/>
  <c r="H862" i="3" l="1"/>
  <c r="I862" i="3" s="1"/>
  <c r="B863" i="3" s="1"/>
  <c r="J1702" i="3"/>
  <c r="G863" i="3" a="1"/>
  <c r="G863" i="3" l="1"/>
  <c r="F863" i="3"/>
  <c r="J1703" i="3"/>
  <c r="H863" i="3" l="1"/>
  <c r="I863" i="3" s="1"/>
  <c r="B864" i="3" s="1"/>
  <c r="J1704" i="3"/>
  <c r="G864" i="3" a="1"/>
  <c r="G864" i="3" l="1"/>
  <c r="F864" i="3"/>
  <c r="J1705" i="3"/>
  <c r="H864" i="3" l="1"/>
  <c r="I864" i="3" s="1"/>
  <c r="B865" i="3" s="1"/>
  <c r="J1706" i="3"/>
  <c r="G865" i="3" a="1"/>
  <c r="G865" i="3" l="1"/>
  <c r="F865" i="3"/>
  <c r="J1707" i="3"/>
  <c r="H865" i="3" l="1"/>
  <c r="I865" i="3" s="1"/>
  <c r="B866" i="3" s="1"/>
  <c r="J1708" i="3"/>
  <c r="G866" i="3" a="1"/>
  <c r="G866" i="3" l="1"/>
  <c r="F866" i="3"/>
  <c r="J1709" i="3"/>
  <c r="H866" i="3" l="1"/>
  <c r="I866" i="3" s="1"/>
  <c r="B867" i="3" s="1"/>
  <c r="J1710" i="3"/>
  <c r="G867" i="3" a="1"/>
  <c r="G867" i="3" l="1"/>
  <c r="F867" i="3"/>
  <c r="J1711" i="3"/>
  <c r="H867" i="3" l="1"/>
  <c r="I867" i="3" s="1"/>
  <c r="B868" i="3" s="1"/>
  <c r="J1712" i="3"/>
  <c r="G868" i="3" a="1"/>
  <c r="G868" i="3" l="1"/>
  <c r="F868" i="3"/>
  <c r="J1713" i="3"/>
  <c r="H868" i="3" l="1"/>
  <c r="I868" i="3" s="1"/>
  <c r="B869" i="3" s="1"/>
  <c r="J1714" i="3"/>
  <c r="G869" i="3" a="1"/>
  <c r="G869" i="3" l="1"/>
  <c r="F869" i="3"/>
  <c r="J1715" i="3"/>
  <c r="H869" i="3" l="1"/>
  <c r="I869" i="3" s="1"/>
  <c r="B870" i="3" s="1"/>
  <c r="J1716" i="3"/>
  <c r="G870" i="3" a="1"/>
  <c r="G870" i="3" l="1"/>
  <c r="F870" i="3"/>
  <c r="J1717" i="3"/>
  <c r="H870" i="3" l="1"/>
  <c r="I870" i="3" s="1"/>
  <c r="B871" i="3" s="1"/>
  <c r="J1718" i="3"/>
  <c r="G871" i="3" a="1"/>
  <c r="G871" i="3" l="1"/>
  <c r="F871" i="3"/>
  <c r="J1719" i="3"/>
  <c r="H871" i="3" l="1"/>
  <c r="I871" i="3" s="1"/>
  <c r="B872" i="3" s="1"/>
  <c r="J1720" i="3"/>
  <c r="G872" i="3" a="1"/>
  <c r="G872" i="3" l="1"/>
  <c r="F872" i="3"/>
  <c r="J1721" i="3"/>
  <c r="H872" i="3" l="1"/>
  <c r="I872" i="3" s="1"/>
  <c r="B873" i="3" s="1"/>
  <c r="J1722" i="3"/>
  <c r="G873" i="3" a="1"/>
  <c r="G873" i="3" l="1"/>
  <c r="F873" i="3"/>
  <c r="J1723" i="3"/>
  <c r="H873" i="3" l="1"/>
  <c r="I873" i="3" s="1"/>
  <c r="B874" i="3" s="1"/>
  <c r="J1724" i="3"/>
  <c r="G874" i="3" a="1"/>
  <c r="G874" i="3" l="1"/>
  <c r="F874" i="3"/>
  <c r="J1725" i="3"/>
  <c r="H874" i="3" l="1"/>
  <c r="I874" i="3" s="1"/>
  <c r="B875" i="3" s="1"/>
  <c r="J1726" i="3"/>
  <c r="G875" i="3" a="1"/>
  <c r="G875" i="3" l="1"/>
  <c r="F875" i="3"/>
  <c r="J1727" i="3"/>
  <c r="H875" i="3" l="1"/>
  <c r="I875" i="3" s="1"/>
  <c r="B876" i="3" s="1"/>
  <c r="J1728" i="3"/>
  <c r="G876" i="3" a="1"/>
  <c r="G876" i="3" l="1"/>
  <c r="F876" i="3"/>
  <c r="J1729" i="3"/>
  <c r="H876" i="3" l="1"/>
  <c r="I876" i="3" s="1"/>
  <c r="B877" i="3" s="1"/>
  <c r="J1730" i="3"/>
  <c r="G877" i="3" a="1"/>
  <c r="G877" i="3" l="1"/>
  <c r="F877" i="3"/>
  <c r="J1731" i="3"/>
  <c r="H877" i="3" l="1"/>
  <c r="I877" i="3" s="1"/>
  <c r="B878" i="3" s="1"/>
  <c r="J1732" i="3"/>
  <c r="G878" i="3" a="1"/>
  <c r="G878" i="3" l="1"/>
  <c r="F878" i="3"/>
  <c r="J1733" i="3"/>
  <c r="H878" i="3" l="1"/>
  <c r="I878" i="3" s="1"/>
  <c r="B879" i="3" s="1"/>
  <c r="J1734" i="3"/>
  <c r="G879" i="3" a="1"/>
  <c r="G879" i="3" l="1"/>
  <c r="F879" i="3"/>
  <c r="J1735" i="3"/>
  <c r="H879" i="3" l="1"/>
  <c r="I879" i="3" s="1"/>
  <c r="B880" i="3" s="1"/>
  <c r="J1736" i="3"/>
  <c r="G880" i="3" a="1"/>
  <c r="G880" i="3" l="1"/>
  <c r="F880" i="3"/>
  <c r="J1737" i="3"/>
  <c r="H880" i="3" l="1"/>
  <c r="I880" i="3" s="1"/>
  <c r="B881" i="3" s="1"/>
  <c r="J1738" i="3"/>
  <c r="G881" i="3" a="1"/>
  <c r="G881" i="3" l="1"/>
  <c r="F881" i="3"/>
  <c r="J1739" i="3"/>
  <c r="H881" i="3" l="1"/>
  <c r="I881" i="3" s="1"/>
  <c r="B882" i="3" s="1"/>
  <c r="J1740" i="3"/>
  <c r="G882" i="3" a="1"/>
  <c r="G882" i="3" l="1"/>
  <c r="F882" i="3"/>
  <c r="J1741" i="3"/>
  <c r="H882" i="3" l="1"/>
  <c r="I882" i="3" s="1"/>
  <c r="B883" i="3" s="1"/>
  <c r="J1742" i="3"/>
  <c r="G883" i="3" a="1"/>
  <c r="G883" i="3" l="1"/>
  <c r="F883" i="3"/>
  <c r="J1743" i="3"/>
  <c r="H883" i="3" l="1"/>
  <c r="I883" i="3" s="1"/>
  <c r="B884" i="3" s="1"/>
  <c r="J1744" i="3"/>
  <c r="G884" i="3" a="1"/>
  <c r="G884" i="3" l="1"/>
  <c r="F884" i="3"/>
  <c r="J1745" i="3"/>
  <c r="H884" i="3" l="1"/>
  <c r="I884" i="3" s="1"/>
  <c r="B885" i="3" s="1"/>
  <c r="J1746" i="3"/>
  <c r="G885" i="3" a="1"/>
  <c r="G885" i="3" l="1"/>
  <c r="F885" i="3"/>
  <c r="J1747" i="3"/>
  <c r="H885" i="3" l="1"/>
  <c r="I885" i="3" s="1"/>
  <c r="B886" i="3" s="1"/>
  <c r="J1748" i="3"/>
  <c r="G886" i="3" a="1"/>
  <c r="G886" i="3" l="1"/>
  <c r="F886" i="3"/>
  <c r="J1749" i="3"/>
  <c r="H886" i="3" l="1"/>
  <c r="I886" i="3" s="1"/>
  <c r="B887" i="3" s="1"/>
  <c r="J1750" i="3"/>
  <c r="G887" i="3" a="1"/>
  <c r="G887" i="3" l="1"/>
  <c r="F887" i="3"/>
  <c r="J1751" i="3"/>
  <c r="H887" i="3" l="1"/>
  <c r="I887" i="3" s="1"/>
  <c r="B888" i="3" s="1"/>
  <c r="J1752" i="3"/>
  <c r="G888" i="3" a="1"/>
  <c r="G888" i="3" l="1"/>
  <c r="F888" i="3"/>
  <c r="J1753" i="3"/>
  <c r="H888" i="3" l="1"/>
  <c r="I888" i="3" s="1"/>
  <c r="B889" i="3" s="1"/>
  <c r="J1754" i="3"/>
  <c r="G889" i="3" a="1"/>
  <c r="G889" i="3" l="1"/>
  <c r="F889" i="3"/>
  <c r="J1755" i="3"/>
  <c r="H889" i="3" l="1"/>
  <c r="I889" i="3" s="1"/>
  <c r="B890" i="3" s="1"/>
  <c r="J1756" i="3"/>
  <c r="G890" i="3" a="1"/>
  <c r="G890" i="3" l="1"/>
  <c r="F890" i="3"/>
  <c r="J1757" i="3"/>
  <c r="H890" i="3" l="1"/>
  <c r="I890" i="3" s="1"/>
  <c r="B891" i="3" s="1"/>
  <c r="J1758" i="3"/>
  <c r="G891" i="3" a="1"/>
  <c r="G891" i="3" l="1"/>
  <c r="F891" i="3"/>
  <c r="J1759" i="3"/>
  <c r="H891" i="3" l="1"/>
  <c r="I891" i="3" s="1"/>
  <c r="B892" i="3" s="1"/>
  <c r="J1760" i="3"/>
  <c r="G892" i="3" a="1"/>
  <c r="G892" i="3" l="1"/>
  <c r="F892" i="3"/>
  <c r="J1761" i="3"/>
  <c r="H892" i="3" l="1"/>
  <c r="I892" i="3" s="1"/>
  <c r="B893" i="3" s="1"/>
  <c r="J1762" i="3"/>
  <c r="G893" i="3" a="1"/>
  <c r="G893" i="3" l="1"/>
  <c r="F893" i="3"/>
  <c r="J1763" i="3"/>
  <c r="H893" i="3" l="1"/>
  <c r="I893" i="3" s="1"/>
  <c r="B894" i="3" s="1"/>
  <c r="J1764" i="3"/>
  <c r="G894" i="3" a="1"/>
  <c r="G894" i="3" l="1"/>
  <c r="F894" i="3"/>
  <c r="J1765" i="3"/>
  <c r="H894" i="3" l="1"/>
  <c r="I894" i="3" s="1"/>
  <c r="B895" i="3" s="1"/>
  <c r="J1766" i="3"/>
  <c r="G895" i="3" a="1"/>
  <c r="G895" i="3" l="1"/>
  <c r="F895" i="3"/>
  <c r="J1767" i="3"/>
  <c r="H895" i="3" l="1"/>
  <c r="I895" i="3" s="1"/>
  <c r="B896" i="3" s="1"/>
  <c r="J1768" i="3"/>
  <c r="G896" i="3" a="1"/>
  <c r="G896" i="3" l="1"/>
  <c r="F896" i="3"/>
  <c r="J1769" i="3"/>
  <c r="H896" i="3" l="1"/>
  <c r="I896" i="3" s="1"/>
  <c r="B897" i="3" s="1"/>
  <c r="J1770" i="3"/>
  <c r="G897" i="3" a="1"/>
  <c r="G897" i="3" l="1"/>
  <c r="F897" i="3"/>
  <c r="J1771" i="3"/>
  <c r="H897" i="3" l="1"/>
  <c r="I897" i="3" s="1"/>
  <c r="B898" i="3" s="1"/>
  <c r="J1772" i="3"/>
  <c r="G898" i="3" a="1"/>
  <c r="G898" i="3" l="1"/>
  <c r="F898" i="3"/>
  <c r="J1773" i="3"/>
  <c r="H898" i="3" l="1"/>
  <c r="I898" i="3" s="1"/>
  <c r="B899" i="3" s="1"/>
  <c r="J1774" i="3"/>
  <c r="G899" i="3" a="1"/>
  <c r="G899" i="3" l="1"/>
  <c r="F899" i="3"/>
  <c r="J1775" i="3"/>
  <c r="H899" i="3" l="1"/>
  <c r="I899" i="3" s="1"/>
  <c r="B900" i="3" s="1"/>
  <c r="J1776" i="3"/>
  <c r="G900" i="3" a="1"/>
  <c r="G900" i="3" l="1"/>
  <c r="F900" i="3"/>
  <c r="J1777" i="3"/>
  <c r="H900" i="3" l="1"/>
  <c r="I900" i="3" s="1"/>
  <c r="B901" i="3" s="1"/>
  <c r="J1778" i="3"/>
  <c r="G901" i="3" a="1"/>
  <c r="G901" i="3" l="1"/>
  <c r="F901" i="3"/>
  <c r="J1779" i="3"/>
  <c r="H901" i="3" l="1"/>
  <c r="I901" i="3" s="1"/>
  <c r="B902" i="3" s="1"/>
  <c r="J1780" i="3"/>
  <c r="G902" i="3" a="1"/>
  <c r="G902" i="3" l="1"/>
  <c r="F902" i="3"/>
  <c r="J1781" i="3"/>
  <c r="H902" i="3" l="1"/>
  <c r="I902" i="3" s="1"/>
  <c r="B903" i="3" s="1"/>
  <c r="J1782" i="3"/>
  <c r="G903" i="3" a="1"/>
  <c r="G903" i="3" l="1"/>
  <c r="F903" i="3"/>
  <c r="J1783" i="3"/>
  <c r="H903" i="3" l="1"/>
  <c r="I903" i="3" s="1"/>
  <c r="B904" i="3" s="1"/>
  <c r="J1784" i="3"/>
  <c r="G904" i="3" a="1"/>
  <c r="G904" i="3" l="1"/>
  <c r="F904" i="3"/>
  <c r="J1785" i="3"/>
  <c r="H904" i="3" l="1"/>
  <c r="I904" i="3" s="1"/>
  <c r="B905" i="3" s="1"/>
  <c r="J1786" i="3"/>
  <c r="G905" i="3" a="1"/>
  <c r="G905" i="3" l="1"/>
  <c r="F905" i="3"/>
  <c r="J1787" i="3"/>
  <c r="H905" i="3" l="1"/>
  <c r="I905" i="3" s="1"/>
  <c r="B906" i="3" s="1"/>
  <c r="J1788" i="3"/>
  <c r="G906" i="3" a="1"/>
  <c r="G906" i="3" l="1"/>
  <c r="F906" i="3"/>
  <c r="J1789" i="3"/>
  <c r="H906" i="3" l="1"/>
  <c r="I906" i="3" s="1"/>
  <c r="B907" i="3" s="1"/>
  <c r="J1790" i="3"/>
  <c r="G907" i="3" a="1"/>
  <c r="G907" i="3" l="1"/>
  <c r="F907" i="3"/>
  <c r="J1791" i="3"/>
  <c r="H907" i="3" l="1"/>
  <c r="I907" i="3" s="1"/>
  <c r="B908" i="3" s="1"/>
  <c r="J1792" i="3"/>
  <c r="G908" i="3" a="1"/>
  <c r="G908" i="3" l="1"/>
  <c r="F908" i="3"/>
  <c r="J1793" i="3"/>
  <c r="H908" i="3" l="1"/>
  <c r="I908" i="3" s="1"/>
  <c r="B909" i="3" s="1"/>
  <c r="J1794" i="3"/>
  <c r="G909" i="3" a="1"/>
  <c r="G909" i="3" l="1"/>
  <c r="F909" i="3"/>
  <c r="J1795" i="3"/>
  <c r="H909" i="3" l="1"/>
  <c r="I909" i="3" s="1"/>
  <c r="B910" i="3" s="1"/>
  <c r="J1796" i="3"/>
  <c r="G910" i="3" a="1"/>
  <c r="G910" i="3" l="1"/>
  <c r="F910" i="3"/>
  <c r="J1797" i="3"/>
  <c r="H910" i="3" l="1"/>
  <c r="I910" i="3" s="1"/>
  <c r="B911" i="3" s="1"/>
  <c r="J1798" i="3"/>
  <c r="G911" i="3" a="1"/>
  <c r="G911" i="3" l="1"/>
  <c r="F911" i="3"/>
  <c r="J1799" i="3"/>
  <c r="H911" i="3" l="1"/>
  <c r="I911" i="3" s="1"/>
  <c r="B912" i="3" s="1"/>
  <c r="J1800" i="3"/>
  <c r="G912" i="3" a="1"/>
  <c r="G912" i="3" l="1"/>
  <c r="F912" i="3"/>
  <c r="J1801" i="3"/>
  <c r="H912" i="3" l="1"/>
  <c r="I912" i="3" s="1"/>
  <c r="B913" i="3" s="1"/>
  <c r="J1802" i="3"/>
  <c r="G913" i="3" a="1"/>
  <c r="G913" i="3" l="1"/>
  <c r="F913" i="3"/>
  <c r="J1803" i="3"/>
  <c r="H913" i="3" l="1"/>
  <c r="I913" i="3" s="1"/>
  <c r="B914" i="3" s="1"/>
  <c r="J1804" i="3"/>
  <c r="G914" i="3" a="1"/>
  <c r="G914" i="3" l="1"/>
  <c r="F914" i="3"/>
  <c r="J1805" i="3"/>
  <c r="H914" i="3" l="1"/>
  <c r="I914" i="3" s="1"/>
  <c r="B915" i="3" s="1"/>
  <c r="J1806" i="3"/>
  <c r="G915" i="3" a="1"/>
  <c r="G915" i="3" l="1"/>
  <c r="F915" i="3"/>
  <c r="J1807" i="3"/>
  <c r="H915" i="3" l="1"/>
  <c r="I915" i="3" s="1"/>
  <c r="B916" i="3" s="1"/>
  <c r="J1808" i="3"/>
  <c r="G916" i="3" a="1"/>
  <c r="G916" i="3" l="1"/>
  <c r="F916" i="3"/>
  <c r="J1809" i="3"/>
  <c r="H916" i="3" l="1"/>
  <c r="I916" i="3" s="1"/>
  <c r="B917" i="3" s="1"/>
  <c r="J1810" i="3"/>
  <c r="G917" i="3" a="1"/>
  <c r="G917" i="3" l="1"/>
  <c r="F917" i="3"/>
  <c r="J1811" i="3"/>
  <c r="H917" i="3" l="1"/>
  <c r="I917" i="3" s="1"/>
  <c r="B918" i="3" s="1"/>
  <c r="J1812" i="3"/>
  <c r="G918" i="3" a="1"/>
  <c r="G918" i="3" l="1"/>
  <c r="F918" i="3"/>
  <c r="J1813" i="3"/>
  <c r="H918" i="3" l="1"/>
  <c r="I918" i="3" s="1"/>
  <c r="B919" i="3" s="1"/>
  <c r="J1814" i="3"/>
  <c r="G919" i="3" a="1"/>
  <c r="G919" i="3" l="1"/>
  <c r="F919" i="3"/>
  <c r="J1815" i="3"/>
  <c r="H919" i="3" l="1"/>
  <c r="I919" i="3" s="1"/>
  <c r="B920" i="3" s="1"/>
  <c r="J1816" i="3"/>
  <c r="G920" i="3" a="1"/>
  <c r="G920" i="3" l="1"/>
  <c r="F920" i="3"/>
  <c r="J1817" i="3"/>
  <c r="H920" i="3" l="1"/>
  <c r="I920" i="3" s="1"/>
  <c r="B921" i="3" s="1"/>
  <c r="J1818" i="3"/>
  <c r="G921" i="3" a="1"/>
  <c r="G921" i="3" l="1"/>
  <c r="F921" i="3"/>
  <c r="J1819" i="3"/>
  <c r="H921" i="3" l="1"/>
  <c r="I921" i="3" s="1"/>
  <c r="B922" i="3" s="1"/>
  <c r="J1820" i="3"/>
  <c r="G922" i="3" a="1"/>
  <c r="G922" i="3" l="1"/>
  <c r="F922" i="3"/>
  <c r="J1821" i="3"/>
  <c r="H922" i="3" l="1"/>
  <c r="I922" i="3" s="1"/>
  <c r="B923" i="3" s="1"/>
  <c r="J1822" i="3"/>
  <c r="G923" i="3" a="1"/>
  <c r="G923" i="3" l="1"/>
  <c r="F923" i="3"/>
  <c r="J1823" i="3"/>
  <c r="H923" i="3" l="1"/>
  <c r="I923" i="3" s="1"/>
  <c r="B924" i="3" s="1"/>
  <c r="J1824" i="3"/>
  <c r="G924" i="3" a="1"/>
  <c r="G924" i="3" l="1"/>
  <c r="F924" i="3"/>
  <c r="J1825" i="3"/>
  <c r="H924" i="3" l="1"/>
  <c r="I924" i="3" s="1"/>
  <c r="B925" i="3" s="1"/>
  <c r="J1826" i="3"/>
  <c r="G925" i="3" a="1"/>
  <c r="G925" i="3" l="1"/>
  <c r="F925" i="3"/>
  <c r="J1827" i="3"/>
  <c r="H925" i="3" l="1"/>
  <c r="I925" i="3" s="1"/>
  <c r="B926" i="3" s="1"/>
  <c r="J1828" i="3"/>
  <c r="G926" i="3" a="1"/>
  <c r="G926" i="3" l="1"/>
  <c r="F926" i="3"/>
  <c r="J1829" i="3"/>
  <c r="H926" i="3" l="1"/>
  <c r="I926" i="3" s="1"/>
  <c r="B927" i="3" s="1"/>
  <c r="J1830" i="3"/>
  <c r="G927" i="3" a="1"/>
  <c r="G927" i="3" l="1"/>
  <c r="F927" i="3"/>
  <c r="J1831" i="3"/>
  <c r="H927" i="3" l="1"/>
  <c r="I927" i="3" s="1"/>
  <c r="B928" i="3" s="1"/>
  <c r="J1832" i="3"/>
  <c r="G928" i="3" a="1"/>
  <c r="G928" i="3" l="1"/>
  <c r="F928" i="3"/>
  <c r="J1833" i="3"/>
  <c r="H928" i="3" l="1"/>
  <c r="I928" i="3" s="1"/>
  <c r="B929" i="3" s="1"/>
  <c r="J1834" i="3"/>
  <c r="G929" i="3" a="1"/>
  <c r="G929" i="3" l="1"/>
  <c r="F929" i="3"/>
  <c r="J1835" i="3"/>
  <c r="H929" i="3" l="1"/>
  <c r="I929" i="3" s="1"/>
  <c r="B930" i="3" s="1"/>
  <c r="J1836" i="3"/>
  <c r="G930" i="3" a="1"/>
  <c r="G930" i="3" l="1"/>
  <c r="F930" i="3"/>
  <c r="J1837" i="3"/>
  <c r="H930" i="3" l="1"/>
  <c r="I930" i="3" s="1"/>
  <c r="B931" i="3" s="1"/>
  <c r="J1838" i="3"/>
  <c r="G931" i="3" a="1"/>
  <c r="G931" i="3" l="1"/>
  <c r="F931" i="3"/>
  <c r="J1839" i="3"/>
  <c r="H931" i="3" l="1"/>
  <c r="I931" i="3" s="1"/>
  <c r="B932" i="3" s="1"/>
  <c r="J1840" i="3"/>
  <c r="G932" i="3" a="1"/>
  <c r="G932" i="3" l="1"/>
  <c r="F932" i="3"/>
  <c r="J1841" i="3"/>
  <c r="H932" i="3" l="1"/>
  <c r="I932" i="3" s="1"/>
  <c r="B933" i="3" s="1"/>
  <c r="J1842" i="3"/>
  <c r="G933" i="3" a="1"/>
  <c r="G933" i="3" l="1"/>
  <c r="F933" i="3"/>
  <c r="J1843" i="3"/>
  <c r="H933" i="3" l="1"/>
  <c r="I933" i="3" s="1"/>
  <c r="B934" i="3" s="1"/>
  <c r="J1844" i="3"/>
  <c r="G934" i="3" a="1"/>
  <c r="G934" i="3" l="1"/>
  <c r="F934" i="3"/>
  <c r="J1845" i="3"/>
  <c r="H934" i="3" l="1"/>
  <c r="I934" i="3" s="1"/>
  <c r="B935" i="3" s="1"/>
  <c r="J1846" i="3"/>
  <c r="G935" i="3" a="1"/>
  <c r="G935" i="3" l="1"/>
  <c r="F935" i="3"/>
  <c r="J1847" i="3"/>
  <c r="H935" i="3" l="1"/>
  <c r="I935" i="3" s="1"/>
  <c r="B936" i="3" s="1"/>
  <c r="J1848" i="3"/>
  <c r="G936" i="3" a="1"/>
  <c r="G936" i="3" l="1"/>
  <c r="F936" i="3"/>
  <c r="J1849" i="3"/>
  <c r="H936" i="3" l="1"/>
  <c r="I936" i="3" s="1"/>
  <c r="B937" i="3" s="1"/>
  <c r="J1850" i="3"/>
  <c r="G937" i="3" a="1"/>
  <c r="G937" i="3" l="1"/>
  <c r="F937" i="3"/>
  <c r="J1851" i="3"/>
  <c r="H937" i="3" l="1"/>
  <c r="I937" i="3" s="1"/>
  <c r="B938" i="3" s="1"/>
  <c r="J1852" i="3"/>
  <c r="G938" i="3" a="1"/>
  <c r="G938" i="3" l="1"/>
  <c r="F938" i="3"/>
  <c r="J1853" i="3"/>
  <c r="H938" i="3" l="1"/>
  <c r="I938" i="3" s="1"/>
  <c r="B939" i="3" s="1"/>
  <c r="J1854" i="3"/>
  <c r="G939" i="3" a="1"/>
  <c r="G939" i="3" l="1"/>
  <c r="F939" i="3"/>
  <c r="J1855" i="3"/>
  <c r="H939" i="3" l="1"/>
  <c r="I939" i="3" s="1"/>
  <c r="B940" i="3" s="1"/>
  <c r="J1856" i="3"/>
  <c r="G940" i="3" a="1"/>
  <c r="G940" i="3" l="1"/>
  <c r="F940" i="3"/>
  <c r="J1857" i="3"/>
  <c r="H940" i="3" l="1"/>
  <c r="I940" i="3" s="1"/>
  <c r="B941" i="3" s="1"/>
  <c r="J1858" i="3"/>
  <c r="G941" i="3" a="1"/>
  <c r="G941" i="3" l="1"/>
  <c r="F941" i="3"/>
  <c r="J1859" i="3"/>
  <c r="H941" i="3" l="1"/>
  <c r="I941" i="3" s="1"/>
  <c r="B942" i="3" s="1"/>
  <c r="J1860" i="3"/>
  <c r="G942" i="3" a="1"/>
  <c r="G942" i="3" l="1"/>
  <c r="F942" i="3"/>
  <c r="J1861" i="3"/>
  <c r="H942" i="3" l="1"/>
  <c r="I942" i="3" s="1"/>
  <c r="B943" i="3" s="1"/>
  <c r="J1862" i="3"/>
  <c r="G943" i="3" a="1"/>
  <c r="G943" i="3" l="1"/>
  <c r="F943" i="3"/>
  <c r="J1863" i="3"/>
  <c r="H943" i="3" l="1"/>
  <c r="I943" i="3" s="1"/>
  <c r="B944" i="3" s="1"/>
  <c r="J1864" i="3"/>
  <c r="G944" i="3" a="1"/>
  <c r="G944" i="3" l="1"/>
  <c r="F944" i="3"/>
  <c r="J1865" i="3"/>
  <c r="H944" i="3" l="1"/>
  <c r="I944" i="3" s="1"/>
  <c r="B945" i="3" s="1"/>
  <c r="J1866" i="3"/>
  <c r="G945" i="3" a="1"/>
  <c r="G945" i="3" l="1"/>
  <c r="F945" i="3"/>
  <c r="J1867" i="3"/>
  <c r="H945" i="3" l="1"/>
  <c r="I945" i="3" s="1"/>
  <c r="B946" i="3" s="1"/>
  <c r="J1868" i="3"/>
  <c r="G946" i="3" a="1"/>
  <c r="G946" i="3" l="1"/>
  <c r="F946" i="3"/>
  <c r="J1869" i="3"/>
  <c r="H946" i="3" l="1"/>
  <c r="I946" i="3" s="1"/>
  <c r="B947" i="3" s="1"/>
  <c r="J1870" i="3"/>
  <c r="G947" i="3" a="1"/>
  <c r="G947" i="3" l="1"/>
  <c r="F947" i="3"/>
  <c r="J1871" i="3"/>
  <c r="H947" i="3" l="1"/>
  <c r="I947" i="3" s="1"/>
  <c r="B948" i="3" s="1"/>
  <c r="J1872" i="3"/>
  <c r="G948" i="3" a="1"/>
  <c r="G948" i="3" l="1"/>
  <c r="F948" i="3"/>
  <c r="J1873" i="3"/>
  <c r="H948" i="3" l="1"/>
  <c r="I948" i="3" s="1"/>
  <c r="B949" i="3" s="1"/>
  <c r="J1874" i="3"/>
  <c r="G949" i="3" a="1"/>
  <c r="G949" i="3" l="1"/>
  <c r="F949" i="3"/>
  <c r="J1875" i="3"/>
  <c r="H949" i="3" l="1"/>
  <c r="I949" i="3" s="1"/>
  <c r="B950" i="3" s="1"/>
  <c r="J1876" i="3"/>
  <c r="G950" i="3" a="1"/>
  <c r="G950" i="3" l="1"/>
  <c r="F950" i="3"/>
  <c r="J1877" i="3"/>
  <c r="H950" i="3" l="1"/>
  <c r="I950" i="3" s="1"/>
  <c r="B951" i="3" s="1"/>
  <c r="J1878" i="3"/>
  <c r="G951" i="3" a="1"/>
  <c r="G951" i="3" l="1"/>
  <c r="F951" i="3"/>
  <c r="J1879" i="3"/>
  <c r="H951" i="3" l="1"/>
  <c r="I951" i="3" s="1"/>
  <c r="B952" i="3" s="1"/>
  <c r="J1880" i="3"/>
  <c r="G952" i="3" a="1"/>
  <c r="G952" i="3" l="1"/>
  <c r="F952" i="3"/>
  <c r="J1881" i="3"/>
  <c r="H952" i="3" l="1"/>
  <c r="I952" i="3" s="1"/>
  <c r="B953" i="3" s="1"/>
  <c r="J1882" i="3"/>
  <c r="G953" i="3" a="1"/>
  <c r="G953" i="3" l="1"/>
  <c r="F953" i="3"/>
  <c r="J1883" i="3"/>
  <c r="H953" i="3" l="1"/>
  <c r="I953" i="3" s="1"/>
  <c r="B954" i="3" s="1"/>
  <c r="J1884" i="3"/>
  <c r="G954" i="3" a="1"/>
  <c r="G954" i="3" l="1"/>
  <c r="F954" i="3"/>
  <c r="J1885" i="3"/>
  <c r="H954" i="3" l="1"/>
  <c r="I954" i="3" s="1"/>
  <c r="B955" i="3" s="1"/>
  <c r="J1886" i="3"/>
  <c r="G955" i="3" a="1"/>
  <c r="G955" i="3" l="1"/>
  <c r="F955" i="3"/>
  <c r="J1887" i="3"/>
  <c r="H955" i="3" l="1"/>
  <c r="I955" i="3" s="1"/>
  <c r="B956" i="3" s="1"/>
  <c r="J1888" i="3"/>
  <c r="G956" i="3" a="1"/>
  <c r="G956" i="3" l="1"/>
  <c r="F956" i="3"/>
  <c r="J1889" i="3"/>
  <c r="H956" i="3" l="1"/>
  <c r="I956" i="3" s="1"/>
  <c r="B957" i="3" s="1"/>
  <c r="J1890" i="3"/>
  <c r="G957" i="3" a="1"/>
  <c r="G957" i="3" l="1"/>
  <c r="F957" i="3"/>
  <c r="J1891" i="3"/>
  <c r="H957" i="3" l="1"/>
  <c r="I957" i="3" s="1"/>
  <c r="B958" i="3" s="1"/>
  <c r="J1892" i="3"/>
  <c r="G958" i="3" a="1"/>
  <c r="G958" i="3" l="1"/>
  <c r="F958" i="3"/>
  <c r="J1893" i="3"/>
  <c r="H958" i="3" l="1"/>
  <c r="I958" i="3" s="1"/>
  <c r="B959" i="3" s="1"/>
  <c r="J1894" i="3"/>
  <c r="G959" i="3" a="1"/>
  <c r="G959" i="3" l="1"/>
  <c r="F959" i="3"/>
  <c r="J1895" i="3"/>
  <c r="H959" i="3" l="1"/>
  <c r="I959" i="3" s="1"/>
  <c r="B960" i="3" s="1"/>
  <c r="J1896" i="3"/>
  <c r="G960" i="3" a="1"/>
  <c r="G960" i="3" l="1"/>
  <c r="F960" i="3"/>
  <c r="J1897" i="3"/>
  <c r="H960" i="3" l="1"/>
  <c r="I960" i="3" s="1"/>
  <c r="B961" i="3" s="1"/>
  <c r="J1898" i="3"/>
  <c r="G961" i="3" a="1"/>
  <c r="G961" i="3" l="1"/>
  <c r="F961" i="3"/>
  <c r="J1899" i="3"/>
  <c r="H961" i="3" l="1"/>
  <c r="I961" i="3" s="1"/>
  <c r="B962" i="3" s="1"/>
  <c r="J1900" i="3"/>
  <c r="G962" i="3" a="1"/>
  <c r="G962" i="3" l="1"/>
  <c r="F962" i="3"/>
  <c r="J1901" i="3"/>
  <c r="H962" i="3" l="1"/>
  <c r="I962" i="3" s="1"/>
  <c r="B963" i="3" s="1"/>
  <c r="J1902" i="3"/>
  <c r="G963" i="3" a="1"/>
  <c r="G963" i="3" l="1"/>
  <c r="F963" i="3"/>
  <c r="J1903" i="3"/>
  <c r="H963" i="3" l="1"/>
  <c r="I963" i="3" s="1"/>
  <c r="B964" i="3" s="1"/>
  <c r="J1904" i="3"/>
  <c r="G964" i="3" a="1"/>
  <c r="G964" i="3" l="1"/>
  <c r="F964" i="3"/>
  <c r="J1905" i="3"/>
  <c r="H964" i="3" l="1"/>
  <c r="I964" i="3" s="1"/>
  <c r="B965" i="3" s="1"/>
  <c r="J1906" i="3"/>
  <c r="G965" i="3" a="1"/>
  <c r="G965" i="3" l="1"/>
  <c r="F965" i="3"/>
  <c r="J1907" i="3"/>
  <c r="H965" i="3" l="1"/>
  <c r="I965" i="3" s="1"/>
  <c r="B966" i="3" s="1"/>
  <c r="J1908" i="3"/>
  <c r="G966" i="3" a="1"/>
  <c r="G966" i="3" l="1"/>
  <c r="F966" i="3"/>
  <c r="J1909" i="3"/>
  <c r="H966" i="3" l="1"/>
  <c r="I966" i="3" s="1"/>
  <c r="B967" i="3" s="1"/>
  <c r="J1910" i="3"/>
  <c r="G967" i="3" a="1"/>
  <c r="G967" i="3" l="1"/>
  <c r="F967" i="3"/>
  <c r="J1911" i="3"/>
  <c r="H967" i="3" l="1"/>
  <c r="I967" i="3" s="1"/>
  <c r="B968" i="3" s="1"/>
  <c r="J1912" i="3"/>
  <c r="G968" i="3" a="1"/>
  <c r="G968" i="3" l="1"/>
  <c r="F968" i="3"/>
  <c r="J1913" i="3"/>
  <c r="H968" i="3" l="1"/>
  <c r="I968" i="3" s="1"/>
  <c r="B969" i="3" s="1"/>
  <c r="J1914" i="3"/>
  <c r="G969" i="3" a="1"/>
  <c r="G969" i="3" l="1"/>
  <c r="F969" i="3"/>
  <c r="J1915" i="3"/>
  <c r="H969" i="3" l="1"/>
  <c r="I969" i="3" s="1"/>
  <c r="B970" i="3" s="1"/>
  <c r="J1916" i="3"/>
  <c r="G970" i="3" a="1"/>
  <c r="G970" i="3" l="1"/>
  <c r="F970" i="3"/>
  <c r="J1917" i="3"/>
  <c r="H970" i="3" l="1"/>
  <c r="I970" i="3" s="1"/>
  <c r="B971" i="3" s="1"/>
  <c r="J1918" i="3"/>
  <c r="G971" i="3" a="1"/>
  <c r="G971" i="3" l="1"/>
  <c r="F971" i="3"/>
  <c r="J1919" i="3"/>
  <c r="H971" i="3" l="1"/>
  <c r="I971" i="3" s="1"/>
  <c r="B972" i="3" s="1"/>
  <c r="J1920" i="3"/>
  <c r="G972" i="3" a="1"/>
  <c r="G972" i="3" l="1"/>
  <c r="F972" i="3"/>
  <c r="J1921" i="3"/>
  <c r="H972" i="3" l="1"/>
  <c r="I972" i="3" s="1"/>
  <c r="B973" i="3" s="1"/>
  <c r="J1922" i="3"/>
  <c r="G973" i="3" a="1"/>
  <c r="G973" i="3" l="1"/>
  <c r="F973" i="3"/>
  <c r="J1923" i="3"/>
  <c r="H973" i="3" l="1"/>
  <c r="I973" i="3" s="1"/>
  <c r="B974" i="3" s="1"/>
  <c r="J1924" i="3"/>
  <c r="G974" i="3" a="1"/>
  <c r="G974" i="3" l="1"/>
  <c r="F974" i="3"/>
  <c r="J1925" i="3"/>
  <c r="H974" i="3" l="1"/>
  <c r="I974" i="3" s="1"/>
  <c r="B975" i="3" s="1"/>
  <c r="J1926" i="3"/>
  <c r="G975" i="3" a="1"/>
  <c r="G975" i="3" l="1"/>
  <c r="F975" i="3"/>
  <c r="J1927" i="3"/>
  <c r="H975" i="3" l="1"/>
  <c r="I975" i="3" s="1"/>
  <c r="B976" i="3" s="1"/>
  <c r="J1928" i="3"/>
  <c r="G976" i="3" a="1"/>
  <c r="G976" i="3" l="1"/>
  <c r="F976" i="3"/>
  <c r="J1929" i="3"/>
  <c r="H976" i="3" l="1"/>
  <c r="I976" i="3" s="1"/>
  <c r="B977" i="3" s="1"/>
  <c r="J1930" i="3"/>
  <c r="G977" i="3" a="1"/>
  <c r="G977" i="3" l="1"/>
  <c r="F977" i="3"/>
  <c r="J1931" i="3"/>
  <c r="H977" i="3" l="1"/>
  <c r="I977" i="3" s="1"/>
  <c r="B978" i="3" s="1"/>
  <c r="J1932" i="3"/>
  <c r="G978" i="3" a="1"/>
  <c r="G978" i="3" l="1"/>
  <c r="F978" i="3"/>
  <c r="J1933" i="3"/>
  <c r="H978" i="3" l="1"/>
  <c r="I978" i="3" s="1"/>
  <c r="B979" i="3" s="1"/>
  <c r="J1934" i="3"/>
  <c r="G979" i="3" a="1"/>
  <c r="G979" i="3" l="1"/>
  <c r="F979" i="3"/>
  <c r="J1935" i="3"/>
  <c r="H979" i="3" l="1"/>
  <c r="I979" i="3" s="1"/>
  <c r="B980" i="3" s="1"/>
  <c r="P15" i="3"/>
  <c r="R14" i="3"/>
  <c r="R15" i="3" s="1"/>
  <c r="G980" i="3" a="1"/>
  <c r="G980" i="3" l="1"/>
  <c r="F980" i="3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H980" i="3" l="1"/>
  <c r="I980" i="3" s="1"/>
  <c r="B981" i="3" s="1"/>
  <c r="K17" i="3"/>
  <c r="G981" i="3" a="1"/>
  <c r="G981" i="3" l="1"/>
  <c r="F981" i="3"/>
  <c r="K18" i="3"/>
  <c r="H981" i="3" l="1"/>
  <c r="I981" i="3" s="1"/>
  <c r="B982" i="3" s="1"/>
  <c r="K19" i="3"/>
  <c r="G982" i="3" a="1"/>
  <c r="G982" i="3" l="1"/>
  <c r="F982" i="3"/>
  <c r="K20" i="3"/>
  <c r="H982" i="3" l="1"/>
  <c r="I982" i="3" s="1"/>
  <c r="B983" i="3" s="1"/>
  <c r="K21" i="3"/>
  <c r="G983" i="3" a="1"/>
  <c r="G983" i="3" l="1"/>
  <c r="F983" i="3"/>
  <c r="K22" i="3"/>
  <c r="H983" i="3" l="1"/>
  <c r="I983" i="3" s="1"/>
  <c r="B984" i="3" s="1"/>
  <c r="K23" i="3"/>
  <c r="G984" i="3" a="1"/>
  <c r="G984" i="3" l="1"/>
  <c r="F984" i="3"/>
  <c r="K24" i="3"/>
  <c r="H984" i="3" l="1"/>
  <c r="I984" i="3" s="1"/>
  <c r="B985" i="3" s="1"/>
  <c r="K25" i="3"/>
  <c r="G985" i="3" a="1"/>
  <c r="G985" i="3" l="1"/>
  <c r="F985" i="3"/>
  <c r="K26" i="3"/>
  <c r="H985" i="3" l="1"/>
  <c r="I985" i="3" s="1"/>
  <c r="B986" i="3" s="1"/>
  <c r="K27" i="3"/>
  <c r="G986" i="3" a="1"/>
  <c r="G986" i="3" l="1"/>
  <c r="F986" i="3"/>
  <c r="K28" i="3"/>
  <c r="H986" i="3" l="1"/>
  <c r="I986" i="3" s="1"/>
  <c r="B987" i="3" s="1"/>
  <c r="K29" i="3"/>
  <c r="G987" i="3" a="1"/>
  <c r="G987" i="3" l="1"/>
  <c r="F987" i="3"/>
  <c r="K30" i="3"/>
  <c r="H987" i="3" l="1"/>
  <c r="I987" i="3" s="1"/>
  <c r="B988" i="3" s="1"/>
  <c r="K31" i="3"/>
  <c r="G988" i="3" a="1"/>
  <c r="G988" i="3" l="1"/>
  <c r="F988" i="3"/>
  <c r="K32" i="3"/>
  <c r="H988" i="3" l="1"/>
  <c r="I988" i="3" s="1"/>
  <c r="B989" i="3" s="1"/>
  <c r="K33" i="3"/>
  <c r="G989" i="3" a="1"/>
  <c r="G989" i="3" l="1"/>
  <c r="F989" i="3"/>
  <c r="K34" i="3"/>
  <c r="H989" i="3" l="1"/>
  <c r="I989" i="3" s="1"/>
  <c r="B990" i="3" s="1"/>
  <c r="K35" i="3"/>
  <c r="G990" i="3" a="1"/>
  <c r="G990" i="3" l="1"/>
  <c r="F990" i="3"/>
  <c r="K36" i="3"/>
  <c r="H990" i="3" l="1"/>
  <c r="I990" i="3" s="1"/>
  <c r="B991" i="3" s="1"/>
  <c r="K37" i="3"/>
  <c r="G991" i="3" a="1"/>
  <c r="G991" i="3" l="1"/>
  <c r="F991" i="3"/>
  <c r="K38" i="3"/>
  <c r="H991" i="3" l="1"/>
  <c r="I991" i="3" s="1"/>
  <c r="B992" i="3" s="1"/>
  <c r="K39" i="3"/>
  <c r="G992" i="3" a="1"/>
  <c r="G992" i="3" l="1"/>
  <c r="F992" i="3"/>
  <c r="K40" i="3"/>
  <c r="H992" i="3" l="1"/>
  <c r="I992" i="3" s="1"/>
  <c r="B993" i="3" s="1"/>
  <c r="K41" i="3"/>
  <c r="G993" i="3" a="1"/>
  <c r="G993" i="3" l="1"/>
  <c r="F993" i="3"/>
  <c r="K42" i="3"/>
  <c r="H993" i="3" l="1"/>
  <c r="I993" i="3" s="1"/>
  <c r="B994" i="3" s="1"/>
  <c r="K43" i="3"/>
  <c r="G994" i="3" a="1"/>
  <c r="G994" i="3" l="1"/>
  <c r="F994" i="3"/>
  <c r="K44" i="3"/>
  <c r="H994" i="3" l="1"/>
  <c r="I994" i="3" s="1"/>
  <c r="B995" i="3" s="1"/>
  <c r="K45" i="3"/>
  <c r="G995" i="3" a="1"/>
  <c r="G995" i="3" l="1"/>
  <c r="F995" i="3"/>
  <c r="K46" i="3"/>
  <c r="H995" i="3" l="1"/>
  <c r="I995" i="3" s="1"/>
  <c r="B996" i="3" s="1"/>
  <c r="K47" i="3"/>
  <c r="G996" i="3" a="1"/>
  <c r="G996" i="3" l="1"/>
  <c r="F996" i="3"/>
  <c r="K48" i="3"/>
  <c r="H996" i="3" l="1"/>
  <c r="I996" i="3" s="1"/>
  <c r="B997" i="3" s="1"/>
  <c r="K49" i="3"/>
  <c r="G997" i="3" a="1"/>
  <c r="G997" i="3" l="1"/>
  <c r="F997" i="3"/>
  <c r="K50" i="3"/>
  <c r="H997" i="3" l="1"/>
  <c r="I997" i="3" s="1"/>
  <c r="B998" i="3" s="1"/>
  <c r="K51" i="3"/>
  <c r="G998" i="3" a="1"/>
  <c r="G998" i="3" l="1"/>
  <c r="F998" i="3"/>
  <c r="K52" i="3"/>
  <c r="H998" i="3" l="1"/>
  <c r="I998" i="3" s="1"/>
  <c r="B999" i="3" s="1"/>
  <c r="K53" i="3"/>
  <c r="G999" i="3" a="1"/>
  <c r="G999" i="3" l="1"/>
  <c r="F999" i="3"/>
  <c r="K54" i="3"/>
  <c r="H999" i="3" l="1"/>
  <c r="I999" i="3" s="1"/>
  <c r="B1000" i="3" s="1"/>
  <c r="K55" i="3"/>
  <c r="G1000" i="3" a="1"/>
  <c r="G1000" i="3" l="1"/>
  <c r="F1000" i="3"/>
  <c r="K56" i="3"/>
  <c r="H1000" i="3" l="1"/>
  <c r="I1000" i="3" s="1"/>
  <c r="B1001" i="3" s="1"/>
  <c r="K57" i="3"/>
  <c r="G1001" i="3" a="1"/>
  <c r="G1001" i="3" l="1"/>
  <c r="F1001" i="3"/>
  <c r="K58" i="3"/>
  <c r="H1001" i="3" l="1"/>
  <c r="I1001" i="3" s="1"/>
  <c r="B1002" i="3" s="1"/>
  <c r="K59" i="3"/>
  <c r="G1002" i="3" a="1"/>
  <c r="G1002" i="3" l="1"/>
  <c r="F1002" i="3"/>
  <c r="K60" i="3"/>
  <c r="H1002" i="3" l="1"/>
  <c r="I1002" i="3" s="1"/>
  <c r="B1003" i="3" s="1"/>
  <c r="K61" i="3"/>
  <c r="G1003" i="3" a="1"/>
  <c r="G1003" i="3" l="1"/>
  <c r="F1003" i="3"/>
  <c r="K62" i="3"/>
  <c r="H1003" i="3" l="1"/>
  <c r="I1003" i="3" s="1"/>
  <c r="B1004" i="3" s="1"/>
  <c r="K63" i="3"/>
  <c r="G1004" i="3" a="1"/>
  <c r="G1004" i="3" l="1"/>
  <c r="F1004" i="3"/>
  <c r="K64" i="3"/>
  <c r="H1004" i="3" l="1"/>
  <c r="I1004" i="3" s="1"/>
  <c r="B1005" i="3" s="1"/>
  <c r="K65" i="3"/>
  <c r="G1005" i="3" a="1"/>
  <c r="G1005" i="3" l="1"/>
  <c r="F1005" i="3"/>
  <c r="K66" i="3"/>
  <c r="H1005" i="3" l="1"/>
  <c r="I1005" i="3" s="1"/>
  <c r="B1006" i="3" s="1"/>
  <c r="K67" i="3"/>
  <c r="G1006" i="3" a="1"/>
  <c r="G1006" i="3" l="1"/>
  <c r="F1006" i="3"/>
  <c r="K68" i="3"/>
  <c r="H1006" i="3" l="1"/>
  <c r="I1006" i="3" s="1"/>
  <c r="B1007" i="3" s="1"/>
  <c r="K69" i="3"/>
  <c r="G1007" i="3" a="1"/>
  <c r="G1007" i="3" l="1"/>
  <c r="F1007" i="3"/>
  <c r="K70" i="3"/>
  <c r="H1007" i="3" l="1"/>
  <c r="I1007" i="3" s="1"/>
  <c r="B1008" i="3" s="1"/>
  <c r="K71" i="3"/>
  <c r="G1008" i="3" a="1"/>
  <c r="G1008" i="3" l="1"/>
  <c r="F1008" i="3"/>
  <c r="K72" i="3"/>
  <c r="H1008" i="3" l="1"/>
  <c r="I1008" i="3" s="1"/>
  <c r="B1009" i="3" s="1"/>
  <c r="K73" i="3"/>
  <c r="G1009" i="3" a="1"/>
  <c r="G1009" i="3" l="1"/>
  <c r="F1009" i="3"/>
  <c r="K74" i="3"/>
  <c r="H1009" i="3" l="1"/>
  <c r="I1009" i="3" s="1"/>
  <c r="B1010" i="3" s="1"/>
  <c r="K75" i="3"/>
  <c r="G1010" i="3" a="1"/>
  <c r="G1010" i="3" l="1"/>
  <c r="F1010" i="3"/>
  <c r="K76" i="3"/>
  <c r="H1010" i="3" l="1"/>
  <c r="I1010" i="3" s="1"/>
  <c r="B1011" i="3" s="1"/>
  <c r="K77" i="3"/>
  <c r="G1011" i="3" a="1"/>
  <c r="G1011" i="3" l="1"/>
  <c r="F1011" i="3"/>
  <c r="K78" i="3"/>
  <c r="H1011" i="3" l="1"/>
  <c r="I1011" i="3" s="1"/>
  <c r="B1012" i="3" s="1"/>
  <c r="K79" i="3"/>
  <c r="G1012" i="3" a="1"/>
  <c r="G1012" i="3" l="1"/>
  <c r="F1012" i="3"/>
  <c r="K80" i="3"/>
  <c r="H1012" i="3" l="1"/>
  <c r="I1012" i="3" s="1"/>
  <c r="B1013" i="3" s="1"/>
  <c r="K81" i="3"/>
  <c r="G1013" i="3" a="1"/>
  <c r="G1013" i="3" l="1"/>
  <c r="F1013" i="3"/>
  <c r="K82" i="3"/>
  <c r="H1013" i="3" l="1"/>
  <c r="I1013" i="3" s="1"/>
  <c r="B1014" i="3" s="1"/>
  <c r="K83" i="3"/>
  <c r="G1014" i="3" a="1"/>
  <c r="G1014" i="3" l="1"/>
  <c r="F1014" i="3"/>
  <c r="K84" i="3"/>
  <c r="H1014" i="3" l="1"/>
  <c r="I1014" i="3" s="1"/>
  <c r="B1015" i="3" s="1"/>
  <c r="K85" i="3"/>
  <c r="G1015" i="3" a="1"/>
  <c r="G1015" i="3" l="1"/>
  <c r="F1015" i="3"/>
  <c r="K86" i="3"/>
  <c r="H1015" i="3" l="1"/>
  <c r="I1015" i="3" s="1"/>
  <c r="B1016" i="3" s="1"/>
  <c r="K87" i="3"/>
  <c r="G1016" i="3" a="1"/>
  <c r="G1016" i="3" l="1"/>
  <c r="F1016" i="3"/>
  <c r="K88" i="3"/>
  <c r="H1016" i="3" l="1"/>
  <c r="I1016" i="3" s="1"/>
  <c r="B1017" i="3" s="1"/>
  <c r="K89" i="3"/>
  <c r="G1017" i="3" a="1"/>
  <c r="G1017" i="3" l="1"/>
  <c r="F1017" i="3"/>
  <c r="K90" i="3"/>
  <c r="H1017" i="3" l="1"/>
  <c r="I1017" i="3" s="1"/>
  <c r="B1018" i="3" s="1"/>
  <c r="K91" i="3"/>
  <c r="G1018" i="3" a="1"/>
  <c r="G1018" i="3" l="1"/>
  <c r="F1018" i="3"/>
  <c r="K92" i="3"/>
  <c r="H1018" i="3" l="1"/>
  <c r="I1018" i="3" s="1"/>
  <c r="B1019" i="3" s="1"/>
  <c r="F1019" i="3" s="1"/>
  <c r="K93" i="3"/>
  <c r="G1019" i="3" a="1"/>
  <c r="G1019" i="3" l="1"/>
  <c r="H1019" i="3"/>
  <c r="I1019" i="3" s="1"/>
  <c r="B1020" i="3" s="1"/>
  <c r="K94" i="3"/>
  <c r="G1020" i="3" a="1"/>
  <c r="G1020" i="3" l="1"/>
  <c r="F1020" i="3"/>
  <c r="K95" i="3"/>
  <c r="H1020" i="3" l="1"/>
  <c r="I1020" i="3" s="1"/>
  <c r="B1021" i="3" s="1"/>
  <c r="K96" i="3"/>
  <c r="G1021" i="3" a="1"/>
  <c r="G1021" i="3" l="1"/>
  <c r="F1021" i="3"/>
  <c r="K97" i="3"/>
  <c r="H1021" i="3" l="1"/>
  <c r="I1021" i="3" s="1"/>
  <c r="B1022" i="3" s="1"/>
  <c r="K98" i="3"/>
  <c r="G1022" i="3" a="1"/>
  <c r="G1022" i="3" l="1"/>
  <c r="F1022" i="3"/>
  <c r="K99" i="3"/>
  <c r="H1022" i="3" l="1"/>
  <c r="I1022" i="3" s="1"/>
  <c r="B1023" i="3" s="1"/>
  <c r="K100" i="3"/>
  <c r="G1023" i="3" a="1"/>
  <c r="G1023" i="3" l="1"/>
  <c r="F1023" i="3"/>
  <c r="K101" i="3"/>
  <c r="H1023" i="3" l="1"/>
  <c r="I1023" i="3" s="1"/>
  <c r="B1024" i="3" s="1"/>
  <c r="K102" i="3"/>
  <c r="G1024" i="3" a="1"/>
  <c r="G1024" i="3" l="1"/>
  <c r="F1024" i="3"/>
  <c r="K103" i="3"/>
  <c r="H1024" i="3" l="1"/>
  <c r="I1024" i="3" s="1"/>
  <c r="B1025" i="3" s="1"/>
  <c r="K104" i="3"/>
  <c r="G1025" i="3" a="1"/>
  <c r="G1025" i="3" l="1"/>
  <c r="F1025" i="3"/>
  <c r="K105" i="3"/>
  <c r="H1025" i="3" l="1"/>
  <c r="I1025" i="3" s="1"/>
  <c r="B1026" i="3" s="1"/>
  <c r="K106" i="3"/>
  <c r="G1026" i="3" a="1"/>
  <c r="G1026" i="3" l="1"/>
  <c r="F1026" i="3"/>
  <c r="K107" i="3"/>
  <c r="H1026" i="3" l="1"/>
  <c r="I1026" i="3" s="1"/>
  <c r="B1027" i="3" s="1"/>
  <c r="K108" i="3"/>
  <c r="G1027" i="3" a="1"/>
  <c r="G1027" i="3" l="1"/>
  <c r="F1027" i="3"/>
  <c r="K109" i="3"/>
  <c r="H1027" i="3" l="1"/>
  <c r="I1027" i="3" s="1"/>
  <c r="B1028" i="3" s="1"/>
  <c r="K110" i="3"/>
  <c r="G1028" i="3" a="1"/>
  <c r="G1028" i="3" l="1"/>
  <c r="F1028" i="3"/>
  <c r="K111" i="3"/>
  <c r="H1028" i="3" l="1"/>
  <c r="I1028" i="3" s="1"/>
  <c r="B1029" i="3" s="1"/>
  <c r="K112" i="3"/>
  <c r="G1029" i="3" a="1"/>
  <c r="G1029" i="3" l="1"/>
  <c r="F1029" i="3"/>
  <c r="K113" i="3"/>
  <c r="H1029" i="3" l="1"/>
  <c r="I1029" i="3" s="1"/>
  <c r="B1030" i="3" s="1"/>
  <c r="K114" i="3"/>
  <c r="G1030" i="3" a="1"/>
  <c r="G1030" i="3" l="1"/>
  <c r="F1030" i="3"/>
  <c r="K115" i="3"/>
  <c r="H1030" i="3" l="1"/>
  <c r="I1030" i="3" s="1"/>
  <c r="B1031" i="3" s="1"/>
  <c r="K116" i="3"/>
  <c r="G1031" i="3" a="1"/>
  <c r="G1031" i="3" l="1"/>
  <c r="F1031" i="3"/>
  <c r="K117" i="3"/>
  <c r="H1031" i="3" l="1"/>
  <c r="I1031" i="3" s="1"/>
  <c r="B1032" i="3" s="1"/>
  <c r="K118" i="3"/>
  <c r="G1032" i="3" a="1"/>
  <c r="G1032" i="3" l="1"/>
  <c r="F1032" i="3"/>
  <c r="K119" i="3"/>
  <c r="H1032" i="3" l="1"/>
  <c r="I1032" i="3" s="1"/>
  <c r="B1033" i="3" s="1"/>
  <c r="K120" i="3"/>
  <c r="G1033" i="3" a="1"/>
  <c r="G1033" i="3" l="1"/>
  <c r="F1033" i="3"/>
  <c r="K121" i="3"/>
  <c r="H1033" i="3" l="1"/>
  <c r="I1033" i="3" s="1"/>
  <c r="B1034" i="3" s="1"/>
  <c r="K122" i="3"/>
  <c r="G1034" i="3" a="1"/>
  <c r="G1034" i="3" l="1"/>
  <c r="F1034" i="3"/>
  <c r="K123" i="3"/>
  <c r="H1034" i="3" l="1"/>
  <c r="I1034" i="3" s="1"/>
  <c r="B1035" i="3" s="1"/>
  <c r="K124" i="3"/>
  <c r="G1035" i="3" a="1"/>
  <c r="G1035" i="3" l="1"/>
  <c r="F1035" i="3"/>
  <c r="K125" i="3"/>
  <c r="H1035" i="3" l="1"/>
  <c r="I1035" i="3" s="1"/>
  <c r="B1036" i="3" s="1"/>
  <c r="K126" i="3"/>
  <c r="G1036" i="3" a="1"/>
  <c r="G1036" i="3" l="1"/>
  <c r="F1036" i="3"/>
  <c r="K127" i="3"/>
  <c r="H1036" i="3" l="1"/>
  <c r="I1036" i="3" s="1"/>
  <c r="B1037" i="3" s="1"/>
  <c r="K128" i="3"/>
  <c r="G1037" i="3" a="1"/>
  <c r="G1037" i="3" l="1"/>
  <c r="F1037" i="3"/>
  <c r="K129" i="3"/>
  <c r="H1037" i="3" l="1"/>
  <c r="I1037" i="3" s="1"/>
  <c r="B1038" i="3" s="1"/>
  <c r="K130" i="3"/>
  <c r="G1038" i="3" a="1"/>
  <c r="G1038" i="3" l="1"/>
  <c r="F1038" i="3"/>
  <c r="K131" i="3"/>
  <c r="H1038" i="3" l="1"/>
  <c r="I1038" i="3" s="1"/>
  <c r="B1039" i="3" s="1"/>
  <c r="K132" i="3"/>
  <c r="G1039" i="3" a="1"/>
  <c r="G1039" i="3" l="1"/>
  <c r="F1039" i="3"/>
  <c r="K133" i="3"/>
  <c r="H1039" i="3" l="1"/>
  <c r="I1039" i="3" s="1"/>
  <c r="B1040" i="3" s="1"/>
  <c r="K134" i="3"/>
  <c r="G1040" i="3" a="1"/>
  <c r="G1040" i="3" l="1"/>
  <c r="F1040" i="3"/>
  <c r="K135" i="3"/>
  <c r="H1040" i="3" l="1"/>
  <c r="I1040" i="3" s="1"/>
  <c r="B1041" i="3" s="1"/>
  <c r="K136" i="3"/>
  <c r="G1041" i="3" a="1"/>
  <c r="G1041" i="3" l="1"/>
  <c r="F1041" i="3"/>
  <c r="K137" i="3"/>
  <c r="H1041" i="3" l="1"/>
  <c r="I1041" i="3" s="1"/>
  <c r="B1042" i="3" s="1"/>
  <c r="K138" i="3"/>
  <c r="G1042" i="3" a="1"/>
  <c r="G1042" i="3" l="1"/>
  <c r="F1042" i="3"/>
  <c r="K139" i="3"/>
  <c r="H1042" i="3" l="1"/>
  <c r="I1042" i="3" s="1"/>
  <c r="B1043" i="3" s="1"/>
  <c r="K140" i="3"/>
  <c r="G1043" i="3" a="1"/>
  <c r="G1043" i="3" l="1"/>
  <c r="F1043" i="3"/>
  <c r="K141" i="3"/>
  <c r="H1043" i="3" l="1"/>
  <c r="I1043" i="3" s="1"/>
  <c r="B1044" i="3" s="1"/>
  <c r="K142" i="3"/>
  <c r="G1044" i="3" a="1"/>
  <c r="G1044" i="3" l="1"/>
  <c r="F1044" i="3"/>
  <c r="K143" i="3"/>
  <c r="H1044" i="3" l="1"/>
  <c r="I1044" i="3" s="1"/>
  <c r="B1045" i="3" s="1"/>
  <c r="K144" i="3"/>
  <c r="G1045" i="3" a="1"/>
  <c r="G1045" i="3" l="1"/>
  <c r="F1045" i="3"/>
  <c r="K145" i="3"/>
  <c r="H1045" i="3" l="1"/>
  <c r="I1045" i="3" s="1"/>
  <c r="B1046" i="3" s="1"/>
  <c r="K146" i="3"/>
  <c r="G1046" i="3" a="1"/>
  <c r="G1046" i="3" l="1"/>
  <c r="F1046" i="3"/>
  <c r="K147" i="3"/>
  <c r="H1046" i="3" l="1"/>
  <c r="I1046" i="3" s="1"/>
  <c r="B1047" i="3" s="1"/>
  <c r="K148" i="3"/>
  <c r="G1047" i="3" a="1"/>
  <c r="G1047" i="3" l="1"/>
  <c r="F1047" i="3"/>
  <c r="K149" i="3"/>
  <c r="H1047" i="3" l="1"/>
  <c r="I1047" i="3" s="1"/>
  <c r="B1048" i="3" s="1"/>
  <c r="K150" i="3"/>
  <c r="G1048" i="3" a="1"/>
  <c r="G1048" i="3" l="1"/>
  <c r="F1048" i="3"/>
  <c r="K151" i="3"/>
  <c r="H1048" i="3" l="1"/>
  <c r="I1048" i="3" s="1"/>
  <c r="B1049" i="3" s="1"/>
  <c r="K152" i="3"/>
  <c r="G1049" i="3" a="1"/>
  <c r="G1049" i="3" l="1"/>
  <c r="F1049" i="3"/>
  <c r="K153" i="3"/>
  <c r="H1049" i="3" l="1"/>
  <c r="I1049" i="3" s="1"/>
  <c r="B1050" i="3" s="1"/>
  <c r="K154" i="3"/>
  <c r="G1050" i="3" a="1"/>
  <c r="G1050" i="3" l="1"/>
  <c r="F1050" i="3"/>
  <c r="K155" i="3"/>
  <c r="H1050" i="3" l="1"/>
  <c r="I1050" i="3" s="1"/>
  <c r="B1051" i="3" s="1"/>
  <c r="K156" i="3"/>
  <c r="G1051" i="3" a="1"/>
  <c r="G1051" i="3" l="1"/>
  <c r="F1051" i="3"/>
  <c r="K157" i="3"/>
  <c r="H1051" i="3" l="1"/>
  <c r="I1051" i="3" s="1"/>
  <c r="B1052" i="3" s="1"/>
  <c r="K158" i="3"/>
  <c r="G1052" i="3" a="1"/>
  <c r="G1052" i="3" l="1"/>
  <c r="F1052" i="3"/>
  <c r="K159" i="3"/>
  <c r="H1052" i="3" l="1"/>
  <c r="I1052" i="3" s="1"/>
  <c r="B1053" i="3" s="1"/>
  <c r="K160" i="3"/>
  <c r="G1053" i="3" a="1"/>
  <c r="G1053" i="3" l="1"/>
  <c r="F1053" i="3"/>
  <c r="K161" i="3"/>
  <c r="H1053" i="3" l="1"/>
  <c r="I1053" i="3" s="1"/>
  <c r="B1054" i="3" s="1"/>
  <c r="K162" i="3"/>
  <c r="G1054" i="3" a="1"/>
  <c r="G1054" i="3" l="1"/>
  <c r="F1054" i="3"/>
  <c r="K163" i="3"/>
  <c r="H1054" i="3" l="1"/>
  <c r="I1054" i="3" s="1"/>
  <c r="B1055" i="3" s="1"/>
  <c r="K164" i="3"/>
  <c r="G1055" i="3" a="1"/>
  <c r="G1055" i="3" l="1"/>
  <c r="F1055" i="3"/>
  <c r="K165" i="3"/>
  <c r="H1055" i="3" l="1"/>
  <c r="I1055" i="3" s="1"/>
  <c r="B1056" i="3" s="1"/>
  <c r="K166" i="3"/>
  <c r="G1056" i="3" a="1"/>
  <c r="G1056" i="3" l="1"/>
  <c r="F1056" i="3"/>
  <c r="K167" i="3"/>
  <c r="H1056" i="3" l="1"/>
  <c r="I1056" i="3" s="1"/>
  <c r="B1057" i="3" s="1"/>
  <c r="K168" i="3"/>
  <c r="G1057" i="3" a="1"/>
  <c r="G1057" i="3" l="1"/>
  <c r="F1057" i="3"/>
  <c r="K169" i="3"/>
  <c r="H1057" i="3" l="1"/>
  <c r="I1057" i="3" s="1"/>
  <c r="B1058" i="3" s="1"/>
  <c r="K170" i="3"/>
  <c r="G1058" i="3" a="1"/>
  <c r="G1058" i="3" l="1"/>
  <c r="F1058" i="3"/>
  <c r="K171" i="3"/>
  <c r="H1058" i="3" l="1"/>
  <c r="I1058" i="3" s="1"/>
  <c r="B1059" i="3" s="1"/>
  <c r="K172" i="3"/>
  <c r="G1059" i="3" a="1"/>
  <c r="G1059" i="3" l="1"/>
  <c r="F1059" i="3"/>
  <c r="K173" i="3"/>
  <c r="H1059" i="3" l="1"/>
  <c r="I1059" i="3" s="1"/>
  <c r="B1060" i="3" s="1"/>
  <c r="K174" i="3"/>
  <c r="G1060" i="3" a="1"/>
  <c r="G1060" i="3" l="1"/>
  <c r="F1060" i="3"/>
  <c r="K175" i="3"/>
  <c r="H1060" i="3" l="1"/>
  <c r="I1060" i="3" s="1"/>
  <c r="B1061" i="3" s="1"/>
  <c r="K176" i="3"/>
  <c r="G1061" i="3" a="1"/>
  <c r="G1061" i="3" l="1"/>
  <c r="F1061" i="3"/>
  <c r="K177" i="3"/>
  <c r="H1061" i="3" l="1"/>
  <c r="I1061" i="3" s="1"/>
  <c r="B1062" i="3" s="1"/>
  <c r="K178" i="3"/>
  <c r="G1062" i="3" a="1"/>
  <c r="G1062" i="3" l="1"/>
  <c r="F1062" i="3"/>
  <c r="K179" i="3"/>
  <c r="H1062" i="3" l="1"/>
  <c r="I1062" i="3" s="1"/>
  <c r="B1063" i="3" s="1"/>
  <c r="K180" i="3"/>
  <c r="G1063" i="3" a="1"/>
  <c r="G1063" i="3" l="1"/>
  <c r="F1063" i="3"/>
  <c r="K181" i="3"/>
  <c r="H1063" i="3" l="1"/>
  <c r="I1063" i="3" s="1"/>
  <c r="B1064" i="3" s="1"/>
  <c r="K182" i="3"/>
  <c r="G1064" i="3" a="1"/>
  <c r="G1064" i="3" l="1"/>
  <c r="F1064" i="3"/>
  <c r="K183" i="3"/>
  <c r="H1064" i="3" l="1"/>
  <c r="I1064" i="3" s="1"/>
  <c r="B1065" i="3" s="1"/>
  <c r="K184" i="3"/>
  <c r="G1065" i="3" a="1"/>
  <c r="G1065" i="3" l="1"/>
  <c r="F1065" i="3"/>
  <c r="K185" i="3"/>
  <c r="H1065" i="3" l="1"/>
  <c r="I1065" i="3" s="1"/>
  <c r="B1066" i="3" s="1"/>
  <c r="K186" i="3"/>
  <c r="G1066" i="3" a="1"/>
  <c r="G1066" i="3" l="1"/>
  <c r="F1066" i="3"/>
  <c r="K187" i="3"/>
  <c r="H1066" i="3" l="1"/>
  <c r="I1066" i="3" s="1"/>
  <c r="B1067" i="3" s="1"/>
  <c r="K188" i="3"/>
  <c r="G1067" i="3" a="1"/>
  <c r="G1067" i="3" l="1"/>
  <c r="F1067" i="3"/>
  <c r="K189" i="3"/>
  <c r="H1067" i="3" l="1"/>
  <c r="I1067" i="3" s="1"/>
  <c r="B1068" i="3" s="1"/>
  <c r="K190" i="3"/>
  <c r="G1068" i="3" a="1"/>
  <c r="G1068" i="3" l="1"/>
  <c r="F1068" i="3"/>
  <c r="K191" i="3"/>
  <c r="H1068" i="3" l="1"/>
  <c r="I1068" i="3" s="1"/>
  <c r="B1069" i="3" s="1"/>
  <c r="K192" i="3"/>
  <c r="G1069" i="3" a="1"/>
  <c r="G1069" i="3" l="1"/>
  <c r="F1069" i="3"/>
  <c r="K193" i="3"/>
  <c r="H1069" i="3" l="1"/>
  <c r="I1069" i="3" s="1"/>
  <c r="B1070" i="3" s="1"/>
  <c r="K194" i="3"/>
  <c r="G1070" i="3" a="1"/>
  <c r="G1070" i="3" l="1"/>
  <c r="F1070" i="3"/>
  <c r="K195" i="3"/>
  <c r="H1070" i="3" l="1"/>
  <c r="I1070" i="3" s="1"/>
  <c r="B1071" i="3" s="1"/>
  <c r="K196" i="3"/>
  <c r="G1071" i="3" a="1"/>
  <c r="G1071" i="3" l="1"/>
  <c r="F1071" i="3"/>
  <c r="K197" i="3"/>
  <c r="H1071" i="3" l="1"/>
  <c r="I1071" i="3" s="1"/>
  <c r="B1072" i="3" s="1"/>
  <c r="K198" i="3"/>
  <c r="G1072" i="3" a="1"/>
  <c r="G1072" i="3" l="1"/>
  <c r="F1072" i="3"/>
  <c r="K199" i="3"/>
  <c r="H1072" i="3" l="1"/>
  <c r="I1072" i="3" s="1"/>
  <c r="B1073" i="3" s="1"/>
  <c r="K200" i="3"/>
  <c r="G1073" i="3" a="1"/>
  <c r="G1073" i="3" l="1"/>
  <c r="F1073" i="3"/>
  <c r="K201" i="3"/>
  <c r="H1073" i="3" l="1"/>
  <c r="I1073" i="3" s="1"/>
  <c r="B1074" i="3" s="1"/>
  <c r="K202" i="3"/>
  <c r="G1074" i="3" a="1"/>
  <c r="G1074" i="3" l="1"/>
  <c r="F1074" i="3"/>
  <c r="K203" i="3"/>
  <c r="H1074" i="3" l="1"/>
  <c r="I1074" i="3" s="1"/>
  <c r="B1075" i="3" s="1"/>
  <c r="K204" i="3"/>
  <c r="G1075" i="3" a="1"/>
  <c r="G1075" i="3" l="1"/>
  <c r="F1075" i="3"/>
  <c r="K205" i="3"/>
  <c r="H1075" i="3" l="1"/>
  <c r="I1075" i="3" s="1"/>
  <c r="B1076" i="3" s="1"/>
  <c r="K206" i="3"/>
  <c r="G1076" i="3" a="1"/>
  <c r="G1076" i="3" l="1"/>
  <c r="F1076" i="3"/>
  <c r="K207" i="3"/>
  <c r="H1076" i="3" l="1"/>
  <c r="I1076" i="3" s="1"/>
  <c r="B1077" i="3" s="1"/>
  <c r="K208" i="3"/>
  <c r="G1077" i="3" a="1"/>
  <c r="G1077" i="3" l="1"/>
  <c r="F1077" i="3"/>
  <c r="K209" i="3"/>
  <c r="H1077" i="3" l="1"/>
  <c r="I1077" i="3" s="1"/>
  <c r="B1078" i="3" s="1"/>
  <c r="K210" i="3"/>
  <c r="G1078" i="3" a="1"/>
  <c r="G1078" i="3" l="1"/>
  <c r="F1078" i="3"/>
  <c r="K211" i="3"/>
  <c r="H1078" i="3" l="1"/>
  <c r="I1078" i="3" s="1"/>
  <c r="B1079" i="3" s="1"/>
  <c r="K212" i="3"/>
  <c r="G1079" i="3" a="1"/>
  <c r="G1079" i="3" l="1"/>
  <c r="F1079" i="3"/>
  <c r="K213" i="3"/>
  <c r="H1079" i="3" l="1"/>
  <c r="I1079" i="3" s="1"/>
  <c r="B1080" i="3" s="1"/>
  <c r="K214" i="3"/>
  <c r="G1080" i="3" a="1"/>
  <c r="G1080" i="3" l="1"/>
  <c r="F1080" i="3"/>
  <c r="K215" i="3"/>
  <c r="H1080" i="3" l="1"/>
  <c r="I1080" i="3" s="1"/>
  <c r="B1081" i="3" s="1"/>
  <c r="K216" i="3"/>
  <c r="G1081" i="3" a="1"/>
  <c r="G1081" i="3" l="1"/>
  <c r="F1081" i="3"/>
  <c r="K217" i="3"/>
  <c r="H1081" i="3" l="1"/>
  <c r="I1081" i="3" s="1"/>
  <c r="B1082" i="3" s="1"/>
  <c r="K218" i="3"/>
  <c r="G1082" i="3" a="1"/>
  <c r="G1082" i="3" l="1"/>
  <c r="F1082" i="3"/>
  <c r="K219" i="3"/>
  <c r="H1082" i="3" l="1"/>
  <c r="I1082" i="3" s="1"/>
  <c r="B1083" i="3" s="1"/>
  <c r="K220" i="3"/>
  <c r="G1083" i="3" a="1"/>
  <c r="G1083" i="3" l="1"/>
  <c r="F1083" i="3"/>
  <c r="K221" i="3"/>
  <c r="H1083" i="3" l="1"/>
  <c r="I1083" i="3" s="1"/>
  <c r="B1084" i="3" s="1"/>
  <c r="K222" i="3"/>
  <c r="G1084" i="3" a="1"/>
  <c r="G1084" i="3" l="1"/>
  <c r="F1084" i="3"/>
  <c r="K223" i="3"/>
  <c r="H1084" i="3" l="1"/>
  <c r="I1084" i="3" s="1"/>
  <c r="B1085" i="3" s="1"/>
  <c r="K224" i="3"/>
  <c r="G1085" i="3" a="1"/>
  <c r="G1085" i="3" l="1"/>
  <c r="F1085" i="3"/>
  <c r="K225" i="3"/>
  <c r="H1085" i="3" l="1"/>
  <c r="I1085" i="3" s="1"/>
  <c r="B1086" i="3" s="1"/>
  <c r="K226" i="3"/>
  <c r="G1086" i="3" a="1"/>
  <c r="G1086" i="3" l="1"/>
  <c r="F1086" i="3"/>
  <c r="K227" i="3"/>
  <c r="H1086" i="3" l="1"/>
  <c r="I1086" i="3" s="1"/>
  <c r="B1087" i="3" s="1"/>
  <c r="K228" i="3"/>
  <c r="G1087" i="3" a="1"/>
  <c r="G1087" i="3" l="1"/>
  <c r="F1087" i="3"/>
  <c r="K229" i="3"/>
  <c r="H1087" i="3" l="1"/>
  <c r="I1087" i="3" s="1"/>
  <c r="B1088" i="3" s="1"/>
  <c r="K230" i="3"/>
  <c r="G1088" i="3" a="1"/>
  <c r="G1088" i="3" l="1"/>
  <c r="F1088" i="3"/>
  <c r="K231" i="3"/>
  <c r="H1088" i="3" l="1"/>
  <c r="I1088" i="3" s="1"/>
  <c r="B1089" i="3" s="1"/>
  <c r="K232" i="3"/>
  <c r="G1089" i="3" a="1"/>
  <c r="G1089" i="3" l="1"/>
  <c r="F1089" i="3"/>
  <c r="K233" i="3"/>
  <c r="H1089" i="3" l="1"/>
  <c r="I1089" i="3" s="1"/>
  <c r="B1090" i="3" s="1"/>
  <c r="K234" i="3"/>
  <c r="G1090" i="3" a="1"/>
  <c r="G1090" i="3" l="1"/>
  <c r="F1090" i="3"/>
  <c r="K235" i="3"/>
  <c r="H1090" i="3" l="1"/>
  <c r="I1090" i="3" s="1"/>
  <c r="B1091" i="3" s="1"/>
  <c r="K236" i="3"/>
  <c r="G1091" i="3" a="1"/>
  <c r="G1091" i="3" l="1"/>
  <c r="F1091" i="3"/>
  <c r="K237" i="3"/>
  <c r="H1091" i="3" l="1"/>
  <c r="I1091" i="3" s="1"/>
  <c r="B1092" i="3" s="1"/>
  <c r="K238" i="3"/>
  <c r="G1092" i="3" a="1"/>
  <c r="G1092" i="3" l="1"/>
  <c r="F1092" i="3"/>
  <c r="K239" i="3"/>
  <c r="H1092" i="3" l="1"/>
  <c r="I1092" i="3" s="1"/>
  <c r="B1093" i="3" s="1"/>
  <c r="K240" i="3"/>
  <c r="G1093" i="3" a="1"/>
  <c r="G1093" i="3" l="1"/>
  <c r="F1093" i="3"/>
  <c r="K241" i="3"/>
  <c r="H1093" i="3" l="1"/>
  <c r="I1093" i="3" s="1"/>
  <c r="B1094" i="3" s="1"/>
  <c r="K242" i="3"/>
  <c r="G1094" i="3" a="1"/>
  <c r="G1094" i="3" l="1"/>
  <c r="F1094" i="3"/>
  <c r="K243" i="3"/>
  <c r="H1094" i="3" l="1"/>
  <c r="I1094" i="3" s="1"/>
  <c r="B1095" i="3" s="1"/>
  <c r="K244" i="3"/>
  <c r="G1095" i="3" a="1"/>
  <c r="G1095" i="3" l="1"/>
  <c r="F1095" i="3"/>
  <c r="K245" i="3"/>
  <c r="H1095" i="3" l="1"/>
  <c r="I1095" i="3" s="1"/>
  <c r="B1096" i="3" s="1"/>
  <c r="K246" i="3"/>
  <c r="G1096" i="3" a="1"/>
  <c r="G1096" i="3" l="1"/>
  <c r="F1096" i="3"/>
  <c r="K247" i="3"/>
  <c r="H1096" i="3" l="1"/>
  <c r="I1096" i="3" s="1"/>
  <c r="B1097" i="3" s="1"/>
  <c r="K248" i="3"/>
  <c r="G1097" i="3" a="1"/>
  <c r="G1097" i="3" l="1"/>
  <c r="F1097" i="3"/>
  <c r="K249" i="3"/>
  <c r="H1097" i="3" l="1"/>
  <c r="I1097" i="3" s="1"/>
  <c r="B1098" i="3" s="1"/>
  <c r="K250" i="3"/>
  <c r="G1098" i="3" a="1"/>
  <c r="G1098" i="3" l="1"/>
  <c r="F1098" i="3"/>
  <c r="K251" i="3"/>
  <c r="H1098" i="3" l="1"/>
  <c r="I1098" i="3" s="1"/>
  <c r="B1099" i="3" s="1"/>
  <c r="K252" i="3"/>
  <c r="G1099" i="3" a="1"/>
  <c r="G1099" i="3" l="1"/>
  <c r="F1099" i="3"/>
  <c r="K253" i="3"/>
  <c r="H1099" i="3" l="1"/>
  <c r="I1099" i="3" s="1"/>
  <c r="B1100" i="3" s="1"/>
  <c r="K254" i="3"/>
  <c r="G1100" i="3" a="1"/>
  <c r="G1100" i="3" l="1"/>
  <c r="F1100" i="3"/>
  <c r="K255" i="3"/>
  <c r="H1100" i="3" l="1"/>
  <c r="I1100" i="3" s="1"/>
  <c r="B1101" i="3" s="1"/>
  <c r="K256" i="3"/>
  <c r="G1101" i="3" a="1"/>
  <c r="G1101" i="3" l="1"/>
  <c r="F1101" i="3"/>
  <c r="K257" i="3"/>
  <c r="H1101" i="3" l="1"/>
  <c r="I1101" i="3" s="1"/>
  <c r="B1102" i="3" s="1"/>
  <c r="K258" i="3"/>
  <c r="G1102" i="3" a="1"/>
  <c r="G1102" i="3" l="1"/>
  <c r="F1102" i="3"/>
  <c r="K259" i="3"/>
  <c r="H1102" i="3" l="1"/>
  <c r="I1102" i="3" s="1"/>
  <c r="B1103" i="3" s="1"/>
  <c r="K260" i="3"/>
  <c r="G1103" i="3" a="1"/>
  <c r="G1103" i="3" l="1"/>
  <c r="F1103" i="3"/>
  <c r="K261" i="3"/>
  <c r="H1103" i="3" l="1"/>
  <c r="I1103" i="3" s="1"/>
  <c r="B1104" i="3" s="1"/>
  <c r="K262" i="3"/>
  <c r="G1104" i="3" a="1"/>
  <c r="G1104" i="3" l="1"/>
  <c r="F1104" i="3"/>
  <c r="K263" i="3"/>
  <c r="H1104" i="3" l="1"/>
  <c r="I1104" i="3" s="1"/>
  <c r="B1105" i="3" s="1"/>
  <c r="K264" i="3"/>
  <c r="G1105" i="3" a="1"/>
  <c r="G1105" i="3" l="1"/>
  <c r="F1105" i="3"/>
  <c r="K265" i="3"/>
  <c r="H1105" i="3" l="1"/>
  <c r="I1105" i="3" s="1"/>
  <c r="B1106" i="3" s="1"/>
  <c r="K266" i="3"/>
  <c r="G1106" i="3" a="1"/>
  <c r="G1106" i="3" l="1"/>
  <c r="F1106" i="3"/>
  <c r="K267" i="3"/>
  <c r="H1106" i="3" l="1"/>
  <c r="I1106" i="3" s="1"/>
  <c r="B1107" i="3" s="1"/>
  <c r="K268" i="3"/>
  <c r="G1107" i="3" a="1"/>
  <c r="G1107" i="3" l="1"/>
  <c r="F1107" i="3"/>
  <c r="K269" i="3"/>
  <c r="H1107" i="3" l="1"/>
  <c r="I1107" i="3" s="1"/>
  <c r="B1108" i="3" s="1"/>
  <c r="K270" i="3"/>
  <c r="G1108" i="3" a="1"/>
  <c r="G1108" i="3" l="1"/>
  <c r="F1108" i="3"/>
  <c r="K271" i="3"/>
  <c r="H1108" i="3" l="1"/>
  <c r="I1108" i="3" s="1"/>
  <c r="B1109" i="3" s="1"/>
  <c r="K272" i="3"/>
  <c r="G1109" i="3" a="1"/>
  <c r="G1109" i="3" l="1"/>
  <c r="F1109" i="3"/>
  <c r="K273" i="3"/>
  <c r="H1109" i="3" l="1"/>
  <c r="I1109" i="3" s="1"/>
  <c r="B1110" i="3" s="1"/>
  <c r="K274" i="3"/>
  <c r="G1110" i="3" a="1"/>
  <c r="G1110" i="3" l="1"/>
  <c r="F1110" i="3"/>
  <c r="K275" i="3"/>
  <c r="H1110" i="3" l="1"/>
  <c r="I1110" i="3" s="1"/>
  <c r="B1111" i="3" s="1"/>
  <c r="K276" i="3"/>
  <c r="G1111" i="3" a="1"/>
  <c r="G1111" i="3" l="1"/>
  <c r="F1111" i="3"/>
  <c r="K277" i="3"/>
  <c r="H1111" i="3" l="1"/>
  <c r="I1111" i="3" s="1"/>
  <c r="B1112" i="3" s="1"/>
  <c r="K278" i="3"/>
  <c r="G1112" i="3" a="1"/>
  <c r="G1112" i="3" l="1"/>
  <c r="F1112" i="3"/>
  <c r="K279" i="3"/>
  <c r="H1112" i="3" l="1"/>
  <c r="I1112" i="3" s="1"/>
  <c r="B1113" i="3" s="1"/>
  <c r="K280" i="3"/>
  <c r="G1113" i="3" a="1"/>
  <c r="G1113" i="3" l="1"/>
  <c r="F1113" i="3"/>
  <c r="K281" i="3"/>
  <c r="H1113" i="3" l="1"/>
  <c r="I1113" i="3" s="1"/>
  <c r="B1114" i="3" s="1"/>
  <c r="K282" i="3"/>
  <c r="G1114" i="3" a="1"/>
  <c r="G1114" i="3" l="1"/>
  <c r="F1114" i="3"/>
  <c r="K283" i="3"/>
  <c r="H1114" i="3" l="1"/>
  <c r="I1114" i="3" s="1"/>
  <c r="B1115" i="3" s="1"/>
  <c r="K284" i="3"/>
  <c r="G1115" i="3" a="1"/>
  <c r="G1115" i="3" l="1"/>
  <c r="F1115" i="3"/>
  <c r="K285" i="3"/>
  <c r="H1115" i="3" l="1"/>
  <c r="I1115" i="3" s="1"/>
  <c r="B1116" i="3" s="1"/>
  <c r="K286" i="3"/>
  <c r="G1116" i="3" a="1"/>
  <c r="G1116" i="3" l="1"/>
  <c r="F1116" i="3"/>
  <c r="K287" i="3"/>
  <c r="H1116" i="3" l="1"/>
  <c r="I1116" i="3" s="1"/>
  <c r="B1117" i="3" s="1"/>
  <c r="K288" i="3"/>
  <c r="G1117" i="3" a="1"/>
  <c r="G1117" i="3" l="1"/>
  <c r="F1117" i="3"/>
  <c r="K289" i="3"/>
  <c r="H1117" i="3" l="1"/>
  <c r="I1117" i="3" s="1"/>
  <c r="B1118" i="3" s="1"/>
  <c r="K290" i="3"/>
  <c r="G1118" i="3" a="1"/>
  <c r="G1118" i="3" l="1"/>
  <c r="F1118" i="3"/>
  <c r="K291" i="3"/>
  <c r="H1118" i="3" l="1"/>
  <c r="I1118" i="3" s="1"/>
  <c r="B1119" i="3" s="1"/>
  <c r="K292" i="3"/>
  <c r="G1119" i="3" a="1"/>
  <c r="G1119" i="3" l="1"/>
  <c r="F1119" i="3"/>
  <c r="K293" i="3"/>
  <c r="H1119" i="3" l="1"/>
  <c r="I1119" i="3" s="1"/>
  <c r="B1120" i="3" s="1"/>
  <c r="K294" i="3"/>
  <c r="G1120" i="3" a="1"/>
  <c r="G1120" i="3" l="1"/>
  <c r="F1120" i="3"/>
  <c r="K295" i="3"/>
  <c r="H1120" i="3" l="1"/>
  <c r="I1120" i="3" s="1"/>
  <c r="B1121" i="3" s="1"/>
  <c r="K296" i="3"/>
  <c r="G1121" i="3" a="1"/>
  <c r="G1121" i="3" l="1"/>
  <c r="F1121" i="3"/>
  <c r="K297" i="3"/>
  <c r="H1121" i="3" l="1"/>
  <c r="I1121" i="3" s="1"/>
  <c r="B1122" i="3" s="1"/>
  <c r="K298" i="3"/>
  <c r="G1122" i="3" a="1"/>
  <c r="G1122" i="3" l="1"/>
  <c r="F1122" i="3"/>
  <c r="K299" i="3"/>
  <c r="H1122" i="3" l="1"/>
  <c r="I1122" i="3" s="1"/>
  <c r="B1123" i="3" s="1"/>
  <c r="K300" i="3"/>
  <c r="G1123" i="3" a="1"/>
  <c r="G1123" i="3" l="1"/>
  <c r="F1123" i="3"/>
  <c r="K301" i="3"/>
  <c r="H1123" i="3" l="1"/>
  <c r="I1123" i="3" s="1"/>
  <c r="B1124" i="3" s="1"/>
  <c r="K302" i="3"/>
  <c r="G1124" i="3" a="1"/>
  <c r="G1124" i="3" l="1"/>
  <c r="F1124" i="3"/>
  <c r="K303" i="3"/>
  <c r="H1124" i="3" l="1"/>
  <c r="I1124" i="3" s="1"/>
  <c r="B1125" i="3" s="1"/>
  <c r="K304" i="3"/>
  <c r="G1125" i="3" a="1"/>
  <c r="G1125" i="3" l="1"/>
  <c r="F1125" i="3"/>
  <c r="K305" i="3"/>
  <c r="H1125" i="3" l="1"/>
  <c r="I1125" i="3" s="1"/>
  <c r="B1126" i="3" s="1"/>
  <c r="K306" i="3"/>
  <c r="G1126" i="3" a="1"/>
  <c r="G1126" i="3" l="1"/>
  <c r="F1126" i="3"/>
  <c r="K307" i="3"/>
  <c r="H1126" i="3" l="1"/>
  <c r="I1126" i="3" s="1"/>
  <c r="B1127" i="3" s="1"/>
  <c r="K308" i="3"/>
  <c r="G1127" i="3" a="1"/>
  <c r="G1127" i="3" l="1"/>
  <c r="F1127" i="3"/>
  <c r="K309" i="3"/>
  <c r="H1127" i="3" l="1"/>
  <c r="I1127" i="3" s="1"/>
  <c r="B1128" i="3" s="1"/>
  <c r="K310" i="3"/>
  <c r="G1128" i="3" a="1"/>
  <c r="G1128" i="3" l="1"/>
  <c r="F1128" i="3"/>
  <c r="K311" i="3"/>
  <c r="H1128" i="3" l="1"/>
  <c r="I1128" i="3" s="1"/>
  <c r="B1129" i="3" s="1"/>
  <c r="K312" i="3"/>
  <c r="G1129" i="3" a="1"/>
  <c r="G1129" i="3" l="1"/>
  <c r="F1129" i="3"/>
  <c r="K313" i="3"/>
  <c r="H1129" i="3" l="1"/>
  <c r="I1129" i="3" s="1"/>
  <c r="B1130" i="3" s="1"/>
  <c r="K314" i="3"/>
  <c r="G1130" i="3" a="1"/>
  <c r="G1130" i="3" l="1"/>
  <c r="F1130" i="3"/>
  <c r="K315" i="3"/>
  <c r="H1130" i="3" l="1"/>
  <c r="I1130" i="3" s="1"/>
  <c r="B1131" i="3" s="1"/>
  <c r="K316" i="3"/>
  <c r="G1131" i="3" a="1"/>
  <c r="G1131" i="3" l="1"/>
  <c r="F1131" i="3"/>
  <c r="K317" i="3"/>
  <c r="H1131" i="3" l="1"/>
  <c r="I1131" i="3" s="1"/>
  <c r="B1132" i="3" s="1"/>
  <c r="K318" i="3"/>
  <c r="G1132" i="3" a="1"/>
  <c r="G1132" i="3" l="1"/>
  <c r="F1132" i="3"/>
  <c r="K319" i="3"/>
  <c r="H1132" i="3" l="1"/>
  <c r="I1132" i="3" s="1"/>
  <c r="B1133" i="3" s="1"/>
  <c r="K320" i="3"/>
  <c r="G1133" i="3" a="1"/>
  <c r="G1133" i="3" l="1"/>
  <c r="F1133" i="3"/>
  <c r="K321" i="3"/>
  <c r="H1133" i="3" l="1"/>
  <c r="I1133" i="3" s="1"/>
  <c r="B1134" i="3" s="1"/>
  <c r="K322" i="3"/>
  <c r="G1134" i="3" a="1"/>
  <c r="G1134" i="3" l="1"/>
  <c r="F1134" i="3"/>
  <c r="K323" i="3"/>
  <c r="H1134" i="3" l="1"/>
  <c r="I1134" i="3" s="1"/>
  <c r="B1135" i="3" s="1"/>
  <c r="K324" i="3"/>
  <c r="G1135" i="3" a="1"/>
  <c r="G1135" i="3" l="1"/>
  <c r="F1135" i="3"/>
  <c r="K325" i="3"/>
  <c r="H1135" i="3" l="1"/>
  <c r="I1135" i="3" s="1"/>
  <c r="B1136" i="3" s="1"/>
  <c r="K326" i="3"/>
  <c r="G1136" i="3" a="1"/>
  <c r="G1136" i="3" l="1"/>
  <c r="F1136" i="3"/>
  <c r="K327" i="3"/>
  <c r="H1136" i="3" l="1"/>
  <c r="I1136" i="3" s="1"/>
  <c r="B1137" i="3" s="1"/>
  <c r="K328" i="3"/>
  <c r="G1137" i="3" a="1"/>
  <c r="G1137" i="3" l="1"/>
  <c r="F1137" i="3"/>
  <c r="K329" i="3"/>
  <c r="H1137" i="3" l="1"/>
  <c r="I1137" i="3" s="1"/>
  <c r="B1138" i="3" s="1"/>
  <c r="K330" i="3"/>
  <c r="G1138" i="3" a="1"/>
  <c r="G1138" i="3" l="1"/>
  <c r="F1138" i="3"/>
  <c r="K331" i="3"/>
  <c r="H1138" i="3" l="1"/>
  <c r="I1138" i="3" s="1"/>
  <c r="B1139" i="3" s="1"/>
  <c r="K332" i="3"/>
  <c r="G1139" i="3" a="1"/>
  <c r="G1139" i="3" l="1"/>
  <c r="F1139" i="3"/>
  <c r="K333" i="3"/>
  <c r="H1139" i="3" l="1"/>
  <c r="I1139" i="3" s="1"/>
  <c r="B1140" i="3" s="1"/>
  <c r="K334" i="3"/>
  <c r="G1140" i="3" a="1"/>
  <c r="G1140" i="3" l="1"/>
  <c r="F1140" i="3"/>
  <c r="K335" i="3"/>
  <c r="H1140" i="3" l="1"/>
  <c r="I1140" i="3" s="1"/>
  <c r="B1141" i="3" s="1"/>
  <c r="K336" i="3"/>
  <c r="G1141" i="3" a="1"/>
  <c r="G1141" i="3" l="1"/>
  <c r="F1141" i="3"/>
  <c r="K337" i="3"/>
  <c r="H1141" i="3" l="1"/>
  <c r="I1141" i="3" s="1"/>
  <c r="B1142" i="3" s="1"/>
  <c r="K338" i="3"/>
  <c r="G1142" i="3" a="1"/>
  <c r="G1142" i="3" l="1"/>
  <c r="F1142" i="3"/>
  <c r="K339" i="3"/>
  <c r="H1142" i="3" l="1"/>
  <c r="I1142" i="3" s="1"/>
  <c r="B1143" i="3" s="1"/>
  <c r="K340" i="3"/>
  <c r="G1143" i="3" a="1"/>
  <c r="G1143" i="3" l="1"/>
  <c r="F1143" i="3"/>
  <c r="K341" i="3"/>
  <c r="H1143" i="3" l="1"/>
  <c r="I1143" i="3" s="1"/>
  <c r="B1144" i="3" s="1"/>
  <c r="K342" i="3"/>
  <c r="G1144" i="3" a="1"/>
  <c r="G1144" i="3" l="1"/>
  <c r="F1144" i="3"/>
  <c r="K343" i="3"/>
  <c r="H1144" i="3" l="1"/>
  <c r="I1144" i="3" s="1"/>
  <c r="B1145" i="3" s="1"/>
  <c r="K344" i="3"/>
  <c r="G1145" i="3" a="1"/>
  <c r="G1145" i="3" l="1"/>
  <c r="F1145" i="3"/>
  <c r="K345" i="3"/>
  <c r="H1145" i="3" l="1"/>
  <c r="I1145" i="3" s="1"/>
  <c r="B1146" i="3" s="1"/>
  <c r="K346" i="3"/>
  <c r="G1146" i="3" a="1"/>
  <c r="G1146" i="3" l="1"/>
  <c r="F1146" i="3"/>
  <c r="K347" i="3"/>
  <c r="H1146" i="3" l="1"/>
  <c r="I1146" i="3" s="1"/>
  <c r="B1147" i="3" s="1"/>
  <c r="K348" i="3"/>
  <c r="G1147" i="3" a="1"/>
  <c r="G1147" i="3" l="1"/>
  <c r="F1147" i="3"/>
  <c r="K349" i="3"/>
  <c r="H1147" i="3" l="1"/>
  <c r="I1147" i="3" s="1"/>
  <c r="B1148" i="3" s="1"/>
  <c r="K350" i="3"/>
  <c r="G1148" i="3" a="1"/>
  <c r="G1148" i="3" l="1"/>
  <c r="F1148" i="3"/>
  <c r="K351" i="3"/>
  <c r="H1148" i="3" l="1"/>
  <c r="I1148" i="3" s="1"/>
  <c r="B1149" i="3" s="1"/>
  <c r="K352" i="3"/>
  <c r="G1149" i="3" a="1"/>
  <c r="G1149" i="3" l="1"/>
  <c r="F1149" i="3"/>
  <c r="K353" i="3"/>
  <c r="H1149" i="3" l="1"/>
  <c r="I1149" i="3" s="1"/>
  <c r="B1150" i="3" s="1"/>
  <c r="K354" i="3"/>
  <c r="G1150" i="3" a="1"/>
  <c r="G1150" i="3" l="1"/>
  <c r="F1150" i="3"/>
  <c r="K355" i="3"/>
  <c r="H1150" i="3" l="1"/>
  <c r="I1150" i="3" s="1"/>
  <c r="B1151" i="3" s="1"/>
  <c r="K356" i="3"/>
  <c r="G1151" i="3" a="1"/>
  <c r="G1151" i="3" l="1"/>
  <c r="F1151" i="3"/>
  <c r="K357" i="3"/>
  <c r="H1151" i="3" l="1"/>
  <c r="I1151" i="3" s="1"/>
  <c r="B1152" i="3" s="1"/>
  <c r="K358" i="3"/>
  <c r="G1152" i="3" a="1"/>
  <c r="G1152" i="3" l="1"/>
  <c r="F1152" i="3"/>
  <c r="K359" i="3"/>
  <c r="H1152" i="3" l="1"/>
  <c r="I1152" i="3" s="1"/>
  <c r="B1153" i="3" s="1"/>
  <c r="K360" i="3"/>
  <c r="G1153" i="3" a="1"/>
  <c r="G1153" i="3" l="1"/>
  <c r="F1153" i="3"/>
  <c r="K361" i="3"/>
  <c r="H1153" i="3" l="1"/>
  <c r="I1153" i="3" s="1"/>
  <c r="B1154" i="3" s="1"/>
  <c r="K362" i="3"/>
  <c r="G1154" i="3" a="1"/>
  <c r="G1154" i="3" l="1"/>
  <c r="F1154" i="3"/>
  <c r="K363" i="3"/>
  <c r="H1154" i="3" l="1"/>
  <c r="I1154" i="3" s="1"/>
  <c r="B1155" i="3" s="1"/>
  <c r="K364" i="3"/>
  <c r="G1155" i="3" a="1"/>
  <c r="G1155" i="3" l="1"/>
  <c r="F1155" i="3"/>
  <c r="K365" i="3"/>
  <c r="H1155" i="3" l="1"/>
  <c r="I1155" i="3" s="1"/>
  <c r="B1156" i="3" s="1"/>
  <c r="K366" i="3"/>
  <c r="G1156" i="3" a="1"/>
  <c r="G1156" i="3" l="1"/>
  <c r="F1156" i="3"/>
  <c r="K367" i="3"/>
  <c r="H1156" i="3" l="1"/>
  <c r="I1156" i="3" s="1"/>
  <c r="B1157" i="3" s="1"/>
  <c r="K368" i="3"/>
  <c r="G1157" i="3" a="1"/>
  <c r="G1157" i="3" l="1"/>
  <c r="F1157" i="3"/>
  <c r="K369" i="3"/>
  <c r="H1157" i="3" l="1"/>
  <c r="I1157" i="3" s="1"/>
  <c r="B1158" i="3" s="1"/>
  <c r="K370" i="3"/>
  <c r="G1158" i="3" a="1"/>
  <c r="G1158" i="3" l="1"/>
  <c r="F1158" i="3"/>
  <c r="K371" i="3"/>
  <c r="H1158" i="3" l="1"/>
  <c r="I1158" i="3" s="1"/>
  <c r="B1159" i="3" s="1"/>
  <c r="K372" i="3"/>
  <c r="G1159" i="3" a="1"/>
  <c r="G1159" i="3" l="1"/>
  <c r="F1159" i="3"/>
  <c r="K373" i="3"/>
  <c r="H1159" i="3" l="1"/>
  <c r="I1159" i="3" s="1"/>
  <c r="B1160" i="3" s="1"/>
  <c r="K374" i="3"/>
  <c r="G1160" i="3" a="1"/>
  <c r="G1160" i="3" l="1"/>
  <c r="F1160" i="3"/>
  <c r="K375" i="3"/>
  <c r="H1160" i="3" l="1"/>
  <c r="I1160" i="3" s="1"/>
  <c r="B1161" i="3" s="1"/>
  <c r="K376" i="3"/>
  <c r="G1161" i="3" a="1"/>
  <c r="G1161" i="3" l="1"/>
  <c r="F1161" i="3"/>
  <c r="K377" i="3"/>
  <c r="H1161" i="3" l="1"/>
  <c r="I1161" i="3" s="1"/>
  <c r="B1162" i="3" s="1"/>
  <c r="K378" i="3"/>
  <c r="G1162" i="3" a="1"/>
  <c r="G1162" i="3" l="1"/>
  <c r="F1162" i="3"/>
  <c r="K379" i="3"/>
  <c r="H1162" i="3" l="1"/>
  <c r="I1162" i="3" s="1"/>
  <c r="B1163" i="3" s="1"/>
  <c r="K380" i="3"/>
  <c r="G1163" i="3" a="1"/>
  <c r="G1163" i="3" l="1"/>
  <c r="F1163" i="3"/>
  <c r="K381" i="3"/>
  <c r="H1163" i="3" l="1"/>
  <c r="I1163" i="3" s="1"/>
  <c r="B1164" i="3" s="1"/>
  <c r="K382" i="3"/>
  <c r="G1164" i="3" a="1"/>
  <c r="G1164" i="3" l="1"/>
  <c r="F1164" i="3"/>
  <c r="K383" i="3"/>
  <c r="H1164" i="3" l="1"/>
  <c r="I1164" i="3" s="1"/>
  <c r="B1165" i="3" s="1"/>
  <c r="K384" i="3"/>
  <c r="G1165" i="3" a="1"/>
  <c r="G1165" i="3" l="1"/>
  <c r="F1165" i="3"/>
  <c r="K385" i="3"/>
  <c r="H1165" i="3" l="1"/>
  <c r="I1165" i="3" s="1"/>
  <c r="B1166" i="3" s="1"/>
  <c r="K386" i="3"/>
  <c r="G1166" i="3" a="1"/>
  <c r="G1166" i="3" l="1"/>
  <c r="F1166" i="3"/>
  <c r="K387" i="3"/>
  <c r="H1166" i="3" l="1"/>
  <c r="I1166" i="3" s="1"/>
  <c r="B1167" i="3" s="1"/>
  <c r="K388" i="3"/>
  <c r="G1167" i="3" a="1"/>
  <c r="G1167" i="3" l="1"/>
  <c r="F1167" i="3"/>
  <c r="K389" i="3"/>
  <c r="H1167" i="3" l="1"/>
  <c r="I1167" i="3" s="1"/>
  <c r="B1168" i="3" s="1"/>
  <c r="K390" i="3"/>
  <c r="G1168" i="3" a="1"/>
  <c r="G1168" i="3" l="1"/>
  <c r="F1168" i="3"/>
  <c r="K391" i="3"/>
  <c r="H1168" i="3" l="1"/>
  <c r="I1168" i="3" s="1"/>
  <c r="B1169" i="3" s="1"/>
  <c r="K392" i="3"/>
  <c r="G1169" i="3" a="1"/>
  <c r="G1169" i="3" l="1"/>
  <c r="F1169" i="3"/>
  <c r="K393" i="3"/>
  <c r="H1169" i="3" l="1"/>
  <c r="I1169" i="3" s="1"/>
  <c r="B1170" i="3" s="1"/>
  <c r="K394" i="3"/>
  <c r="G1170" i="3" a="1"/>
  <c r="G1170" i="3" l="1"/>
  <c r="F1170" i="3"/>
  <c r="K395" i="3"/>
  <c r="H1170" i="3" l="1"/>
  <c r="I1170" i="3" s="1"/>
  <c r="B1171" i="3" s="1"/>
  <c r="K396" i="3"/>
  <c r="G1171" i="3" a="1"/>
  <c r="G1171" i="3" l="1"/>
  <c r="F1171" i="3"/>
  <c r="K397" i="3"/>
  <c r="H1171" i="3" l="1"/>
  <c r="I1171" i="3" s="1"/>
  <c r="B1172" i="3" s="1"/>
  <c r="K398" i="3"/>
  <c r="G1172" i="3" a="1"/>
  <c r="G1172" i="3" l="1"/>
  <c r="F1172" i="3"/>
  <c r="K399" i="3"/>
  <c r="H1172" i="3" l="1"/>
  <c r="I1172" i="3" s="1"/>
  <c r="B1173" i="3" s="1"/>
  <c r="K400" i="3"/>
  <c r="G1173" i="3" a="1"/>
  <c r="G1173" i="3" l="1"/>
  <c r="F1173" i="3"/>
  <c r="K401" i="3"/>
  <c r="H1173" i="3" l="1"/>
  <c r="I1173" i="3" s="1"/>
  <c r="B1174" i="3" s="1"/>
  <c r="K402" i="3"/>
  <c r="G1174" i="3" a="1"/>
  <c r="G1174" i="3" l="1"/>
  <c r="F1174" i="3"/>
  <c r="K403" i="3"/>
  <c r="H1174" i="3" l="1"/>
  <c r="I1174" i="3" s="1"/>
  <c r="B1175" i="3" s="1"/>
  <c r="K404" i="3"/>
  <c r="G1175" i="3" a="1"/>
  <c r="G1175" i="3" l="1"/>
  <c r="F1175" i="3"/>
  <c r="K405" i="3"/>
  <c r="H1175" i="3" l="1"/>
  <c r="I1175" i="3" s="1"/>
  <c r="B1176" i="3" s="1"/>
  <c r="K406" i="3"/>
  <c r="G1176" i="3" a="1"/>
  <c r="G1176" i="3" l="1"/>
  <c r="F1176" i="3"/>
  <c r="K407" i="3"/>
  <c r="H1176" i="3" l="1"/>
  <c r="I1176" i="3" s="1"/>
  <c r="B1177" i="3" s="1"/>
  <c r="K408" i="3"/>
  <c r="G1177" i="3" a="1"/>
  <c r="G1177" i="3" l="1"/>
  <c r="F1177" i="3"/>
  <c r="K409" i="3"/>
  <c r="H1177" i="3" l="1"/>
  <c r="I1177" i="3" s="1"/>
  <c r="B1178" i="3" s="1"/>
  <c r="K410" i="3"/>
  <c r="G1178" i="3" a="1"/>
  <c r="G1178" i="3" l="1"/>
  <c r="F1178" i="3"/>
  <c r="K411" i="3"/>
  <c r="H1178" i="3" l="1"/>
  <c r="I1178" i="3" s="1"/>
  <c r="B1179" i="3" s="1"/>
  <c r="K412" i="3"/>
  <c r="G1179" i="3" a="1"/>
  <c r="G1179" i="3" l="1"/>
  <c r="F1179" i="3"/>
  <c r="K413" i="3"/>
  <c r="H1179" i="3" l="1"/>
  <c r="I1179" i="3" s="1"/>
  <c r="B1180" i="3" s="1"/>
  <c r="F1180" i="3" s="1"/>
  <c r="K414" i="3"/>
  <c r="G1180" i="3" a="1"/>
  <c r="G1180" i="3" l="1"/>
  <c r="H1180" i="3" s="1"/>
  <c r="I1180" i="3" s="1"/>
  <c r="B1181" i="3" s="1"/>
  <c r="K415" i="3"/>
  <c r="G1181" i="3" a="1"/>
  <c r="G1181" i="3" l="1"/>
  <c r="F1181" i="3"/>
  <c r="K416" i="3"/>
  <c r="H1181" i="3" l="1"/>
  <c r="I1181" i="3" s="1"/>
  <c r="B1182" i="3" s="1"/>
  <c r="K417" i="3"/>
  <c r="G1182" i="3" a="1"/>
  <c r="G1182" i="3" l="1"/>
  <c r="F1182" i="3"/>
  <c r="K418" i="3"/>
  <c r="H1182" i="3" l="1"/>
  <c r="I1182" i="3" s="1"/>
  <c r="B1183" i="3" s="1"/>
  <c r="K419" i="3"/>
  <c r="G1183" i="3" a="1"/>
  <c r="G1183" i="3" l="1"/>
  <c r="F1183" i="3"/>
  <c r="K420" i="3"/>
  <c r="H1183" i="3" l="1"/>
  <c r="I1183" i="3" s="1"/>
  <c r="B1184" i="3" s="1"/>
  <c r="K421" i="3"/>
  <c r="G1184" i="3" a="1"/>
  <c r="G1184" i="3" l="1"/>
  <c r="F1184" i="3"/>
  <c r="K422" i="3"/>
  <c r="H1184" i="3" l="1"/>
  <c r="I1184" i="3" s="1"/>
  <c r="B1185" i="3" s="1"/>
  <c r="K423" i="3"/>
  <c r="G1185" i="3" a="1"/>
  <c r="G1185" i="3" l="1"/>
  <c r="F1185" i="3"/>
  <c r="K424" i="3"/>
  <c r="H1185" i="3" l="1"/>
  <c r="I1185" i="3" s="1"/>
  <c r="B1186" i="3" s="1"/>
  <c r="K425" i="3"/>
  <c r="G1186" i="3" a="1"/>
  <c r="G1186" i="3" l="1"/>
  <c r="F1186" i="3"/>
  <c r="K426" i="3"/>
  <c r="H1186" i="3" l="1"/>
  <c r="I1186" i="3" s="1"/>
  <c r="B1187" i="3" s="1"/>
  <c r="K427" i="3"/>
  <c r="G1187" i="3" a="1"/>
  <c r="G1187" i="3" l="1"/>
  <c r="F1187" i="3"/>
  <c r="K428" i="3"/>
  <c r="H1187" i="3" l="1"/>
  <c r="I1187" i="3" s="1"/>
  <c r="B1188" i="3" s="1"/>
  <c r="K429" i="3"/>
  <c r="G1188" i="3" a="1"/>
  <c r="G1188" i="3" l="1"/>
  <c r="F1188" i="3"/>
  <c r="K430" i="3"/>
  <c r="H1188" i="3" l="1"/>
  <c r="I1188" i="3" s="1"/>
  <c r="B1189" i="3" s="1"/>
  <c r="K431" i="3"/>
  <c r="G1189" i="3" a="1"/>
  <c r="G1189" i="3" l="1"/>
  <c r="F1189" i="3"/>
  <c r="K432" i="3"/>
  <c r="H1189" i="3" l="1"/>
  <c r="I1189" i="3" s="1"/>
  <c r="B1190" i="3" s="1"/>
  <c r="K433" i="3"/>
  <c r="G1190" i="3" a="1"/>
  <c r="G1190" i="3" l="1"/>
  <c r="F1190" i="3"/>
  <c r="K434" i="3"/>
  <c r="H1190" i="3" l="1"/>
  <c r="I1190" i="3" s="1"/>
  <c r="B1191" i="3" s="1"/>
  <c r="K435" i="3"/>
  <c r="G1191" i="3" a="1"/>
  <c r="G1191" i="3" l="1"/>
  <c r="F1191" i="3"/>
  <c r="K436" i="3"/>
  <c r="H1191" i="3" l="1"/>
  <c r="I1191" i="3" s="1"/>
  <c r="B1192" i="3" s="1"/>
  <c r="K437" i="3"/>
  <c r="G1192" i="3" a="1"/>
  <c r="G1192" i="3" l="1"/>
  <c r="F1192" i="3"/>
  <c r="K438" i="3"/>
  <c r="H1192" i="3" l="1"/>
  <c r="I1192" i="3" s="1"/>
  <c r="B1193" i="3" s="1"/>
  <c r="K439" i="3"/>
  <c r="G1193" i="3" a="1"/>
  <c r="G1193" i="3" l="1"/>
  <c r="F1193" i="3"/>
  <c r="K440" i="3"/>
  <c r="H1193" i="3" l="1"/>
  <c r="I1193" i="3" s="1"/>
  <c r="B1194" i="3" s="1"/>
  <c r="K441" i="3"/>
  <c r="G1194" i="3" a="1"/>
  <c r="G1194" i="3" l="1"/>
  <c r="F1194" i="3"/>
  <c r="K442" i="3"/>
  <c r="H1194" i="3" l="1"/>
  <c r="I1194" i="3" s="1"/>
  <c r="B1195" i="3" s="1"/>
  <c r="K443" i="3"/>
  <c r="G1195" i="3" a="1"/>
  <c r="G1195" i="3" l="1"/>
  <c r="F1195" i="3"/>
  <c r="K444" i="3"/>
  <c r="H1195" i="3" l="1"/>
  <c r="I1195" i="3" s="1"/>
  <c r="B1196" i="3" s="1"/>
  <c r="K445" i="3"/>
  <c r="G1196" i="3" a="1"/>
  <c r="G1196" i="3" l="1"/>
  <c r="F1196" i="3"/>
  <c r="K446" i="3"/>
  <c r="H1196" i="3" l="1"/>
  <c r="I1196" i="3" s="1"/>
  <c r="B1197" i="3" s="1"/>
  <c r="K447" i="3"/>
  <c r="G1197" i="3" a="1"/>
  <c r="G1197" i="3" l="1"/>
  <c r="F1197" i="3"/>
  <c r="K448" i="3"/>
  <c r="H1197" i="3" l="1"/>
  <c r="I1197" i="3" s="1"/>
  <c r="B1198" i="3" s="1"/>
  <c r="K449" i="3"/>
  <c r="G1198" i="3" a="1"/>
  <c r="G1198" i="3" l="1"/>
  <c r="F1198" i="3"/>
  <c r="K450" i="3"/>
  <c r="H1198" i="3" l="1"/>
  <c r="I1198" i="3" s="1"/>
  <c r="B1199" i="3" s="1"/>
  <c r="K451" i="3"/>
  <c r="G1199" i="3" a="1"/>
  <c r="G1199" i="3" l="1"/>
  <c r="F1199" i="3"/>
  <c r="K452" i="3"/>
  <c r="H1199" i="3" l="1"/>
  <c r="I1199" i="3" s="1"/>
  <c r="B1200" i="3" s="1"/>
  <c r="K453" i="3"/>
  <c r="G1200" i="3" a="1"/>
  <c r="G1200" i="3" l="1"/>
  <c r="F1200" i="3"/>
  <c r="K454" i="3"/>
  <c r="H1200" i="3" l="1"/>
  <c r="I1200" i="3" s="1"/>
  <c r="B1201" i="3" s="1"/>
  <c r="K455" i="3"/>
  <c r="G1201" i="3" a="1"/>
  <c r="G1201" i="3" l="1"/>
  <c r="F1201" i="3"/>
  <c r="K456" i="3"/>
  <c r="H1201" i="3" l="1"/>
  <c r="I1201" i="3" s="1"/>
  <c r="B1202" i="3" s="1"/>
  <c r="K457" i="3"/>
  <c r="G1202" i="3" a="1"/>
  <c r="G1202" i="3" l="1"/>
  <c r="F1202" i="3"/>
  <c r="K458" i="3"/>
  <c r="H1202" i="3" l="1"/>
  <c r="I1202" i="3" s="1"/>
  <c r="B1203" i="3" s="1"/>
  <c r="K459" i="3"/>
  <c r="G1203" i="3" a="1"/>
  <c r="G1203" i="3" l="1"/>
  <c r="F1203" i="3"/>
  <c r="K460" i="3"/>
  <c r="H1203" i="3" l="1"/>
  <c r="I1203" i="3" s="1"/>
  <c r="B1204" i="3" s="1"/>
  <c r="K461" i="3"/>
  <c r="G1204" i="3" a="1"/>
  <c r="G1204" i="3" l="1"/>
  <c r="F1204" i="3"/>
  <c r="K462" i="3"/>
  <c r="H1204" i="3" l="1"/>
  <c r="I1204" i="3" s="1"/>
  <c r="B1205" i="3" s="1"/>
  <c r="K463" i="3"/>
  <c r="G1205" i="3" a="1"/>
  <c r="G1205" i="3" l="1"/>
  <c r="F1205" i="3"/>
  <c r="K464" i="3"/>
  <c r="H1205" i="3" l="1"/>
  <c r="I1205" i="3" s="1"/>
  <c r="B1206" i="3" s="1"/>
  <c r="K465" i="3"/>
  <c r="G1206" i="3" a="1"/>
  <c r="G1206" i="3" l="1"/>
  <c r="F1206" i="3"/>
  <c r="K466" i="3"/>
  <c r="H1206" i="3" l="1"/>
  <c r="I1206" i="3" s="1"/>
  <c r="B1207" i="3" s="1"/>
  <c r="K467" i="3"/>
  <c r="G1207" i="3" a="1"/>
  <c r="G1207" i="3" l="1"/>
  <c r="F1207" i="3"/>
  <c r="K468" i="3"/>
  <c r="H1207" i="3" l="1"/>
  <c r="I1207" i="3" s="1"/>
  <c r="B1208" i="3" s="1"/>
  <c r="K469" i="3"/>
  <c r="G1208" i="3" a="1"/>
  <c r="G1208" i="3" l="1"/>
  <c r="F1208" i="3"/>
  <c r="K470" i="3"/>
  <c r="H1208" i="3" l="1"/>
  <c r="I1208" i="3" s="1"/>
  <c r="B1209" i="3" s="1"/>
  <c r="K471" i="3"/>
  <c r="G1209" i="3" a="1"/>
  <c r="G1209" i="3" l="1"/>
  <c r="F1209" i="3"/>
  <c r="K472" i="3"/>
  <c r="H1209" i="3" l="1"/>
  <c r="I1209" i="3" s="1"/>
  <c r="B1210" i="3" s="1"/>
  <c r="K473" i="3"/>
  <c r="G1210" i="3" a="1"/>
  <c r="G1210" i="3" l="1"/>
  <c r="F1210" i="3"/>
  <c r="K474" i="3"/>
  <c r="H1210" i="3" l="1"/>
  <c r="I1210" i="3" s="1"/>
  <c r="B1211" i="3" s="1"/>
  <c r="K475" i="3"/>
  <c r="G1211" i="3" a="1"/>
  <c r="G1211" i="3" l="1"/>
  <c r="F1211" i="3"/>
  <c r="K476" i="3"/>
  <c r="H1211" i="3" l="1"/>
  <c r="I1211" i="3" s="1"/>
  <c r="B1212" i="3" s="1"/>
  <c r="K477" i="3"/>
  <c r="G1212" i="3" a="1"/>
  <c r="G1212" i="3" l="1"/>
  <c r="F1212" i="3"/>
  <c r="K478" i="3"/>
  <c r="H1212" i="3" l="1"/>
  <c r="I1212" i="3" s="1"/>
  <c r="B1213" i="3" s="1"/>
  <c r="K479" i="3"/>
  <c r="G1213" i="3" a="1"/>
  <c r="G1213" i="3" l="1"/>
  <c r="F1213" i="3"/>
  <c r="K480" i="3"/>
  <c r="H1213" i="3" l="1"/>
  <c r="I1213" i="3" s="1"/>
  <c r="B1214" i="3" s="1"/>
  <c r="K481" i="3"/>
  <c r="G1214" i="3" a="1"/>
  <c r="G1214" i="3" l="1"/>
  <c r="F1214" i="3"/>
  <c r="K482" i="3"/>
  <c r="H1214" i="3" l="1"/>
  <c r="I1214" i="3" s="1"/>
  <c r="B1215" i="3" s="1"/>
  <c r="K483" i="3"/>
  <c r="G1215" i="3" a="1"/>
  <c r="G1215" i="3" l="1"/>
  <c r="F1215" i="3"/>
  <c r="K484" i="3"/>
  <c r="H1215" i="3" l="1"/>
  <c r="I1215" i="3" s="1"/>
  <c r="B1216" i="3" s="1"/>
  <c r="K485" i="3"/>
  <c r="G1216" i="3" a="1"/>
  <c r="G1216" i="3" l="1"/>
  <c r="F1216" i="3"/>
  <c r="K486" i="3"/>
  <c r="H1216" i="3" l="1"/>
  <c r="I1216" i="3" s="1"/>
  <c r="B1217" i="3" s="1"/>
  <c r="K487" i="3"/>
  <c r="G1217" i="3" a="1"/>
  <c r="G1217" i="3" l="1"/>
  <c r="F1217" i="3"/>
  <c r="K488" i="3"/>
  <c r="H1217" i="3" l="1"/>
  <c r="I1217" i="3" s="1"/>
  <c r="B1218" i="3" s="1"/>
  <c r="K489" i="3"/>
  <c r="G1218" i="3" a="1"/>
  <c r="G1218" i="3" l="1"/>
  <c r="F1218" i="3"/>
  <c r="K490" i="3"/>
  <c r="H1218" i="3" l="1"/>
  <c r="I1218" i="3" s="1"/>
  <c r="B1219" i="3" s="1"/>
  <c r="K491" i="3"/>
  <c r="G1219" i="3" a="1"/>
  <c r="G1219" i="3" l="1"/>
  <c r="F1219" i="3"/>
  <c r="K492" i="3"/>
  <c r="H1219" i="3" l="1"/>
  <c r="I1219" i="3" s="1"/>
  <c r="B1220" i="3" s="1"/>
  <c r="K493" i="3"/>
  <c r="G1220" i="3" a="1"/>
  <c r="G1220" i="3" l="1"/>
  <c r="F1220" i="3"/>
  <c r="K494" i="3"/>
  <c r="H1220" i="3" l="1"/>
  <c r="I1220" i="3" s="1"/>
  <c r="B1221" i="3" s="1"/>
  <c r="K495" i="3"/>
  <c r="G1221" i="3" a="1"/>
  <c r="G1221" i="3" l="1"/>
  <c r="F1221" i="3"/>
  <c r="K496" i="3"/>
  <c r="H1221" i="3" l="1"/>
  <c r="I1221" i="3" s="1"/>
  <c r="B1222" i="3" s="1"/>
  <c r="K497" i="3"/>
  <c r="G1222" i="3" a="1"/>
  <c r="G1222" i="3" l="1"/>
  <c r="F1222" i="3"/>
  <c r="K498" i="3"/>
  <c r="H1222" i="3" l="1"/>
  <c r="I1222" i="3" s="1"/>
  <c r="B1223" i="3" s="1"/>
  <c r="K499" i="3"/>
  <c r="G1223" i="3" a="1"/>
  <c r="G1223" i="3" l="1"/>
  <c r="F1223" i="3"/>
  <c r="K500" i="3"/>
  <c r="H1223" i="3" l="1"/>
  <c r="I1223" i="3" s="1"/>
  <c r="B1224" i="3" s="1"/>
  <c r="K501" i="3"/>
  <c r="G1224" i="3" a="1"/>
  <c r="G1224" i="3" l="1"/>
  <c r="F1224" i="3"/>
  <c r="K502" i="3"/>
  <c r="H1224" i="3" l="1"/>
  <c r="I1224" i="3" s="1"/>
  <c r="B1225" i="3" s="1"/>
  <c r="K503" i="3"/>
  <c r="G1225" i="3" a="1"/>
  <c r="G1225" i="3" l="1"/>
  <c r="F1225" i="3"/>
  <c r="K504" i="3"/>
  <c r="H1225" i="3" l="1"/>
  <c r="I1225" i="3" s="1"/>
  <c r="B1226" i="3" s="1"/>
  <c r="K505" i="3"/>
  <c r="G1226" i="3" a="1"/>
  <c r="G1226" i="3" l="1"/>
  <c r="F1226" i="3"/>
  <c r="K506" i="3"/>
  <c r="H1226" i="3" l="1"/>
  <c r="I1226" i="3" s="1"/>
  <c r="B1227" i="3" s="1"/>
  <c r="K507" i="3"/>
  <c r="G1227" i="3" a="1"/>
  <c r="G1227" i="3" l="1"/>
  <c r="F1227" i="3"/>
  <c r="K508" i="3"/>
  <c r="H1227" i="3" l="1"/>
  <c r="I1227" i="3" s="1"/>
  <c r="B1228" i="3" s="1"/>
  <c r="K509" i="3"/>
  <c r="G1228" i="3" a="1"/>
  <c r="G1228" i="3" l="1"/>
  <c r="F1228" i="3"/>
  <c r="K510" i="3"/>
  <c r="H1228" i="3" l="1"/>
  <c r="I1228" i="3" s="1"/>
  <c r="B1229" i="3" s="1"/>
  <c r="K511" i="3"/>
  <c r="G1229" i="3" a="1"/>
  <c r="G1229" i="3" l="1"/>
  <c r="F1229" i="3"/>
  <c r="K512" i="3"/>
  <c r="H1229" i="3" l="1"/>
  <c r="I1229" i="3" s="1"/>
  <c r="B1230" i="3" s="1"/>
  <c r="K513" i="3"/>
  <c r="G1230" i="3" a="1"/>
  <c r="G1230" i="3" l="1"/>
  <c r="F1230" i="3"/>
  <c r="K514" i="3"/>
  <c r="H1230" i="3" l="1"/>
  <c r="I1230" i="3" s="1"/>
  <c r="B1231" i="3" s="1"/>
  <c r="K515" i="3"/>
  <c r="G1231" i="3" a="1"/>
  <c r="G1231" i="3" l="1"/>
  <c r="F1231" i="3"/>
  <c r="K516" i="3"/>
  <c r="H1231" i="3" l="1"/>
  <c r="I1231" i="3" s="1"/>
  <c r="B1232" i="3" s="1"/>
  <c r="K517" i="3"/>
  <c r="G1232" i="3" a="1"/>
  <c r="G1232" i="3" l="1"/>
  <c r="F1232" i="3"/>
  <c r="K518" i="3"/>
  <c r="H1232" i="3" l="1"/>
  <c r="I1232" i="3" s="1"/>
  <c r="B1233" i="3" s="1"/>
  <c r="K519" i="3"/>
  <c r="G1233" i="3" a="1"/>
  <c r="G1233" i="3" l="1"/>
  <c r="F1233" i="3"/>
  <c r="K520" i="3"/>
  <c r="H1233" i="3" l="1"/>
  <c r="I1233" i="3" s="1"/>
  <c r="B1234" i="3" s="1"/>
  <c r="K521" i="3"/>
  <c r="G1234" i="3" a="1"/>
  <c r="G1234" i="3" l="1"/>
  <c r="F1234" i="3"/>
  <c r="K522" i="3"/>
  <c r="H1234" i="3" l="1"/>
  <c r="I1234" i="3" s="1"/>
  <c r="B1235" i="3" s="1"/>
  <c r="K523" i="3"/>
  <c r="G1235" i="3" a="1"/>
  <c r="G1235" i="3" l="1"/>
  <c r="F1235" i="3"/>
  <c r="K524" i="3"/>
  <c r="H1235" i="3" l="1"/>
  <c r="I1235" i="3" s="1"/>
  <c r="B1236" i="3" s="1"/>
  <c r="K525" i="3"/>
  <c r="G1236" i="3" a="1"/>
  <c r="G1236" i="3" l="1"/>
  <c r="F1236" i="3"/>
  <c r="K526" i="3"/>
  <c r="H1236" i="3" l="1"/>
  <c r="I1236" i="3" s="1"/>
  <c r="B1237" i="3" s="1"/>
  <c r="K527" i="3"/>
  <c r="G1237" i="3" a="1"/>
  <c r="G1237" i="3" l="1"/>
  <c r="F1237" i="3"/>
  <c r="K528" i="3"/>
  <c r="H1237" i="3" l="1"/>
  <c r="I1237" i="3" s="1"/>
  <c r="B1238" i="3" s="1"/>
  <c r="K529" i="3"/>
  <c r="G1238" i="3" a="1"/>
  <c r="G1238" i="3" l="1"/>
  <c r="F1238" i="3"/>
  <c r="K530" i="3"/>
  <c r="H1238" i="3" l="1"/>
  <c r="I1238" i="3" s="1"/>
  <c r="B1239" i="3" s="1"/>
  <c r="K531" i="3"/>
  <c r="G1239" i="3" a="1"/>
  <c r="G1239" i="3" l="1"/>
  <c r="F1239" i="3"/>
  <c r="K532" i="3"/>
  <c r="H1239" i="3" l="1"/>
  <c r="I1239" i="3" s="1"/>
  <c r="B1240" i="3" s="1"/>
  <c r="K533" i="3"/>
  <c r="G1240" i="3" a="1"/>
  <c r="G1240" i="3" l="1"/>
  <c r="F1240" i="3"/>
  <c r="K534" i="3"/>
  <c r="H1240" i="3" l="1"/>
  <c r="I1240" i="3" s="1"/>
  <c r="B1241" i="3" s="1"/>
  <c r="K535" i="3"/>
  <c r="G1241" i="3" a="1"/>
  <c r="G1241" i="3" l="1"/>
  <c r="F1241" i="3"/>
  <c r="K536" i="3"/>
  <c r="H1241" i="3" l="1"/>
  <c r="I1241" i="3" s="1"/>
  <c r="B1242" i="3" s="1"/>
  <c r="K537" i="3"/>
  <c r="G1242" i="3" a="1"/>
  <c r="G1242" i="3" l="1"/>
  <c r="F1242" i="3"/>
  <c r="K538" i="3"/>
  <c r="H1242" i="3" l="1"/>
  <c r="I1242" i="3" s="1"/>
  <c r="B1243" i="3" s="1"/>
  <c r="K539" i="3"/>
  <c r="G1243" i="3" a="1"/>
  <c r="G1243" i="3" l="1"/>
  <c r="F1243" i="3"/>
  <c r="K540" i="3"/>
  <c r="H1243" i="3" l="1"/>
  <c r="I1243" i="3" s="1"/>
  <c r="B1244" i="3" s="1"/>
  <c r="K541" i="3"/>
  <c r="G1244" i="3" a="1"/>
  <c r="G1244" i="3" l="1"/>
  <c r="F1244" i="3"/>
  <c r="K542" i="3"/>
  <c r="H1244" i="3" l="1"/>
  <c r="I1244" i="3" s="1"/>
  <c r="B1245" i="3" s="1"/>
  <c r="K543" i="3"/>
  <c r="G1245" i="3" a="1"/>
  <c r="G1245" i="3" l="1"/>
  <c r="F1245" i="3"/>
  <c r="K544" i="3"/>
  <c r="H1245" i="3" l="1"/>
  <c r="I1245" i="3" s="1"/>
  <c r="B1246" i="3" s="1"/>
  <c r="K545" i="3"/>
  <c r="G1246" i="3" a="1"/>
  <c r="G1246" i="3" l="1"/>
  <c r="F1246" i="3"/>
  <c r="K546" i="3"/>
  <c r="H1246" i="3" l="1"/>
  <c r="I1246" i="3" s="1"/>
  <c r="B1247" i="3" s="1"/>
  <c r="K547" i="3"/>
  <c r="G1247" i="3" a="1"/>
  <c r="G1247" i="3" l="1"/>
  <c r="F1247" i="3"/>
  <c r="K548" i="3"/>
  <c r="H1247" i="3" l="1"/>
  <c r="I1247" i="3" s="1"/>
  <c r="B1248" i="3" s="1"/>
  <c r="K549" i="3"/>
  <c r="G1248" i="3" a="1"/>
  <c r="G1248" i="3" l="1"/>
  <c r="F1248" i="3"/>
  <c r="K550" i="3"/>
  <c r="H1248" i="3" l="1"/>
  <c r="I1248" i="3" s="1"/>
  <c r="B1249" i="3" s="1"/>
  <c r="K551" i="3"/>
  <c r="G1249" i="3" a="1"/>
  <c r="G1249" i="3" l="1"/>
  <c r="F1249" i="3"/>
  <c r="K552" i="3"/>
  <c r="H1249" i="3" l="1"/>
  <c r="I1249" i="3" s="1"/>
  <c r="B1250" i="3" s="1"/>
  <c r="K553" i="3"/>
  <c r="G1250" i="3" a="1"/>
  <c r="G1250" i="3" l="1"/>
  <c r="F1250" i="3"/>
  <c r="K554" i="3"/>
  <c r="H1250" i="3" l="1"/>
  <c r="I1250" i="3" s="1"/>
  <c r="B1251" i="3" s="1"/>
  <c r="K555" i="3"/>
  <c r="G1251" i="3" a="1"/>
  <c r="G1251" i="3" l="1"/>
  <c r="F1251" i="3"/>
  <c r="K556" i="3"/>
  <c r="H1251" i="3" l="1"/>
  <c r="I1251" i="3" s="1"/>
  <c r="B1252" i="3" s="1"/>
  <c r="K557" i="3"/>
  <c r="G1252" i="3" a="1"/>
  <c r="G1252" i="3" l="1"/>
  <c r="F1252" i="3"/>
  <c r="K558" i="3"/>
  <c r="H1252" i="3" l="1"/>
  <c r="I1252" i="3" s="1"/>
  <c r="B1253" i="3" s="1"/>
  <c r="K559" i="3"/>
  <c r="G1253" i="3" a="1"/>
  <c r="G1253" i="3" l="1"/>
  <c r="F1253" i="3"/>
  <c r="K560" i="3"/>
  <c r="H1253" i="3" l="1"/>
  <c r="I1253" i="3" s="1"/>
  <c r="B1254" i="3" s="1"/>
  <c r="K561" i="3"/>
  <c r="G1254" i="3" a="1"/>
  <c r="G1254" i="3" l="1"/>
  <c r="F1254" i="3"/>
  <c r="K562" i="3"/>
  <c r="H1254" i="3" l="1"/>
  <c r="I1254" i="3" s="1"/>
  <c r="B1255" i="3" s="1"/>
  <c r="K563" i="3"/>
  <c r="G1255" i="3" a="1"/>
  <c r="G1255" i="3" l="1"/>
  <c r="F1255" i="3"/>
  <c r="K564" i="3"/>
  <c r="H1255" i="3" l="1"/>
  <c r="I1255" i="3" s="1"/>
  <c r="B1256" i="3" s="1"/>
  <c r="K565" i="3"/>
  <c r="G1256" i="3" a="1"/>
  <c r="G1256" i="3" l="1"/>
  <c r="F1256" i="3"/>
  <c r="K566" i="3"/>
  <c r="H1256" i="3" l="1"/>
  <c r="I1256" i="3" s="1"/>
  <c r="B1257" i="3" s="1"/>
  <c r="K567" i="3"/>
  <c r="G1257" i="3" a="1"/>
  <c r="G1257" i="3" l="1"/>
  <c r="F1257" i="3"/>
  <c r="K568" i="3"/>
  <c r="H1257" i="3" l="1"/>
  <c r="I1257" i="3" s="1"/>
  <c r="B1258" i="3" s="1"/>
  <c r="K569" i="3"/>
  <c r="G1258" i="3" a="1"/>
  <c r="G1258" i="3" l="1"/>
  <c r="F1258" i="3"/>
  <c r="K570" i="3"/>
  <c r="H1258" i="3" l="1"/>
  <c r="I1258" i="3" s="1"/>
  <c r="B1259" i="3" s="1"/>
  <c r="K571" i="3"/>
  <c r="G1259" i="3" a="1"/>
  <c r="G1259" i="3" l="1"/>
  <c r="F1259" i="3"/>
  <c r="K572" i="3"/>
  <c r="H1259" i="3" l="1"/>
  <c r="I1259" i="3" s="1"/>
  <c r="B1260" i="3" s="1"/>
  <c r="K573" i="3"/>
  <c r="G1260" i="3" a="1"/>
  <c r="G1260" i="3" l="1"/>
  <c r="F1260" i="3"/>
  <c r="K574" i="3"/>
  <c r="H1260" i="3" l="1"/>
  <c r="I1260" i="3" s="1"/>
  <c r="B1261" i="3" s="1"/>
  <c r="K575" i="3"/>
  <c r="G1261" i="3" a="1"/>
  <c r="G1261" i="3" l="1"/>
  <c r="F1261" i="3"/>
  <c r="K576" i="3"/>
  <c r="H1261" i="3" l="1"/>
  <c r="I1261" i="3" s="1"/>
  <c r="B1262" i="3" s="1"/>
  <c r="K577" i="3"/>
  <c r="G1262" i="3" a="1"/>
  <c r="G1262" i="3" l="1"/>
  <c r="F1262" i="3"/>
  <c r="K578" i="3"/>
  <c r="H1262" i="3" l="1"/>
  <c r="I1262" i="3" s="1"/>
  <c r="B1263" i="3" s="1"/>
  <c r="K579" i="3"/>
  <c r="G1263" i="3" a="1"/>
  <c r="G1263" i="3" l="1"/>
  <c r="F1263" i="3"/>
  <c r="K580" i="3"/>
  <c r="H1263" i="3" l="1"/>
  <c r="I1263" i="3" s="1"/>
  <c r="B1264" i="3" s="1"/>
  <c r="K581" i="3"/>
  <c r="G1264" i="3" a="1"/>
  <c r="G1264" i="3" l="1"/>
  <c r="F1264" i="3"/>
  <c r="K582" i="3"/>
  <c r="H1264" i="3" l="1"/>
  <c r="I1264" i="3" s="1"/>
  <c r="B1265" i="3" s="1"/>
  <c r="K583" i="3"/>
  <c r="G1265" i="3" a="1"/>
  <c r="G1265" i="3" l="1"/>
  <c r="F1265" i="3"/>
  <c r="K584" i="3"/>
  <c r="H1265" i="3" l="1"/>
  <c r="I1265" i="3" s="1"/>
  <c r="B1266" i="3" s="1"/>
  <c r="K585" i="3"/>
  <c r="G1266" i="3" a="1"/>
  <c r="G1266" i="3" l="1"/>
  <c r="F1266" i="3"/>
  <c r="K586" i="3"/>
  <c r="H1266" i="3" l="1"/>
  <c r="I1266" i="3" s="1"/>
  <c r="B1267" i="3" s="1"/>
  <c r="K587" i="3"/>
  <c r="G1267" i="3" a="1"/>
  <c r="G1267" i="3" l="1"/>
  <c r="F1267" i="3"/>
  <c r="K588" i="3"/>
  <c r="H1267" i="3" l="1"/>
  <c r="I1267" i="3" s="1"/>
  <c r="B1268" i="3" s="1"/>
  <c r="K589" i="3"/>
  <c r="G1268" i="3" a="1"/>
  <c r="G1268" i="3" l="1"/>
  <c r="F1268" i="3"/>
  <c r="K590" i="3"/>
  <c r="H1268" i="3" l="1"/>
  <c r="I1268" i="3" s="1"/>
  <c r="B1269" i="3" s="1"/>
  <c r="K591" i="3"/>
  <c r="G1269" i="3" a="1"/>
  <c r="G1269" i="3" l="1"/>
  <c r="F1269" i="3"/>
  <c r="K592" i="3"/>
  <c r="H1269" i="3" l="1"/>
  <c r="I1269" i="3" s="1"/>
  <c r="B1270" i="3" s="1"/>
  <c r="K593" i="3"/>
  <c r="G1270" i="3" a="1"/>
  <c r="G1270" i="3" l="1"/>
  <c r="F1270" i="3"/>
  <c r="K594" i="3"/>
  <c r="H1270" i="3" l="1"/>
  <c r="I1270" i="3" s="1"/>
  <c r="B1271" i="3" s="1"/>
  <c r="K595" i="3"/>
  <c r="G1271" i="3" a="1"/>
  <c r="G1271" i="3" l="1"/>
  <c r="F1271" i="3"/>
  <c r="K596" i="3"/>
  <c r="H1271" i="3" l="1"/>
  <c r="I1271" i="3" s="1"/>
  <c r="B1272" i="3" s="1"/>
  <c r="K597" i="3"/>
  <c r="G1272" i="3" a="1"/>
  <c r="G1272" i="3" l="1"/>
  <c r="F1272" i="3"/>
  <c r="K598" i="3"/>
  <c r="H1272" i="3" l="1"/>
  <c r="I1272" i="3" s="1"/>
  <c r="B1273" i="3" s="1"/>
  <c r="K599" i="3"/>
  <c r="G1273" i="3" a="1"/>
  <c r="G1273" i="3" l="1"/>
  <c r="F1273" i="3"/>
  <c r="K600" i="3"/>
  <c r="H1273" i="3" l="1"/>
  <c r="I1273" i="3" s="1"/>
  <c r="B1274" i="3" s="1"/>
  <c r="K601" i="3"/>
  <c r="G1274" i="3" a="1"/>
  <c r="G1274" i="3" l="1"/>
  <c r="F1274" i="3"/>
  <c r="K602" i="3"/>
  <c r="H1274" i="3" l="1"/>
  <c r="I1274" i="3" s="1"/>
  <c r="B1275" i="3" s="1"/>
  <c r="K603" i="3"/>
  <c r="G1275" i="3" a="1"/>
  <c r="G1275" i="3" l="1"/>
  <c r="F1275" i="3"/>
  <c r="K604" i="3"/>
  <c r="H1275" i="3" l="1"/>
  <c r="I1275" i="3" s="1"/>
  <c r="B1276" i="3" s="1"/>
  <c r="K605" i="3"/>
  <c r="G1276" i="3" a="1"/>
  <c r="G1276" i="3" l="1"/>
  <c r="F1276" i="3"/>
  <c r="K606" i="3"/>
  <c r="H1276" i="3" l="1"/>
  <c r="I1276" i="3" s="1"/>
  <c r="B1277" i="3" s="1"/>
  <c r="K607" i="3"/>
  <c r="G1277" i="3" a="1"/>
  <c r="G1277" i="3" l="1"/>
  <c r="F1277" i="3"/>
  <c r="K608" i="3"/>
  <c r="H1277" i="3" l="1"/>
  <c r="I1277" i="3" s="1"/>
  <c r="B1278" i="3" s="1"/>
  <c r="K609" i="3"/>
  <c r="G1278" i="3" a="1"/>
  <c r="G1278" i="3" l="1"/>
  <c r="F1278" i="3"/>
  <c r="K610" i="3"/>
  <c r="H1278" i="3" l="1"/>
  <c r="I1278" i="3" s="1"/>
  <c r="B1279" i="3" s="1"/>
  <c r="K611" i="3"/>
  <c r="G1279" i="3" a="1"/>
  <c r="G1279" i="3" l="1"/>
  <c r="F1279" i="3"/>
  <c r="K612" i="3"/>
  <c r="H1279" i="3" l="1"/>
  <c r="I1279" i="3" s="1"/>
  <c r="B1280" i="3" s="1"/>
  <c r="K613" i="3"/>
  <c r="G1280" i="3" a="1"/>
  <c r="G1280" i="3" l="1"/>
  <c r="F1280" i="3"/>
  <c r="K614" i="3"/>
  <c r="H1280" i="3" l="1"/>
  <c r="I1280" i="3" s="1"/>
  <c r="B1281" i="3" s="1"/>
  <c r="K615" i="3"/>
  <c r="G1281" i="3" a="1"/>
  <c r="G1281" i="3" l="1"/>
  <c r="F1281" i="3"/>
  <c r="K616" i="3"/>
  <c r="H1281" i="3" l="1"/>
  <c r="I1281" i="3" s="1"/>
  <c r="B1282" i="3" s="1"/>
  <c r="K617" i="3"/>
  <c r="G1282" i="3" a="1"/>
  <c r="G1282" i="3" l="1"/>
  <c r="F1282" i="3"/>
  <c r="K618" i="3"/>
  <c r="H1282" i="3" l="1"/>
  <c r="I1282" i="3" s="1"/>
  <c r="B1283" i="3" s="1"/>
  <c r="K619" i="3"/>
  <c r="G1283" i="3" a="1"/>
  <c r="G1283" i="3" l="1"/>
  <c r="F1283" i="3"/>
  <c r="K620" i="3"/>
  <c r="H1283" i="3" l="1"/>
  <c r="I1283" i="3" s="1"/>
  <c r="B1284" i="3" s="1"/>
  <c r="K621" i="3"/>
  <c r="G1284" i="3" a="1"/>
  <c r="G1284" i="3" l="1"/>
  <c r="F1284" i="3"/>
  <c r="K622" i="3"/>
  <c r="H1284" i="3" l="1"/>
  <c r="I1284" i="3" s="1"/>
  <c r="B1285" i="3" s="1"/>
  <c r="K623" i="3"/>
  <c r="G1285" i="3" a="1"/>
  <c r="G1285" i="3" l="1"/>
  <c r="F1285" i="3"/>
  <c r="K624" i="3"/>
  <c r="H1285" i="3" l="1"/>
  <c r="I1285" i="3" s="1"/>
  <c r="B1286" i="3" s="1"/>
  <c r="K625" i="3"/>
  <c r="G1286" i="3" a="1"/>
  <c r="G1286" i="3" l="1"/>
  <c r="F1286" i="3"/>
  <c r="K626" i="3"/>
  <c r="H1286" i="3" l="1"/>
  <c r="I1286" i="3" s="1"/>
  <c r="B1287" i="3" s="1"/>
  <c r="K627" i="3"/>
  <c r="G1287" i="3" a="1"/>
  <c r="G1287" i="3" l="1"/>
  <c r="F1287" i="3"/>
  <c r="K628" i="3"/>
  <c r="H1287" i="3" l="1"/>
  <c r="I1287" i="3" s="1"/>
  <c r="B1288" i="3" s="1"/>
  <c r="K629" i="3"/>
  <c r="G1288" i="3" a="1"/>
  <c r="G1288" i="3" l="1"/>
  <c r="F1288" i="3"/>
  <c r="K630" i="3"/>
  <c r="H1288" i="3" l="1"/>
  <c r="I1288" i="3" s="1"/>
  <c r="B1289" i="3" s="1"/>
  <c r="K631" i="3"/>
  <c r="G1289" i="3" a="1"/>
  <c r="G1289" i="3" l="1"/>
  <c r="F1289" i="3"/>
  <c r="K632" i="3"/>
  <c r="H1289" i="3" l="1"/>
  <c r="I1289" i="3" s="1"/>
  <c r="B1290" i="3" s="1"/>
  <c r="K633" i="3"/>
  <c r="G1290" i="3" a="1"/>
  <c r="G1290" i="3" l="1"/>
  <c r="F1290" i="3"/>
  <c r="K634" i="3"/>
  <c r="H1290" i="3" l="1"/>
  <c r="I1290" i="3" s="1"/>
  <c r="B1291" i="3" s="1"/>
  <c r="K635" i="3"/>
  <c r="G1291" i="3" a="1"/>
  <c r="G1291" i="3" l="1"/>
  <c r="F1291" i="3"/>
  <c r="K636" i="3"/>
  <c r="H1291" i="3" l="1"/>
  <c r="I1291" i="3" s="1"/>
  <c r="B1292" i="3" s="1"/>
  <c r="K637" i="3"/>
  <c r="G1292" i="3" a="1"/>
  <c r="G1292" i="3" l="1"/>
  <c r="F1292" i="3"/>
  <c r="K638" i="3"/>
  <c r="H1292" i="3" l="1"/>
  <c r="I1292" i="3" s="1"/>
  <c r="B1293" i="3" s="1"/>
  <c r="K639" i="3"/>
  <c r="G1293" i="3" a="1"/>
  <c r="G1293" i="3" l="1"/>
  <c r="F1293" i="3"/>
  <c r="K640" i="3"/>
  <c r="H1293" i="3" l="1"/>
  <c r="I1293" i="3" s="1"/>
  <c r="B1294" i="3" s="1"/>
  <c r="K641" i="3"/>
  <c r="G1294" i="3" a="1"/>
  <c r="G1294" i="3" l="1"/>
  <c r="F1294" i="3"/>
  <c r="K642" i="3"/>
  <c r="H1294" i="3" l="1"/>
  <c r="I1294" i="3" s="1"/>
  <c r="B1295" i="3" s="1"/>
  <c r="K643" i="3"/>
  <c r="G1295" i="3" a="1"/>
  <c r="G1295" i="3" l="1"/>
  <c r="F1295" i="3"/>
  <c r="K644" i="3"/>
  <c r="H1295" i="3" l="1"/>
  <c r="I1295" i="3" s="1"/>
  <c r="B1296" i="3" s="1"/>
  <c r="K645" i="3"/>
  <c r="G1296" i="3" a="1"/>
  <c r="G1296" i="3" l="1"/>
  <c r="F1296" i="3"/>
  <c r="K646" i="3"/>
  <c r="H1296" i="3" l="1"/>
  <c r="I1296" i="3" s="1"/>
  <c r="B1297" i="3" s="1"/>
  <c r="K647" i="3"/>
  <c r="G1297" i="3" a="1"/>
  <c r="G1297" i="3" l="1"/>
  <c r="F1297" i="3"/>
  <c r="K648" i="3"/>
  <c r="H1297" i="3" l="1"/>
  <c r="I1297" i="3" s="1"/>
  <c r="B1298" i="3" s="1"/>
  <c r="K649" i="3"/>
  <c r="G1298" i="3" a="1"/>
  <c r="G1298" i="3" l="1"/>
  <c r="F1298" i="3"/>
  <c r="K650" i="3"/>
  <c r="H1298" i="3" l="1"/>
  <c r="I1298" i="3" s="1"/>
  <c r="B1299" i="3" s="1"/>
  <c r="K651" i="3"/>
  <c r="G1299" i="3" a="1"/>
  <c r="G1299" i="3" l="1"/>
  <c r="F1299" i="3"/>
  <c r="K652" i="3"/>
  <c r="H1299" i="3" l="1"/>
  <c r="I1299" i="3" s="1"/>
  <c r="B1300" i="3" s="1"/>
  <c r="K653" i="3"/>
  <c r="G1300" i="3" a="1"/>
  <c r="G1300" i="3" l="1"/>
  <c r="F1300" i="3"/>
  <c r="K654" i="3"/>
  <c r="H1300" i="3" l="1"/>
  <c r="I1300" i="3" s="1"/>
  <c r="B1301" i="3" s="1"/>
  <c r="K655" i="3"/>
  <c r="G1301" i="3" a="1"/>
  <c r="G1301" i="3" l="1"/>
  <c r="F1301" i="3"/>
  <c r="K656" i="3"/>
  <c r="H1301" i="3" l="1"/>
  <c r="I1301" i="3" s="1"/>
  <c r="B1302" i="3" s="1"/>
  <c r="K657" i="3"/>
  <c r="G1302" i="3" a="1"/>
  <c r="G1302" i="3" l="1"/>
  <c r="F1302" i="3"/>
  <c r="K658" i="3"/>
  <c r="H1302" i="3" l="1"/>
  <c r="I1302" i="3" s="1"/>
  <c r="B1303" i="3" s="1"/>
  <c r="K659" i="3"/>
  <c r="G1303" i="3" a="1"/>
  <c r="G1303" i="3" l="1"/>
  <c r="F1303" i="3"/>
  <c r="K660" i="3"/>
  <c r="H1303" i="3" l="1"/>
  <c r="I1303" i="3" s="1"/>
  <c r="B1304" i="3" s="1"/>
  <c r="K661" i="3"/>
  <c r="G1304" i="3" a="1"/>
  <c r="G1304" i="3" l="1"/>
  <c r="F1304" i="3"/>
  <c r="K662" i="3"/>
  <c r="H1304" i="3" l="1"/>
  <c r="I1304" i="3" s="1"/>
  <c r="B1305" i="3" s="1"/>
  <c r="K663" i="3"/>
  <c r="G1305" i="3" a="1"/>
  <c r="G1305" i="3" l="1"/>
  <c r="F1305" i="3"/>
  <c r="K664" i="3"/>
  <c r="H1305" i="3" l="1"/>
  <c r="I1305" i="3" s="1"/>
  <c r="B1306" i="3" s="1"/>
  <c r="K665" i="3"/>
  <c r="G1306" i="3" a="1"/>
  <c r="G1306" i="3" l="1"/>
  <c r="F1306" i="3"/>
  <c r="K666" i="3"/>
  <c r="H1306" i="3" l="1"/>
  <c r="I1306" i="3" s="1"/>
  <c r="B1307" i="3" s="1"/>
  <c r="K667" i="3"/>
  <c r="G1307" i="3" a="1"/>
  <c r="G1307" i="3" l="1"/>
  <c r="F1307" i="3"/>
  <c r="K668" i="3"/>
  <c r="H1307" i="3" l="1"/>
  <c r="I1307" i="3" s="1"/>
  <c r="B1308" i="3" s="1"/>
  <c r="K669" i="3"/>
  <c r="G1308" i="3" a="1"/>
  <c r="G1308" i="3" l="1"/>
  <c r="F1308" i="3"/>
  <c r="K670" i="3"/>
  <c r="H1308" i="3" l="1"/>
  <c r="I1308" i="3" s="1"/>
  <c r="B1309" i="3" s="1"/>
  <c r="K671" i="3"/>
  <c r="G1309" i="3" a="1"/>
  <c r="G1309" i="3" l="1"/>
  <c r="F1309" i="3"/>
  <c r="K672" i="3"/>
  <c r="H1309" i="3" l="1"/>
  <c r="I1309" i="3" s="1"/>
  <c r="B1310" i="3" s="1"/>
  <c r="K673" i="3"/>
  <c r="G1310" i="3" a="1"/>
  <c r="G1310" i="3" l="1"/>
  <c r="F1310" i="3"/>
  <c r="K674" i="3"/>
  <c r="H1310" i="3" l="1"/>
  <c r="I1310" i="3" s="1"/>
  <c r="B1311" i="3" s="1"/>
  <c r="K675" i="3"/>
  <c r="G1311" i="3" a="1"/>
  <c r="G1311" i="3" l="1"/>
  <c r="F1311" i="3"/>
  <c r="K676" i="3"/>
  <c r="H1311" i="3" l="1"/>
  <c r="I1311" i="3" s="1"/>
  <c r="B1312" i="3" s="1"/>
  <c r="K677" i="3"/>
  <c r="G1312" i="3" a="1"/>
  <c r="G1312" i="3" l="1"/>
  <c r="F1312" i="3"/>
  <c r="K678" i="3"/>
  <c r="H1312" i="3" l="1"/>
  <c r="I1312" i="3" s="1"/>
  <c r="B1313" i="3" s="1"/>
  <c r="K679" i="3"/>
  <c r="G1313" i="3" a="1"/>
  <c r="G1313" i="3" l="1"/>
  <c r="F1313" i="3"/>
  <c r="K680" i="3"/>
  <c r="H1313" i="3" l="1"/>
  <c r="I1313" i="3" s="1"/>
  <c r="B1314" i="3" s="1"/>
  <c r="K681" i="3"/>
  <c r="G1314" i="3" a="1"/>
  <c r="G1314" i="3" l="1"/>
  <c r="F1314" i="3"/>
  <c r="K682" i="3"/>
  <c r="H1314" i="3" l="1"/>
  <c r="I1314" i="3" s="1"/>
  <c r="B1315" i="3" s="1"/>
  <c r="K683" i="3"/>
  <c r="G1315" i="3" a="1"/>
  <c r="G1315" i="3" l="1"/>
  <c r="F1315" i="3"/>
  <c r="K684" i="3"/>
  <c r="H1315" i="3" l="1"/>
  <c r="I1315" i="3" s="1"/>
  <c r="B1316" i="3" s="1"/>
  <c r="K685" i="3"/>
  <c r="G1316" i="3" a="1"/>
  <c r="G1316" i="3" l="1"/>
  <c r="F1316" i="3"/>
  <c r="K686" i="3"/>
  <c r="H1316" i="3" l="1"/>
  <c r="I1316" i="3" s="1"/>
  <c r="B1317" i="3" s="1"/>
  <c r="K687" i="3"/>
  <c r="G1317" i="3" a="1"/>
  <c r="G1317" i="3" l="1"/>
  <c r="F1317" i="3"/>
  <c r="K688" i="3"/>
  <c r="H1317" i="3" l="1"/>
  <c r="I1317" i="3" s="1"/>
  <c r="B1318" i="3" s="1"/>
  <c r="K689" i="3"/>
  <c r="G1318" i="3" a="1"/>
  <c r="G1318" i="3" l="1"/>
  <c r="F1318" i="3"/>
  <c r="K690" i="3"/>
  <c r="H1318" i="3" l="1"/>
  <c r="I1318" i="3" s="1"/>
  <c r="B1319" i="3" s="1"/>
  <c r="K691" i="3"/>
  <c r="G1319" i="3" a="1"/>
  <c r="G1319" i="3" l="1"/>
  <c r="F1319" i="3"/>
  <c r="K692" i="3"/>
  <c r="H1319" i="3" l="1"/>
  <c r="I1319" i="3" s="1"/>
  <c r="B1320" i="3" s="1"/>
  <c r="K693" i="3"/>
  <c r="G1320" i="3" a="1"/>
  <c r="G1320" i="3" l="1"/>
  <c r="F1320" i="3"/>
  <c r="K694" i="3"/>
  <c r="H1320" i="3" l="1"/>
  <c r="I1320" i="3" s="1"/>
  <c r="B1321" i="3" s="1"/>
  <c r="K695" i="3"/>
  <c r="G1321" i="3" a="1"/>
  <c r="G1321" i="3" l="1"/>
  <c r="F1321" i="3"/>
  <c r="K696" i="3"/>
  <c r="H1321" i="3" l="1"/>
  <c r="I1321" i="3" s="1"/>
  <c r="B1322" i="3" s="1"/>
  <c r="K697" i="3"/>
  <c r="G1322" i="3" a="1"/>
  <c r="G1322" i="3" l="1"/>
  <c r="F1322" i="3"/>
  <c r="K698" i="3"/>
  <c r="H1322" i="3" l="1"/>
  <c r="I1322" i="3" s="1"/>
  <c r="B1323" i="3" s="1"/>
  <c r="K699" i="3"/>
  <c r="G1323" i="3" a="1"/>
  <c r="G1323" i="3" l="1"/>
  <c r="F1323" i="3"/>
  <c r="K700" i="3"/>
  <c r="H1323" i="3" l="1"/>
  <c r="I1323" i="3" s="1"/>
  <c r="B1324" i="3" s="1"/>
  <c r="K701" i="3"/>
  <c r="G1324" i="3" a="1"/>
  <c r="G1324" i="3" l="1"/>
  <c r="F1324" i="3"/>
  <c r="K702" i="3"/>
  <c r="H1324" i="3" l="1"/>
  <c r="I1324" i="3" s="1"/>
  <c r="B1325" i="3" s="1"/>
  <c r="K703" i="3"/>
  <c r="G1325" i="3" a="1"/>
  <c r="G1325" i="3" l="1"/>
  <c r="F1325" i="3"/>
  <c r="K704" i="3"/>
  <c r="H1325" i="3" l="1"/>
  <c r="I1325" i="3" s="1"/>
  <c r="B1326" i="3" s="1"/>
  <c r="K705" i="3"/>
  <c r="G1326" i="3" a="1"/>
  <c r="G1326" i="3" l="1"/>
  <c r="F1326" i="3"/>
  <c r="K706" i="3"/>
  <c r="H1326" i="3" l="1"/>
  <c r="I1326" i="3" s="1"/>
  <c r="B1327" i="3" s="1"/>
  <c r="K707" i="3"/>
  <c r="G1327" i="3" a="1"/>
  <c r="G1327" i="3" l="1"/>
  <c r="F1327" i="3"/>
  <c r="K708" i="3"/>
  <c r="H1327" i="3" l="1"/>
  <c r="I1327" i="3" s="1"/>
  <c r="B1328" i="3" s="1"/>
  <c r="K709" i="3"/>
  <c r="G1328" i="3" a="1"/>
  <c r="G1328" i="3" l="1"/>
  <c r="F1328" i="3"/>
  <c r="K710" i="3"/>
  <c r="H1328" i="3" l="1"/>
  <c r="I1328" i="3" s="1"/>
  <c r="B1329" i="3" s="1"/>
  <c r="K711" i="3"/>
  <c r="G1329" i="3" a="1"/>
  <c r="G1329" i="3" l="1"/>
  <c r="F1329" i="3"/>
  <c r="K712" i="3"/>
  <c r="H1329" i="3" l="1"/>
  <c r="I1329" i="3" s="1"/>
  <c r="B1330" i="3" s="1"/>
  <c r="K713" i="3"/>
  <c r="G1330" i="3" a="1"/>
  <c r="G1330" i="3" l="1"/>
  <c r="F1330" i="3"/>
  <c r="K714" i="3"/>
  <c r="H1330" i="3" l="1"/>
  <c r="I1330" i="3" s="1"/>
  <c r="B1331" i="3" s="1"/>
  <c r="K715" i="3"/>
  <c r="G1331" i="3" a="1"/>
  <c r="G1331" i="3" l="1"/>
  <c r="F1331" i="3"/>
  <c r="K716" i="3"/>
  <c r="H1331" i="3" l="1"/>
  <c r="I1331" i="3" s="1"/>
  <c r="B1332" i="3" s="1"/>
  <c r="K717" i="3"/>
  <c r="G1332" i="3" a="1"/>
  <c r="G1332" i="3" l="1"/>
  <c r="F1332" i="3"/>
  <c r="K718" i="3"/>
  <c r="H1332" i="3" l="1"/>
  <c r="I1332" i="3" s="1"/>
  <c r="B1333" i="3" s="1"/>
  <c r="K719" i="3"/>
  <c r="G1333" i="3" a="1"/>
  <c r="G1333" i="3" l="1"/>
  <c r="F1333" i="3"/>
  <c r="K720" i="3"/>
  <c r="H1333" i="3" l="1"/>
  <c r="I1333" i="3" s="1"/>
  <c r="B1334" i="3" s="1"/>
  <c r="K721" i="3"/>
  <c r="G1334" i="3" a="1"/>
  <c r="G1334" i="3" l="1"/>
  <c r="F1334" i="3"/>
  <c r="K722" i="3"/>
  <c r="H1334" i="3" l="1"/>
  <c r="I1334" i="3" s="1"/>
  <c r="B1335" i="3" s="1"/>
  <c r="K723" i="3"/>
  <c r="G1335" i="3" a="1"/>
  <c r="G1335" i="3" l="1"/>
  <c r="F1335" i="3"/>
  <c r="K724" i="3"/>
  <c r="H1335" i="3" l="1"/>
  <c r="I1335" i="3" s="1"/>
  <c r="B1336" i="3" s="1"/>
  <c r="K725" i="3"/>
  <c r="G1336" i="3" a="1"/>
  <c r="G1336" i="3" l="1"/>
  <c r="F1336" i="3"/>
  <c r="K726" i="3"/>
  <c r="H1336" i="3" l="1"/>
  <c r="I1336" i="3" s="1"/>
  <c r="B1337" i="3" s="1"/>
  <c r="K727" i="3"/>
  <c r="G1337" i="3" a="1"/>
  <c r="G1337" i="3" l="1"/>
  <c r="F1337" i="3"/>
  <c r="K728" i="3"/>
  <c r="H1337" i="3" l="1"/>
  <c r="I1337" i="3" s="1"/>
  <c r="B1338" i="3" s="1"/>
  <c r="K729" i="3"/>
  <c r="G1338" i="3" a="1"/>
  <c r="G1338" i="3" l="1"/>
  <c r="F1338" i="3"/>
  <c r="K730" i="3"/>
  <c r="H1338" i="3" l="1"/>
  <c r="I1338" i="3" s="1"/>
  <c r="B1339" i="3" s="1"/>
  <c r="K731" i="3"/>
  <c r="G1339" i="3" a="1"/>
  <c r="G1339" i="3" l="1"/>
  <c r="F1339" i="3"/>
  <c r="K732" i="3"/>
  <c r="H1339" i="3" l="1"/>
  <c r="I1339" i="3" s="1"/>
  <c r="B1340" i="3" s="1"/>
  <c r="K733" i="3"/>
  <c r="G1340" i="3" a="1"/>
  <c r="G1340" i="3" l="1"/>
  <c r="F1340" i="3"/>
  <c r="K734" i="3"/>
  <c r="H1340" i="3" l="1"/>
  <c r="I1340" i="3" s="1"/>
  <c r="B1341" i="3" s="1"/>
  <c r="K735" i="3"/>
  <c r="G1341" i="3" a="1"/>
  <c r="G1341" i="3" l="1"/>
  <c r="F1341" i="3"/>
  <c r="K736" i="3"/>
  <c r="H1341" i="3" l="1"/>
  <c r="I1341" i="3" s="1"/>
  <c r="B1342" i="3" s="1"/>
  <c r="K737" i="3"/>
  <c r="G1342" i="3" a="1"/>
  <c r="G1342" i="3" l="1"/>
  <c r="F1342" i="3"/>
  <c r="K738" i="3"/>
  <c r="H1342" i="3" l="1"/>
  <c r="I1342" i="3" s="1"/>
  <c r="B1343" i="3" s="1"/>
  <c r="K739" i="3"/>
  <c r="G1343" i="3" a="1"/>
  <c r="G1343" i="3" l="1"/>
  <c r="F1343" i="3"/>
  <c r="K740" i="3"/>
  <c r="H1343" i="3" l="1"/>
  <c r="I1343" i="3" s="1"/>
  <c r="B1344" i="3" s="1"/>
  <c r="K741" i="3"/>
  <c r="G1344" i="3" a="1"/>
  <c r="G1344" i="3" l="1"/>
  <c r="F1344" i="3"/>
  <c r="K742" i="3"/>
  <c r="H1344" i="3" l="1"/>
  <c r="I1344" i="3" s="1"/>
  <c r="B1345" i="3" s="1"/>
  <c r="K743" i="3"/>
  <c r="G1345" i="3" a="1"/>
  <c r="G1345" i="3" l="1"/>
  <c r="F1345" i="3"/>
  <c r="K744" i="3"/>
  <c r="H1345" i="3" l="1"/>
  <c r="I1345" i="3" s="1"/>
  <c r="B1346" i="3" s="1"/>
  <c r="K745" i="3"/>
  <c r="G1346" i="3" a="1"/>
  <c r="G1346" i="3" l="1"/>
  <c r="F1346" i="3"/>
  <c r="K746" i="3"/>
  <c r="H1346" i="3" l="1"/>
  <c r="I1346" i="3" s="1"/>
  <c r="B1347" i="3" s="1"/>
  <c r="K747" i="3"/>
  <c r="G1347" i="3" a="1"/>
  <c r="G1347" i="3" l="1"/>
  <c r="F1347" i="3"/>
  <c r="K748" i="3"/>
  <c r="H1347" i="3" l="1"/>
  <c r="I1347" i="3" s="1"/>
  <c r="B1348" i="3" s="1"/>
  <c r="K749" i="3"/>
  <c r="G1348" i="3" a="1"/>
  <c r="G1348" i="3" l="1"/>
  <c r="F1348" i="3"/>
  <c r="K750" i="3"/>
  <c r="H1348" i="3" l="1"/>
  <c r="I1348" i="3" s="1"/>
  <c r="B1349" i="3" s="1"/>
  <c r="K751" i="3"/>
  <c r="G1349" i="3" a="1"/>
  <c r="G1349" i="3" l="1"/>
  <c r="F1349" i="3"/>
  <c r="K752" i="3"/>
  <c r="H1349" i="3" l="1"/>
  <c r="I1349" i="3" s="1"/>
  <c r="B1350" i="3" s="1"/>
  <c r="K753" i="3"/>
  <c r="G1350" i="3" a="1"/>
  <c r="G1350" i="3" l="1"/>
  <c r="F1350" i="3"/>
  <c r="K754" i="3"/>
  <c r="H1350" i="3" l="1"/>
  <c r="I1350" i="3" s="1"/>
  <c r="B1351" i="3" s="1"/>
  <c r="K755" i="3"/>
  <c r="G1351" i="3" a="1"/>
  <c r="G1351" i="3" l="1"/>
  <c r="F1351" i="3"/>
  <c r="K756" i="3"/>
  <c r="H1351" i="3" l="1"/>
  <c r="I1351" i="3" s="1"/>
  <c r="B1352" i="3" s="1"/>
  <c r="K757" i="3"/>
  <c r="G1352" i="3" a="1"/>
  <c r="G1352" i="3" l="1"/>
  <c r="F1352" i="3"/>
  <c r="K758" i="3"/>
  <c r="H1352" i="3" l="1"/>
  <c r="I1352" i="3" s="1"/>
  <c r="B1353" i="3" s="1"/>
  <c r="K759" i="3"/>
  <c r="G1353" i="3" a="1"/>
  <c r="G1353" i="3" l="1"/>
  <c r="F1353" i="3"/>
  <c r="K760" i="3"/>
  <c r="H1353" i="3" l="1"/>
  <c r="I1353" i="3" s="1"/>
  <c r="B1354" i="3" s="1"/>
  <c r="K761" i="3"/>
  <c r="G1354" i="3" a="1"/>
  <c r="G1354" i="3" l="1"/>
  <c r="F1354" i="3"/>
  <c r="K762" i="3"/>
  <c r="H1354" i="3" l="1"/>
  <c r="I1354" i="3" s="1"/>
  <c r="B1355" i="3" s="1"/>
  <c r="K763" i="3"/>
  <c r="G1355" i="3" a="1"/>
  <c r="G1355" i="3" l="1"/>
  <c r="F1355" i="3"/>
  <c r="K764" i="3"/>
  <c r="H1355" i="3" l="1"/>
  <c r="I1355" i="3" s="1"/>
  <c r="B1356" i="3" s="1"/>
  <c r="K765" i="3"/>
  <c r="G1356" i="3" a="1"/>
  <c r="G1356" i="3" l="1"/>
  <c r="F1356" i="3"/>
  <c r="K766" i="3"/>
  <c r="H1356" i="3" l="1"/>
  <c r="I1356" i="3" s="1"/>
  <c r="B1357" i="3" s="1"/>
  <c r="K767" i="3"/>
  <c r="G1357" i="3" a="1"/>
  <c r="G1357" i="3" l="1"/>
  <c r="F1357" i="3"/>
  <c r="K768" i="3"/>
  <c r="H1357" i="3" l="1"/>
  <c r="I1357" i="3" s="1"/>
  <c r="B1358" i="3" s="1"/>
  <c r="K769" i="3"/>
  <c r="G1358" i="3" a="1"/>
  <c r="G1358" i="3" l="1"/>
  <c r="F1358" i="3"/>
  <c r="K770" i="3"/>
  <c r="H1358" i="3" l="1"/>
  <c r="I1358" i="3" s="1"/>
  <c r="B1359" i="3" s="1"/>
  <c r="K771" i="3"/>
  <c r="G1359" i="3" a="1"/>
  <c r="G1359" i="3" l="1"/>
  <c r="F1359" i="3"/>
  <c r="K772" i="3"/>
  <c r="H1359" i="3" l="1"/>
  <c r="I1359" i="3" s="1"/>
  <c r="B1360" i="3" s="1"/>
  <c r="K773" i="3"/>
  <c r="G1360" i="3" a="1"/>
  <c r="G1360" i="3" l="1"/>
  <c r="F1360" i="3"/>
  <c r="K774" i="3"/>
  <c r="H1360" i="3" l="1"/>
  <c r="I1360" i="3" s="1"/>
  <c r="B1361" i="3" s="1"/>
  <c r="K775" i="3"/>
  <c r="G1361" i="3" a="1"/>
  <c r="G1361" i="3" l="1"/>
  <c r="F1361" i="3"/>
  <c r="K776" i="3"/>
  <c r="H1361" i="3" l="1"/>
  <c r="I1361" i="3" s="1"/>
  <c r="B1362" i="3" s="1"/>
  <c r="K777" i="3"/>
  <c r="G1362" i="3" a="1"/>
  <c r="G1362" i="3" l="1"/>
  <c r="F1362" i="3"/>
  <c r="K778" i="3"/>
  <c r="H1362" i="3" l="1"/>
  <c r="I1362" i="3" s="1"/>
  <c r="B1363" i="3" s="1"/>
  <c r="K779" i="3"/>
  <c r="G1363" i="3" a="1"/>
  <c r="G1363" i="3" l="1"/>
  <c r="F1363" i="3"/>
  <c r="K780" i="3"/>
  <c r="H1363" i="3" l="1"/>
  <c r="I1363" i="3" s="1"/>
  <c r="B1364" i="3" s="1"/>
  <c r="F1364" i="3" s="1"/>
  <c r="K781" i="3"/>
  <c r="G1364" i="3" a="1"/>
  <c r="G1364" i="3" l="1"/>
  <c r="H1364" i="3" s="1"/>
  <c r="I1364" i="3" s="1"/>
  <c r="B1365" i="3" s="1"/>
  <c r="K782" i="3"/>
  <c r="G1365" i="3" a="1"/>
  <c r="G1365" i="3" l="1"/>
  <c r="F1365" i="3"/>
  <c r="K783" i="3"/>
  <c r="H1365" i="3" l="1"/>
  <c r="I1365" i="3" s="1"/>
  <c r="B1366" i="3" s="1"/>
  <c r="K784" i="3"/>
  <c r="G1366" i="3" a="1"/>
  <c r="G1366" i="3" l="1"/>
  <c r="F1366" i="3"/>
  <c r="K785" i="3"/>
  <c r="H1366" i="3" l="1"/>
  <c r="I1366" i="3" s="1"/>
  <c r="B1367" i="3" s="1"/>
  <c r="K786" i="3"/>
  <c r="G1367" i="3" a="1"/>
  <c r="G1367" i="3" l="1"/>
  <c r="F1367" i="3"/>
  <c r="K787" i="3"/>
  <c r="H1367" i="3" l="1"/>
  <c r="I1367" i="3" s="1"/>
  <c r="B1368" i="3" s="1"/>
  <c r="K788" i="3"/>
  <c r="G1368" i="3" a="1"/>
  <c r="G1368" i="3" l="1"/>
  <c r="F1368" i="3"/>
  <c r="K789" i="3"/>
  <c r="H1368" i="3" l="1"/>
  <c r="I1368" i="3" s="1"/>
  <c r="B1369" i="3" s="1"/>
  <c r="K790" i="3"/>
  <c r="G1369" i="3" a="1"/>
  <c r="G1369" i="3" l="1"/>
  <c r="F1369" i="3"/>
  <c r="K791" i="3"/>
  <c r="H1369" i="3" l="1"/>
  <c r="I1369" i="3" s="1"/>
  <c r="B1370" i="3" s="1"/>
  <c r="K792" i="3"/>
  <c r="G1370" i="3" a="1"/>
  <c r="G1370" i="3" l="1"/>
  <c r="F1370" i="3"/>
  <c r="K793" i="3"/>
  <c r="H1370" i="3" l="1"/>
  <c r="I1370" i="3" s="1"/>
  <c r="B1371" i="3" s="1"/>
  <c r="K794" i="3"/>
  <c r="G1371" i="3" a="1"/>
  <c r="G1371" i="3" l="1"/>
  <c r="F1371" i="3"/>
  <c r="K795" i="3"/>
  <c r="H1371" i="3" l="1"/>
  <c r="I1371" i="3" s="1"/>
  <c r="B1372" i="3" s="1"/>
  <c r="K796" i="3"/>
  <c r="G1372" i="3" a="1"/>
  <c r="G1372" i="3" l="1"/>
  <c r="F1372" i="3"/>
  <c r="K797" i="3"/>
  <c r="H1372" i="3" l="1"/>
  <c r="I1372" i="3" s="1"/>
  <c r="B1373" i="3" s="1"/>
  <c r="K798" i="3"/>
  <c r="G1373" i="3" a="1"/>
  <c r="G1373" i="3" l="1"/>
  <c r="F1373" i="3"/>
  <c r="K799" i="3"/>
  <c r="H1373" i="3" l="1"/>
  <c r="I1373" i="3" s="1"/>
  <c r="B1374" i="3" s="1"/>
  <c r="K800" i="3"/>
  <c r="G1374" i="3" a="1"/>
  <c r="G1374" i="3" l="1"/>
  <c r="F1374" i="3"/>
  <c r="K801" i="3"/>
  <c r="H1374" i="3" l="1"/>
  <c r="I1374" i="3" s="1"/>
  <c r="B1375" i="3" s="1"/>
  <c r="K802" i="3"/>
  <c r="G1375" i="3" a="1"/>
  <c r="G1375" i="3" l="1"/>
  <c r="F1375" i="3"/>
  <c r="K803" i="3"/>
  <c r="H1375" i="3" l="1"/>
  <c r="I1375" i="3" s="1"/>
  <c r="B1376" i="3" s="1"/>
  <c r="K804" i="3"/>
  <c r="G1376" i="3" a="1"/>
  <c r="G1376" i="3" l="1"/>
  <c r="F1376" i="3"/>
  <c r="K805" i="3"/>
  <c r="H1376" i="3" l="1"/>
  <c r="I1376" i="3" s="1"/>
  <c r="B1377" i="3" s="1"/>
  <c r="K806" i="3"/>
  <c r="G1377" i="3" a="1"/>
  <c r="G1377" i="3" l="1"/>
  <c r="F1377" i="3"/>
  <c r="K807" i="3"/>
  <c r="H1377" i="3" l="1"/>
  <c r="I1377" i="3" s="1"/>
  <c r="B1378" i="3" s="1"/>
  <c r="K808" i="3"/>
  <c r="G1378" i="3" a="1"/>
  <c r="G1378" i="3" l="1"/>
  <c r="F1378" i="3"/>
  <c r="K809" i="3"/>
  <c r="H1378" i="3" l="1"/>
  <c r="I1378" i="3" s="1"/>
  <c r="B1379" i="3" s="1"/>
  <c r="K810" i="3"/>
  <c r="G1379" i="3" a="1"/>
  <c r="G1379" i="3" l="1"/>
  <c r="F1379" i="3"/>
  <c r="K811" i="3"/>
  <c r="H1379" i="3" l="1"/>
  <c r="I1379" i="3" s="1"/>
  <c r="B1380" i="3" s="1"/>
  <c r="K812" i="3"/>
  <c r="G1380" i="3" a="1"/>
  <c r="G1380" i="3" l="1"/>
  <c r="F1380" i="3"/>
  <c r="K813" i="3"/>
  <c r="H1380" i="3" l="1"/>
  <c r="I1380" i="3" s="1"/>
  <c r="B1381" i="3" s="1"/>
  <c r="K814" i="3"/>
  <c r="G1381" i="3" a="1"/>
  <c r="G1381" i="3" l="1"/>
  <c r="F1381" i="3"/>
  <c r="K815" i="3"/>
  <c r="H1381" i="3" l="1"/>
  <c r="I1381" i="3" s="1"/>
  <c r="B1382" i="3" s="1"/>
  <c r="K816" i="3"/>
  <c r="G1382" i="3" a="1"/>
  <c r="G1382" i="3" l="1"/>
  <c r="F1382" i="3"/>
  <c r="K817" i="3"/>
  <c r="H1382" i="3" l="1"/>
  <c r="I1382" i="3" s="1"/>
  <c r="B1383" i="3" s="1"/>
  <c r="K818" i="3"/>
  <c r="G1383" i="3" a="1"/>
  <c r="G1383" i="3" l="1"/>
  <c r="F1383" i="3"/>
  <c r="K819" i="3"/>
  <c r="H1383" i="3" l="1"/>
  <c r="I1383" i="3" s="1"/>
  <c r="B1384" i="3" s="1"/>
  <c r="K820" i="3"/>
  <c r="G1384" i="3" a="1"/>
  <c r="G1384" i="3" l="1"/>
  <c r="F1384" i="3"/>
  <c r="K821" i="3"/>
  <c r="H1384" i="3" l="1"/>
  <c r="I1384" i="3" s="1"/>
  <c r="B1385" i="3" s="1"/>
  <c r="K822" i="3"/>
  <c r="G1385" i="3" a="1"/>
  <c r="G1385" i="3" l="1"/>
  <c r="F1385" i="3"/>
  <c r="K823" i="3"/>
  <c r="H1385" i="3" l="1"/>
  <c r="I1385" i="3" s="1"/>
  <c r="B1386" i="3" s="1"/>
  <c r="K824" i="3"/>
  <c r="G1386" i="3" a="1"/>
  <c r="G1386" i="3" l="1"/>
  <c r="F1386" i="3"/>
  <c r="K825" i="3"/>
  <c r="H1386" i="3" l="1"/>
  <c r="I1386" i="3" s="1"/>
  <c r="B1387" i="3" s="1"/>
  <c r="K826" i="3"/>
  <c r="G1387" i="3" a="1"/>
  <c r="G1387" i="3" l="1"/>
  <c r="F1387" i="3"/>
  <c r="K827" i="3"/>
  <c r="H1387" i="3" l="1"/>
  <c r="I1387" i="3" s="1"/>
  <c r="B1388" i="3" s="1"/>
  <c r="K828" i="3"/>
  <c r="G1388" i="3" a="1"/>
  <c r="G1388" i="3" l="1"/>
  <c r="F1388" i="3"/>
  <c r="K829" i="3"/>
  <c r="H1388" i="3" l="1"/>
  <c r="I1388" i="3" s="1"/>
  <c r="B1389" i="3" s="1"/>
  <c r="K830" i="3"/>
  <c r="G1389" i="3" a="1"/>
  <c r="G1389" i="3" l="1"/>
  <c r="F1389" i="3"/>
  <c r="K831" i="3"/>
  <c r="H1389" i="3" l="1"/>
  <c r="I1389" i="3" s="1"/>
  <c r="B1390" i="3" s="1"/>
  <c r="K832" i="3"/>
  <c r="G1390" i="3" a="1"/>
  <c r="G1390" i="3" l="1"/>
  <c r="F1390" i="3"/>
  <c r="K833" i="3"/>
  <c r="H1390" i="3" l="1"/>
  <c r="I1390" i="3" s="1"/>
  <c r="B1391" i="3" s="1"/>
  <c r="K834" i="3"/>
  <c r="G1391" i="3" a="1"/>
  <c r="G1391" i="3" l="1"/>
  <c r="F1391" i="3"/>
  <c r="K835" i="3"/>
  <c r="H1391" i="3" l="1"/>
  <c r="I1391" i="3" s="1"/>
  <c r="B1392" i="3" s="1"/>
  <c r="K836" i="3"/>
  <c r="G1392" i="3" a="1"/>
  <c r="G1392" i="3" l="1"/>
  <c r="F1392" i="3"/>
  <c r="K837" i="3"/>
  <c r="H1392" i="3" l="1"/>
  <c r="I1392" i="3" s="1"/>
  <c r="B1393" i="3" s="1"/>
  <c r="K838" i="3"/>
  <c r="G1393" i="3" a="1"/>
  <c r="G1393" i="3" l="1"/>
  <c r="F1393" i="3"/>
  <c r="K839" i="3"/>
  <c r="H1393" i="3" l="1"/>
  <c r="I1393" i="3" s="1"/>
  <c r="B1394" i="3" s="1"/>
  <c r="K840" i="3"/>
  <c r="G1394" i="3" a="1"/>
  <c r="G1394" i="3" l="1"/>
  <c r="F1394" i="3"/>
  <c r="K841" i="3"/>
  <c r="H1394" i="3" l="1"/>
  <c r="I1394" i="3" s="1"/>
  <c r="B1395" i="3" s="1"/>
  <c r="K842" i="3"/>
  <c r="G1395" i="3" a="1"/>
  <c r="G1395" i="3" l="1"/>
  <c r="F1395" i="3"/>
  <c r="K843" i="3"/>
  <c r="H1395" i="3" l="1"/>
  <c r="I1395" i="3" s="1"/>
  <c r="B1396" i="3" s="1"/>
  <c r="K844" i="3"/>
  <c r="G1396" i="3" a="1"/>
  <c r="G1396" i="3" l="1"/>
  <c r="F1396" i="3"/>
  <c r="K845" i="3"/>
  <c r="H1396" i="3" l="1"/>
  <c r="I1396" i="3" s="1"/>
  <c r="B1397" i="3" s="1"/>
  <c r="K846" i="3"/>
  <c r="G1397" i="3" a="1"/>
  <c r="G1397" i="3" l="1"/>
  <c r="F1397" i="3"/>
  <c r="K847" i="3"/>
  <c r="H1397" i="3" l="1"/>
  <c r="I1397" i="3" s="1"/>
  <c r="B1398" i="3" s="1"/>
  <c r="K848" i="3"/>
  <c r="G1398" i="3" a="1"/>
  <c r="G1398" i="3" l="1"/>
  <c r="F1398" i="3"/>
  <c r="K849" i="3"/>
  <c r="H1398" i="3" l="1"/>
  <c r="I1398" i="3" s="1"/>
  <c r="B1399" i="3" s="1"/>
  <c r="K850" i="3"/>
  <c r="G1399" i="3" a="1"/>
  <c r="G1399" i="3" l="1"/>
  <c r="F1399" i="3"/>
  <c r="K851" i="3"/>
  <c r="H1399" i="3" l="1"/>
  <c r="I1399" i="3" s="1"/>
  <c r="B1400" i="3" s="1"/>
  <c r="K852" i="3"/>
  <c r="G1400" i="3" a="1"/>
  <c r="G1400" i="3" l="1"/>
  <c r="F1400" i="3"/>
  <c r="K853" i="3"/>
  <c r="H1400" i="3" l="1"/>
  <c r="I1400" i="3" s="1"/>
  <c r="B1401" i="3" s="1"/>
  <c r="K854" i="3"/>
  <c r="G1401" i="3" a="1"/>
  <c r="G1401" i="3" l="1"/>
  <c r="F1401" i="3"/>
  <c r="K855" i="3"/>
  <c r="H1401" i="3" l="1"/>
  <c r="I1401" i="3" s="1"/>
  <c r="B1402" i="3" s="1"/>
  <c r="K856" i="3"/>
  <c r="G1402" i="3" a="1"/>
  <c r="G1402" i="3" l="1"/>
  <c r="F1402" i="3"/>
  <c r="K857" i="3"/>
  <c r="H1402" i="3" l="1"/>
  <c r="I1402" i="3" s="1"/>
  <c r="B1403" i="3" s="1"/>
  <c r="K858" i="3"/>
  <c r="G1403" i="3" a="1"/>
  <c r="G1403" i="3" l="1"/>
  <c r="F1403" i="3"/>
  <c r="K859" i="3"/>
  <c r="H1403" i="3" l="1"/>
  <c r="I1403" i="3" s="1"/>
  <c r="B1404" i="3" s="1"/>
  <c r="K860" i="3"/>
  <c r="G1404" i="3" a="1"/>
  <c r="G1404" i="3" l="1"/>
  <c r="F1404" i="3"/>
  <c r="K861" i="3"/>
  <c r="H1404" i="3" l="1"/>
  <c r="I1404" i="3" s="1"/>
  <c r="B1405" i="3" s="1"/>
  <c r="K862" i="3"/>
  <c r="G1405" i="3" a="1"/>
  <c r="G1405" i="3" l="1"/>
  <c r="F1405" i="3"/>
  <c r="K863" i="3"/>
  <c r="H1405" i="3" l="1"/>
  <c r="I1405" i="3" s="1"/>
  <c r="B1406" i="3" s="1"/>
  <c r="K864" i="3"/>
  <c r="G1406" i="3" a="1"/>
  <c r="G1406" i="3" l="1"/>
  <c r="F1406" i="3"/>
  <c r="K865" i="3"/>
  <c r="H1406" i="3" l="1"/>
  <c r="I1406" i="3" s="1"/>
  <c r="B1407" i="3" s="1"/>
  <c r="K866" i="3"/>
  <c r="G1407" i="3" a="1"/>
  <c r="G1407" i="3" l="1"/>
  <c r="F1407" i="3"/>
  <c r="K867" i="3"/>
  <c r="H1407" i="3" l="1"/>
  <c r="I1407" i="3" s="1"/>
  <c r="B1408" i="3" s="1"/>
  <c r="K868" i="3"/>
  <c r="G1408" i="3" a="1"/>
  <c r="G1408" i="3" l="1"/>
  <c r="F1408" i="3"/>
  <c r="K869" i="3"/>
  <c r="H1408" i="3" l="1"/>
  <c r="I1408" i="3" s="1"/>
  <c r="B1409" i="3" s="1"/>
  <c r="K870" i="3"/>
  <c r="G1409" i="3" a="1"/>
  <c r="G1409" i="3" l="1"/>
  <c r="F1409" i="3"/>
  <c r="K871" i="3"/>
  <c r="H1409" i="3" l="1"/>
  <c r="I1409" i="3" s="1"/>
  <c r="B1410" i="3" s="1"/>
  <c r="K872" i="3"/>
  <c r="G1410" i="3" a="1"/>
  <c r="G1410" i="3" l="1"/>
  <c r="F1410" i="3"/>
  <c r="K873" i="3"/>
  <c r="H1410" i="3" l="1"/>
  <c r="I1410" i="3" s="1"/>
  <c r="B1411" i="3" s="1"/>
  <c r="K874" i="3"/>
  <c r="G1411" i="3" a="1"/>
  <c r="G1411" i="3" l="1"/>
  <c r="F1411" i="3"/>
  <c r="K875" i="3"/>
  <c r="H1411" i="3" l="1"/>
  <c r="I1411" i="3" s="1"/>
  <c r="B1412" i="3" s="1"/>
  <c r="K876" i="3"/>
  <c r="G1412" i="3" a="1"/>
  <c r="G1412" i="3" l="1"/>
  <c r="F1412" i="3"/>
  <c r="K877" i="3"/>
  <c r="H1412" i="3" l="1"/>
  <c r="I1412" i="3" s="1"/>
  <c r="B1413" i="3" s="1"/>
  <c r="K878" i="3"/>
  <c r="G1413" i="3" a="1"/>
  <c r="G1413" i="3" l="1"/>
  <c r="F1413" i="3"/>
  <c r="K879" i="3"/>
  <c r="H1413" i="3" l="1"/>
  <c r="I1413" i="3" s="1"/>
  <c r="B1414" i="3" s="1"/>
  <c r="K880" i="3"/>
  <c r="G1414" i="3" a="1"/>
  <c r="G1414" i="3" l="1"/>
  <c r="F1414" i="3"/>
  <c r="K881" i="3"/>
  <c r="H1414" i="3" l="1"/>
  <c r="I1414" i="3" s="1"/>
  <c r="B1415" i="3" s="1"/>
  <c r="K882" i="3"/>
  <c r="G1415" i="3" a="1"/>
  <c r="G1415" i="3" l="1"/>
  <c r="F1415" i="3"/>
  <c r="K883" i="3"/>
  <c r="H1415" i="3" l="1"/>
  <c r="I1415" i="3" s="1"/>
  <c r="B1416" i="3" s="1"/>
  <c r="K884" i="3"/>
  <c r="G1416" i="3" a="1"/>
  <c r="G1416" i="3" l="1"/>
  <c r="F1416" i="3"/>
  <c r="K885" i="3"/>
  <c r="H1416" i="3" l="1"/>
  <c r="I1416" i="3" s="1"/>
  <c r="B1417" i="3" s="1"/>
  <c r="K886" i="3"/>
  <c r="G1417" i="3" a="1"/>
  <c r="G1417" i="3" l="1"/>
  <c r="F1417" i="3"/>
  <c r="K887" i="3"/>
  <c r="H1417" i="3" l="1"/>
  <c r="I1417" i="3" s="1"/>
  <c r="B1418" i="3" s="1"/>
  <c r="K888" i="3"/>
  <c r="G1418" i="3" a="1"/>
  <c r="G1418" i="3" l="1"/>
  <c r="F1418" i="3"/>
  <c r="K889" i="3"/>
  <c r="H1418" i="3" l="1"/>
  <c r="I1418" i="3" s="1"/>
  <c r="B1419" i="3" s="1"/>
  <c r="K890" i="3"/>
  <c r="G1419" i="3" a="1"/>
  <c r="G1419" i="3" l="1"/>
  <c r="F1419" i="3"/>
  <c r="K891" i="3"/>
  <c r="H1419" i="3" l="1"/>
  <c r="I1419" i="3" s="1"/>
  <c r="B1420" i="3" s="1"/>
  <c r="K892" i="3"/>
  <c r="G1420" i="3" a="1"/>
  <c r="G1420" i="3" l="1"/>
  <c r="F1420" i="3"/>
  <c r="K893" i="3"/>
  <c r="H1420" i="3" l="1"/>
  <c r="I1420" i="3" s="1"/>
  <c r="B1421" i="3" s="1"/>
  <c r="K894" i="3"/>
  <c r="G1421" i="3" a="1"/>
  <c r="G1421" i="3" l="1"/>
  <c r="F1421" i="3"/>
  <c r="K895" i="3"/>
  <c r="H1421" i="3" l="1"/>
  <c r="I1421" i="3" s="1"/>
  <c r="B1422" i="3" s="1"/>
  <c r="K896" i="3"/>
  <c r="G1422" i="3" a="1"/>
  <c r="G1422" i="3" l="1"/>
  <c r="F1422" i="3"/>
  <c r="K897" i="3"/>
  <c r="H1422" i="3" l="1"/>
  <c r="I1422" i="3" s="1"/>
  <c r="B1423" i="3" s="1"/>
  <c r="K898" i="3"/>
  <c r="G1423" i="3" a="1"/>
  <c r="G1423" i="3" l="1"/>
  <c r="F1423" i="3"/>
  <c r="K899" i="3"/>
  <c r="H1423" i="3" l="1"/>
  <c r="I1423" i="3" s="1"/>
  <c r="B1424" i="3" s="1"/>
  <c r="K900" i="3"/>
  <c r="G1424" i="3" a="1"/>
  <c r="G1424" i="3" l="1"/>
  <c r="F1424" i="3"/>
  <c r="K901" i="3"/>
  <c r="H1424" i="3" l="1"/>
  <c r="I1424" i="3" s="1"/>
  <c r="B1425" i="3" s="1"/>
  <c r="K902" i="3"/>
  <c r="G1425" i="3" a="1"/>
  <c r="G1425" i="3" l="1"/>
  <c r="F1425" i="3"/>
  <c r="K903" i="3"/>
  <c r="H1425" i="3" l="1"/>
  <c r="I1425" i="3" s="1"/>
  <c r="B1426" i="3" s="1"/>
  <c r="K904" i="3"/>
  <c r="G1426" i="3" a="1"/>
  <c r="G1426" i="3" l="1"/>
  <c r="F1426" i="3"/>
  <c r="K905" i="3"/>
  <c r="H1426" i="3" l="1"/>
  <c r="I1426" i="3" s="1"/>
  <c r="B1427" i="3" s="1"/>
  <c r="K906" i="3"/>
  <c r="G1427" i="3" a="1"/>
  <c r="G1427" i="3" l="1"/>
  <c r="F1427" i="3"/>
  <c r="K907" i="3"/>
  <c r="H1427" i="3" l="1"/>
  <c r="I1427" i="3" s="1"/>
  <c r="B1428" i="3" s="1"/>
  <c r="K908" i="3"/>
  <c r="G1428" i="3" a="1"/>
  <c r="G1428" i="3" l="1"/>
  <c r="F1428" i="3"/>
  <c r="K909" i="3"/>
  <c r="H1428" i="3" l="1"/>
  <c r="I1428" i="3" s="1"/>
  <c r="B1429" i="3" s="1"/>
  <c r="K910" i="3"/>
  <c r="G1429" i="3" a="1"/>
  <c r="G1429" i="3" l="1"/>
  <c r="F1429" i="3"/>
  <c r="K911" i="3"/>
  <c r="H1429" i="3" l="1"/>
  <c r="I1429" i="3" s="1"/>
  <c r="B1430" i="3" s="1"/>
  <c r="K912" i="3"/>
  <c r="G1430" i="3" a="1"/>
  <c r="G1430" i="3" l="1"/>
  <c r="F1430" i="3"/>
  <c r="K913" i="3"/>
  <c r="H1430" i="3" l="1"/>
  <c r="I1430" i="3" s="1"/>
  <c r="B1431" i="3" s="1"/>
  <c r="K914" i="3"/>
  <c r="G1431" i="3" a="1"/>
  <c r="G1431" i="3" l="1"/>
  <c r="F1431" i="3"/>
  <c r="K915" i="3"/>
  <c r="H1431" i="3" l="1"/>
  <c r="I1431" i="3" s="1"/>
  <c r="B1432" i="3" s="1"/>
  <c r="K916" i="3"/>
  <c r="G1432" i="3" a="1"/>
  <c r="G1432" i="3" l="1"/>
  <c r="F1432" i="3"/>
  <c r="K917" i="3"/>
  <c r="H1432" i="3" l="1"/>
  <c r="I1432" i="3" s="1"/>
  <c r="B1433" i="3" s="1"/>
  <c r="K918" i="3"/>
  <c r="G1433" i="3" a="1"/>
  <c r="G1433" i="3" l="1"/>
  <c r="F1433" i="3"/>
  <c r="K919" i="3"/>
  <c r="H1433" i="3" l="1"/>
  <c r="I1433" i="3" s="1"/>
  <c r="B1434" i="3" s="1"/>
  <c r="K920" i="3"/>
  <c r="G1434" i="3" a="1"/>
  <c r="G1434" i="3" l="1"/>
  <c r="F1434" i="3"/>
  <c r="K921" i="3"/>
  <c r="H1434" i="3" l="1"/>
  <c r="I1434" i="3" s="1"/>
  <c r="B1435" i="3" s="1"/>
  <c r="K922" i="3"/>
  <c r="G1435" i="3" a="1"/>
  <c r="G1435" i="3" l="1"/>
  <c r="F1435" i="3"/>
  <c r="K923" i="3"/>
  <c r="H1435" i="3" l="1"/>
  <c r="I1435" i="3" s="1"/>
  <c r="B1436" i="3" s="1"/>
  <c r="K924" i="3"/>
  <c r="G1436" i="3" a="1"/>
  <c r="G1436" i="3" l="1"/>
  <c r="F1436" i="3"/>
  <c r="K925" i="3"/>
  <c r="H1436" i="3" l="1"/>
  <c r="I1436" i="3" s="1"/>
  <c r="B1437" i="3" s="1"/>
  <c r="K926" i="3"/>
  <c r="G1437" i="3" a="1"/>
  <c r="G1437" i="3" l="1"/>
  <c r="F1437" i="3"/>
  <c r="K927" i="3"/>
  <c r="H1437" i="3" l="1"/>
  <c r="I1437" i="3" s="1"/>
  <c r="B1438" i="3" s="1"/>
  <c r="K928" i="3"/>
  <c r="G1438" i="3" a="1"/>
  <c r="G1438" i="3" l="1"/>
  <c r="F1438" i="3"/>
  <c r="K929" i="3"/>
  <c r="H1438" i="3" l="1"/>
  <c r="I1438" i="3" s="1"/>
  <c r="B1439" i="3" s="1"/>
  <c r="K930" i="3"/>
  <c r="G1439" i="3" a="1"/>
  <c r="G1439" i="3" l="1"/>
  <c r="F1439" i="3"/>
  <c r="K931" i="3"/>
  <c r="H1439" i="3" l="1"/>
  <c r="I1439" i="3" s="1"/>
  <c r="B1440" i="3" s="1"/>
  <c r="K932" i="3"/>
  <c r="G1440" i="3" a="1"/>
  <c r="G1440" i="3" l="1"/>
  <c r="F1440" i="3"/>
  <c r="K933" i="3"/>
  <c r="H1440" i="3" l="1"/>
  <c r="I1440" i="3" s="1"/>
  <c r="B1441" i="3" s="1"/>
  <c r="K934" i="3"/>
  <c r="G1441" i="3" a="1"/>
  <c r="G1441" i="3" l="1"/>
  <c r="F1441" i="3"/>
  <c r="K935" i="3"/>
  <c r="H1441" i="3" l="1"/>
  <c r="I1441" i="3" s="1"/>
  <c r="B1442" i="3" s="1"/>
  <c r="K936" i="3"/>
  <c r="G1442" i="3" a="1"/>
  <c r="G1442" i="3" l="1"/>
  <c r="F1442" i="3"/>
  <c r="K937" i="3"/>
  <c r="H1442" i="3" l="1"/>
  <c r="I1442" i="3" s="1"/>
  <c r="B1443" i="3" s="1"/>
  <c r="K938" i="3"/>
  <c r="G1443" i="3" a="1"/>
  <c r="G1443" i="3" l="1"/>
  <c r="F1443" i="3"/>
  <c r="K939" i="3"/>
  <c r="H1443" i="3" l="1"/>
  <c r="I1443" i="3" s="1"/>
  <c r="B1444" i="3" s="1"/>
  <c r="K940" i="3"/>
  <c r="G1444" i="3" a="1"/>
  <c r="G1444" i="3" l="1"/>
  <c r="F1444" i="3"/>
  <c r="K941" i="3"/>
  <c r="H1444" i="3" l="1"/>
  <c r="I1444" i="3" s="1"/>
  <c r="B1445" i="3" s="1"/>
  <c r="K942" i="3"/>
  <c r="G1445" i="3" a="1"/>
  <c r="G1445" i="3" l="1"/>
  <c r="F1445" i="3"/>
  <c r="K943" i="3"/>
  <c r="H1445" i="3" l="1"/>
  <c r="I1445" i="3" s="1"/>
  <c r="B1446" i="3" s="1"/>
  <c r="K944" i="3"/>
  <c r="G1446" i="3" a="1"/>
  <c r="G1446" i="3" l="1"/>
  <c r="F1446" i="3"/>
  <c r="K945" i="3"/>
  <c r="H1446" i="3" l="1"/>
  <c r="I1446" i="3" s="1"/>
  <c r="B1447" i="3" s="1"/>
  <c r="K946" i="3"/>
  <c r="G1447" i="3" a="1"/>
  <c r="G1447" i="3" l="1"/>
  <c r="F1447" i="3"/>
  <c r="K947" i="3"/>
  <c r="H1447" i="3" l="1"/>
  <c r="I1447" i="3" s="1"/>
  <c r="B1448" i="3" s="1"/>
  <c r="K948" i="3"/>
  <c r="G1448" i="3" a="1"/>
  <c r="G1448" i="3" l="1"/>
  <c r="F1448" i="3"/>
  <c r="K949" i="3"/>
  <c r="H1448" i="3" l="1"/>
  <c r="I1448" i="3" s="1"/>
  <c r="B1449" i="3" s="1"/>
  <c r="K950" i="3"/>
  <c r="G1449" i="3" a="1"/>
  <c r="G1449" i="3" l="1"/>
  <c r="F1449" i="3"/>
  <c r="K951" i="3"/>
  <c r="H1449" i="3" l="1"/>
  <c r="I1449" i="3" s="1"/>
  <c r="B1450" i="3" s="1"/>
  <c r="K952" i="3"/>
  <c r="G1450" i="3" a="1"/>
  <c r="G1450" i="3" l="1"/>
  <c r="F1450" i="3"/>
  <c r="K953" i="3"/>
  <c r="H1450" i="3" l="1"/>
  <c r="I1450" i="3" s="1"/>
  <c r="B1451" i="3" s="1"/>
  <c r="K954" i="3"/>
  <c r="G1451" i="3" a="1"/>
  <c r="G1451" i="3" l="1"/>
  <c r="F1451" i="3"/>
  <c r="K955" i="3"/>
  <c r="H1451" i="3" l="1"/>
  <c r="I1451" i="3" s="1"/>
  <c r="B1452" i="3" s="1"/>
  <c r="K956" i="3"/>
  <c r="G1452" i="3" a="1"/>
  <c r="G1452" i="3" l="1"/>
  <c r="F1452" i="3"/>
  <c r="K957" i="3"/>
  <c r="H1452" i="3" l="1"/>
  <c r="I1452" i="3" s="1"/>
  <c r="B1453" i="3" s="1"/>
  <c r="K958" i="3"/>
  <c r="G1453" i="3" a="1"/>
  <c r="G1453" i="3" l="1"/>
  <c r="F1453" i="3"/>
  <c r="K959" i="3"/>
  <c r="H1453" i="3" l="1"/>
  <c r="I1453" i="3" s="1"/>
  <c r="B1454" i="3" s="1"/>
  <c r="K960" i="3"/>
  <c r="G1454" i="3" a="1"/>
  <c r="G1454" i="3" l="1"/>
  <c r="F1454" i="3"/>
  <c r="K961" i="3"/>
  <c r="H1454" i="3" l="1"/>
  <c r="I1454" i="3" s="1"/>
  <c r="B1455" i="3" s="1"/>
  <c r="K962" i="3"/>
  <c r="G1455" i="3" a="1"/>
  <c r="G1455" i="3" l="1"/>
  <c r="F1455" i="3"/>
  <c r="K963" i="3"/>
  <c r="H1455" i="3" l="1"/>
  <c r="I1455" i="3" s="1"/>
  <c r="B1456" i="3" s="1"/>
  <c r="K964" i="3"/>
  <c r="G1456" i="3" a="1"/>
  <c r="G1456" i="3" l="1"/>
  <c r="F1456" i="3"/>
  <c r="K965" i="3"/>
  <c r="H1456" i="3" l="1"/>
  <c r="I1456" i="3" s="1"/>
  <c r="B1457" i="3" s="1"/>
  <c r="K966" i="3"/>
  <c r="G1457" i="3" a="1"/>
  <c r="G1457" i="3" l="1"/>
  <c r="F1457" i="3"/>
  <c r="K967" i="3"/>
  <c r="H1457" i="3" l="1"/>
  <c r="I1457" i="3" s="1"/>
  <c r="B1458" i="3" s="1"/>
  <c r="K968" i="3"/>
  <c r="G1458" i="3" a="1"/>
  <c r="G1458" i="3" l="1"/>
  <c r="F1458" i="3"/>
  <c r="K969" i="3"/>
  <c r="H1458" i="3" l="1"/>
  <c r="I1458" i="3" s="1"/>
  <c r="B1459" i="3" s="1"/>
  <c r="K970" i="3"/>
  <c r="G1459" i="3" a="1"/>
  <c r="G1459" i="3" l="1"/>
  <c r="F1459" i="3"/>
  <c r="K971" i="3"/>
  <c r="H1459" i="3" l="1"/>
  <c r="I1459" i="3" s="1"/>
  <c r="B1460" i="3" s="1"/>
  <c r="K972" i="3"/>
  <c r="G1460" i="3" a="1"/>
  <c r="G1460" i="3" l="1"/>
  <c r="F1460" i="3"/>
  <c r="K973" i="3"/>
  <c r="H1460" i="3" l="1"/>
  <c r="I1460" i="3" s="1"/>
  <c r="B1461" i="3" s="1"/>
  <c r="K974" i="3"/>
  <c r="G1461" i="3" a="1"/>
  <c r="G1461" i="3" l="1"/>
  <c r="F1461" i="3"/>
  <c r="K975" i="3"/>
  <c r="H1461" i="3" l="1"/>
  <c r="I1461" i="3" s="1"/>
  <c r="B1462" i="3" s="1"/>
  <c r="K976" i="3"/>
  <c r="G1462" i="3" a="1"/>
  <c r="G1462" i="3" l="1"/>
  <c r="F1462" i="3"/>
  <c r="K977" i="3"/>
  <c r="H1462" i="3" l="1"/>
  <c r="I1462" i="3" s="1"/>
  <c r="B1463" i="3" s="1"/>
  <c r="K978" i="3"/>
  <c r="G1463" i="3" a="1"/>
  <c r="G1463" i="3" l="1"/>
  <c r="F1463" i="3"/>
  <c r="K979" i="3"/>
  <c r="H1463" i="3" l="1"/>
  <c r="I1463" i="3" s="1"/>
  <c r="B1464" i="3" s="1"/>
  <c r="K980" i="3"/>
  <c r="G1464" i="3" a="1"/>
  <c r="G1464" i="3" l="1"/>
  <c r="F1464" i="3"/>
  <c r="K981" i="3"/>
  <c r="H1464" i="3" l="1"/>
  <c r="I1464" i="3" s="1"/>
  <c r="B1465" i="3" s="1"/>
  <c r="K982" i="3"/>
  <c r="G1465" i="3" a="1"/>
  <c r="G1465" i="3" l="1"/>
  <c r="F1465" i="3"/>
  <c r="K983" i="3"/>
  <c r="H1465" i="3" l="1"/>
  <c r="I1465" i="3" s="1"/>
  <c r="B1466" i="3" s="1"/>
  <c r="K984" i="3"/>
  <c r="G1466" i="3" a="1"/>
  <c r="G1466" i="3" l="1"/>
  <c r="F1466" i="3"/>
  <c r="K985" i="3"/>
  <c r="H1466" i="3" l="1"/>
  <c r="I1466" i="3" s="1"/>
  <c r="B1467" i="3" s="1"/>
  <c r="K986" i="3"/>
  <c r="G1467" i="3" a="1"/>
  <c r="G1467" i="3" l="1"/>
  <c r="F1467" i="3"/>
  <c r="K987" i="3"/>
  <c r="H1467" i="3" l="1"/>
  <c r="I1467" i="3" s="1"/>
  <c r="B1468" i="3" s="1"/>
  <c r="K988" i="3"/>
  <c r="G1468" i="3" a="1"/>
  <c r="G1468" i="3" l="1"/>
  <c r="F1468" i="3"/>
  <c r="K989" i="3"/>
  <c r="H1468" i="3" l="1"/>
  <c r="I1468" i="3" s="1"/>
  <c r="B1469" i="3" s="1"/>
  <c r="K990" i="3"/>
  <c r="G1469" i="3" a="1"/>
  <c r="G1469" i="3" l="1"/>
  <c r="F1469" i="3"/>
  <c r="K991" i="3"/>
  <c r="H1469" i="3" l="1"/>
  <c r="I1469" i="3" s="1"/>
  <c r="B1470" i="3" s="1"/>
  <c r="K992" i="3"/>
  <c r="G1470" i="3" a="1"/>
  <c r="G1470" i="3" l="1"/>
  <c r="F1470" i="3"/>
  <c r="K993" i="3"/>
  <c r="H1470" i="3" l="1"/>
  <c r="I1470" i="3" s="1"/>
  <c r="B1471" i="3" s="1"/>
  <c r="K994" i="3"/>
  <c r="G1471" i="3" a="1"/>
  <c r="G1471" i="3" l="1"/>
  <c r="F1471" i="3"/>
  <c r="K995" i="3"/>
  <c r="H1471" i="3" l="1"/>
  <c r="I1471" i="3" s="1"/>
  <c r="B1472" i="3" s="1"/>
  <c r="K996" i="3"/>
  <c r="G1472" i="3" a="1"/>
  <c r="G1472" i="3" l="1"/>
  <c r="F1472" i="3"/>
  <c r="K997" i="3"/>
  <c r="H1472" i="3" l="1"/>
  <c r="I1472" i="3" s="1"/>
  <c r="B1473" i="3" s="1"/>
  <c r="K998" i="3"/>
  <c r="G1473" i="3" a="1"/>
  <c r="G1473" i="3" l="1"/>
  <c r="F1473" i="3"/>
  <c r="K999" i="3"/>
  <c r="H1473" i="3" l="1"/>
  <c r="I1473" i="3" s="1"/>
  <c r="B1474" i="3" s="1"/>
  <c r="K1000" i="3"/>
  <c r="G1474" i="3" a="1"/>
  <c r="G1474" i="3" l="1"/>
  <c r="F1474" i="3"/>
  <c r="K1001" i="3"/>
  <c r="H1474" i="3" l="1"/>
  <c r="I1474" i="3" s="1"/>
  <c r="B1475" i="3" s="1"/>
  <c r="K1002" i="3"/>
  <c r="G1475" i="3" a="1"/>
  <c r="G1475" i="3" l="1"/>
  <c r="F1475" i="3"/>
  <c r="K1003" i="3"/>
  <c r="H1475" i="3" l="1"/>
  <c r="I1475" i="3" s="1"/>
  <c r="B1476" i="3" s="1"/>
  <c r="K1004" i="3"/>
  <c r="G1476" i="3" a="1"/>
  <c r="G1476" i="3" l="1"/>
  <c r="F1476" i="3"/>
  <c r="K1005" i="3"/>
  <c r="H1476" i="3" l="1"/>
  <c r="I1476" i="3" s="1"/>
  <c r="B1477" i="3" s="1"/>
  <c r="K1006" i="3"/>
  <c r="G1477" i="3" a="1"/>
  <c r="G1477" i="3" l="1"/>
  <c r="F1477" i="3"/>
  <c r="K1007" i="3"/>
  <c r="H1477" i="3" l="1"/>
  <c r="I1477" i="3" s="1"/>
  <c r="B1478" i="3" s="1"/>
  <c r="K1008" i="3"/>
  <c r="G1478" i="3" a="1"/>
  <c r="G1478" i="3" l="1"/>
  <c r="F1478" i="3"/>
  <c r="K1009" i="3"/>
  <c r="H1478" i="3" l="1"/>
  <c r="I1478" i="3" s="1"/>
  <c r="B1479" i="3" s="1"/>
  <c r="K1010" i="3"/>
  <c r="G1479" i="3" a="1"/>
  <c r="G1479" i="3" l="1"/>
  <c r="F1479" i="3"/>
  <c r="K1011" i="3"/>
  <c r="H1479" i="3" l="1"/>
  <c r="I1479" i="3" s="1"/>
  <c r="B1480" i="3" s="1"/>
  <c r="K1012" i="3"/>
  <c r="G1480" i="3" a="1"/>
  <c r="G1480" i="3" l="1"/>
  <c r="F1480" i="3"/>
  <c r="K1013" i="3"/>
  <c r="H1480" i="3" l="1"/>
  <c r="I1480" i="3" s="1"/>
  <c r="B1481" i="3" s="1"/>
  <c r="K1014" i="3"/>
  <c r="G1481" i="3" a="1"/>
  <c r="G1481" i="3" l="1"/>
  <c r="F1481" i="3"/>
  <c r="K1015" i="3"/>
  <c r="H1481" i="3" l="1"/>
  <c r="I1481" i="3" s="1"/>
  <c r="B1482" i="3" s="1"/>
  <c r="K1016" i="3"/>
  <c r="G1482" i="3" a="1"/>
  <c r="G1482" i="3" l="1"/>
  <c r="F1482" i="3"/>
  <c r="K1017" i="3"/>
  <c r="H1482" i="3" l="1"/>
  <c r="I1482" i="3" s="1"/>
  <c r="B1483" i="3" s="1"/>
  <c r="K1018" i="3"/>
  <c r="G1483" i="3" a="1"/>
  <c r="G1483" i="3" l="1"/>
  <c r="F1483" i="3"/>
  <c r="K1019" i="3"/>
  <c r="H1483" i="3" l="1"/>
  <c r="I1483" i="3" s="1"/>
  <c r="B1484" i="3" s="1"/>
  <c r="K1020" i="3"/>
  <c r="G1484" i="3" a="1"/>
  <c r="G1484" i="3" l="1"/>
  <c r="F1484" i="3"/>
  <c r="K1021" i="3"/>
  <c r="H1484" i="3" l="1"/>
  <c r="I1484" i="3" s="1"/>
  <c r="B1485" i="3" s="1"/>
  <c r="K1022" i="3"/>
  <c r="G1485" i="3" a="1"/>
  <c r="G1485" i="3" l="1"/>
  <c r="F1485" i="3"/>
  <c r="K1023" i="3"/>
  <c r="H1485" i="3" l="1"/>
  <c r="I1485" i="3" s="1"/>
  <c r="B1486" i="3" s="1"/>
  <c r="K1024" i="3"/>
  <c r="G1486" i="3" a="1"/>
  <c r="G1486" i="3" l="1"/>
  <c r="F1486" i="3"/>
  <c r="K1025" i="3"/>
  <c r="H1486" i="3" l="1"/>
  <c r="I1486" i="3" s="1"/>
  <c r="B1487" i="3" s="1"/>
  <c r="K1026" i="3"/>
  <c r="G1487" i="3" a="1"/>
  <c r="G1487" i="3" l="1"/>
  <c r="F1487" i="3"/>
  <c r="K1027" i="3"/>
  <c r="H1487" i="3" l="1"/>
  <c r="I1487" i="3" s="1"/>
  <c r="B1488" i="3" s="1"/>
  <c r="K1028" i="3"/>
  <c r="G1488" i="3" a="1"/>
  <c r="G1488" i="3" l="1"/>
  <c r="F1488" i="3"/>
  <c r="K1029" i="3"/>
  <c r="H1488" i="3" l="1"/>
  <c r="I1488" i="3" s="1"/>
  <c r="B1489" i="3" s="1"/>
  <c r="K1030" i="3"/>
  <c r="G1489" i="3" a="1"/>
  <c r="G1489" i="3" l="1"/>
  <c r="F1489" i="3"/>
  <c r="K1031" i="3"/>
  <c r="H1489" i="3" l="1"/>
  <c r="I1489" i="3" s="1"/>
  <c r="B1490" i="3" s="1"/>
  <c r="K1032" i="3"/>
  <c r="G1490" i="3" a="1"/>
  <c r="G1490" i="3" l="1"/>
  <c r="F1490" i="3"/>
  <c r="K1033" i="3"/>
  <c r="H1490" i="3" l="1"/>
  <c r="I1490" i="3" s="1"/>
  <c r="B1491" i="3" s="1"/>
  <c r="K1034" i="3"/>
  <c r="G1491" i="3" a="1"/>
  <c r="G1491" i="3" l="1"/>
  <c r="F1491" i="3"/>
  <c r="K1035" i="3"/>
  <c r="H1491" i="3" l="1"/>
  <c r="I1491" i="3" s="1"/>
  <c r="B1492" i="3" s="1"/>
  <c r="K1036" i="3"/>
  <c r="G1492" i="3" a="1"/>
  <c r="G1492" i="3" l="1"/>
  <c r="F1492" i="3"/>
  <c r="K1037" i="3"/>
  <c r="H1492" i="3" l="1"/>
  <c r="I1492" i="3" s="1"/>
  <c r="B1493" i="3" s="1"/>
  <c r="K1038" i="3"/>
  <c r="G1493" i="3" a="1"/>
  <c r="G1493" i="3" l="1"/>
  <c r="F1493" i="3"/>
  <c r="K1039" i="3"/>
  <c r="H1493" i="3" l="1"/>
  <c r="I1493" i="3" s="1"/>
  <c r="B1494" i="3" s="1"/>
  <c r="K1040" i="3"/>
  <c r="G1494" i="3" a="1"/>
  <c r="G1494" i="3" l="1"/>
  <c r="F1494" i="3"/>
  <c r="K1041" i="3"/>
  <c r="H1494" i="3" l="1"/>
  <c r="I1494" i="3" s="1"/>
  <c r="B1495" i="3" s="1"/>
  <c r="K1042" i="3"/>
  <c r="G1495" i="3" a="1"/>
  <c r="G1495" i="3" l="1"/>
  <c r="F1495" i="3"/>
  <c r="K1043" i="3"/>
  <c r="H1495" i="3" l="1"/>
  <c r="I1495" i="3" s="1"/>
  <c r="B1496" i="3" s="1"/>
  <c r="K1044" i="3"/>
  <c r="G1496" i="3" a="1"/>
  <c r="G1496" i="3" l="1"/>
  <c r="F1496" i="3"/>
  <c r="K1045" i="3"/>
  <c r="H1496" i="3" l="1"/>
  <c r="I1496" i="3" s="1"/>
  <c r="B1497" i="3" s="1"/>
  <c r="K1046" i="3"/>
  <c r="G1497" i="3" a="1"/>
  <c r="G1497" i="3" l="1"/>
  <c r="F1497" i="3"/>
  <c r="K1047" i="3"/>
  <c r="H1497" i="3" l="1"/>
  <c r="I1497" i="3" s="1"/>
  <c r="B1498" i="3" s="1"/>
  <c r="K1048" i="3"/>
  <c r="G1498" i="3" a="1"/>
  <c r="G1498" i="3" l="1"/>
  <c r="F1498" i="3"/>
  <c r="K1049" i="3"/>
  <c r="H1498" i="3" l="1"/>
  <c r="I1498" i="3" s="1"/>
  <c r="B1499" i="3" s="1"/>
  <c r="K1050" i="3"/>
  <c r="G1499" i="3" a="1"/>
  <c r="G1499" i="3" l="1"/>
  <c r="F1499" i="3"/>
  <c r="K1051" i="3"/>
  <c r="H1499" i="3" l="1"/>
  <c r="I1499" i="3" s="1"/>
  <c r="B1500" i="3" s="1"/>
  <c r="K1052" i="3"/>
  <c r="G1500" i="3" a="1"/>
  <c r="G1500" i="3" l="1"/>
  <c r="F1500" i="3"/>
  <c r="K1053" i="3"/>
  <c r="H1500" i="3" l="1"/>
  <c r="I1500" i="3" s="1"/>
  <c r="B1501" i="3" s="1"/>
  <c r="K1054" i="3"/>
  <c r="G1501" i="3" a="1"/>
  <c r="G1501" i="3" l="1"/>
  <c r="F1501" i="3"/>
  <c r="K1055" i="3"/>
  <c r="H1501" i="3" l="1"/>
  <c r="I1501" i="3" s="1"/>
  <c r="B1502" i="3" s="1"/>
  <c r="K1056" i="3"/>
  <c r="G1502" i="3" a="1"/>
  <c r="G1502" i="3" l="1"/>
  <c r="F1502" i="3"/>
  <c r="K1057" i="3"/>
  <c r="H1502" i="3" l="1"/>
  <c r="I1502" i="3" s="1"/>
  <c r="B1503" i="3" s="1"/>
  <c r="K1058" i="3"/>
  <c r="G1503" i="3" a="1"/>
  <c r="G1503" i="3" l="1"/>
  <c r="F1503" i="3"/>
  <c r="K1059" i="3"/>
  <c r="H1503" i="3" l="1"/>
  <c r="I1503" i="3" s="1"/>
  <c r="B1504" i="3" s="1"/>
  <c r="K1060" i="3"/>
  <c r="G1504" i="3" a="1"/>
  <c r="G1504" i="3" l="1"/>
  <c r="F1504" i="3"/>
  <c r="K1061" i="3"/>
  <c r="H1504" i="3" l="1"/>
  <c r="I1504" i="3" s="1"/>
  <c r="B1505" i="3" s="1"/>
  <c r="K1062" i="3"/>
  <c r="G1505" i="3" a="1"/>
  <c r="G1505" i="3" l="1"/>
  <c r="F1505" i="3"/>
  <c r="K1063" i="3"/>
  <c r="H1505" i="3" l="1"/>
  <c r="I1505" i="3" s="1"/>
  <c r="B1506" i="3" s="1"/>
  <c r="K1064" i="3"/>
  <c r="G1506" i="3" a="1"/>
  <c r="G1506" i="3" l="1"/>
  <c r="F1506" i="3"/>
  <c r="K1065" i="3"/>
  <c r="H1506" i="3" l="1"/>
  <c r="I1506" i="3" s="1"/>
  <c r="B1507" i="3" s="1"/>
  <c r="K1066" i="3"/>
  <c r="G1507" i="3" a="1"/>
  <c r="G1507" i="3" l="1"/>
  <c r="F1507" i="3"/>
  <c r="K1067" i="3"/>
  <c r="H1507" i="3" l="1"/>
  <c r="I1507" i="3" s="1"/>
  <c r="B1508" i="3" s="1"/>
  <c r="K1068" i="3"/>
  <c r="G1508" i="3" a="1"/>
  <c r="G1508" i="3" l="1"/>
  <c r="F1508" i="3"/>
  <c r="K1069" i="3"/>
  <c r="H1508" i="3" l="1"/>
  <c r="I1508" i="3" s="1"/>
  <c r="B1509" i="3" s="1"/>
  <c r="K1070" i="3"/>
  <c r="G1509" i="3" a="1"/>
  <c r="G1509" i="3" l="1"/>
  <c r="F1509" i="3"/>
  <c r="K1071" i="3"/>
  <c r="H1509" i="3" l="1"/>
  <c r="I1509" i="3" s="1"/>
  <c r="B1510" i="3" s="1"/>
  <c r="K1072" i="3"/>
  <c r="G1510" i="3" a="1"/>
  <c r="G1510" i="3" l="1"/>
  <c r="F1510" i="3"/>
  <c r="K1073" i="3"/>
  <c r="H1510" i="3" l="1"/>
  <c r="I1510" i="3" s="1"/>
  <c r="B1511" i="3" s="1"/>
  <c r="K1074" i="3"/>
  <c r="G1511" i="3" a="1"/>
  <c r="G1511" i="3" l="1"/>
  <c r="F1511" i="3"/>
  <c r="K1075" i="3"/>
  <c r="H1511" i="3" l="1"/>
  <c r="I1511" i="3" s="1"/>
  <c r="B1512" i="3" s="1"/>
  <c r="K1076" i="3"/>
  <c r="G1512" i="3" a="1"/>
  <c r="G1512" i="3" l="1"/>
  <c r="F1512" i="3"/>
  <c r="K1077" i="3"/>
  <c r="H1512" i="3" l="1"/>
  <c r="I1512" i="3" s="1"/>
  <c r="B1513" i="3" s="1"/>
  <c r="K1078" i="3"/>
  <c r="G1513" i="3" a="1"/>
  <c r="G1513" i="3" l="1"/>
  <c r="F1513" i="3"/>
  <c r="K1079" i="3"/>
  <c r="H1513" i="3" l="1"/>
  <c r="I1513" i="3" s="1"/>
  <c r="B1514" i="3" s="1"/>
  <c r="K1080" i="3"/>
  <c r="G1514" i="3" a="1"/>
  <c r="G1514" i="3" l="1"/>
  <c r="F1514" i="3"/>
  <c r="K1081" i="3"/>
  <c r="H1514" i="3" l="1"/>
  <c r="I1514" i="3" s="1"/>
  <c r="B1515" i="3" s="1"/>
  <c r="K1082" i="3"/>
  <c r="G1515" i="3" a="1"/>
  <c r="G1515" i="3" l="1"/>
  <c r="F1515" i="3"/>
  <c r="K1083" i="3"/>
  <c r="H1515" i="3" l="1"/>
  <c r="I1515" i="3" s="1"/>
  <c r="B1516" i="3" s="1"/>
  <c r="K1084" i="3"/>
  <c r="G1516" i="3" a="1"/>
  <c r="G1516" i="3" l="1"/>
  <c r="F1516" i="3"/>
  <c r="K1085" i="3"/>
  <c r="H1516" i="3" l="1"/>
  <c r="I1516" i="3" s="1"/>
  <c r="B1517" i="3" s="1"/>
  <c r="K1086" i="3"/>
  <c r="G1517" i="3" a="1"/>
  <c r="G1517" i="3" l="1"/>
  <c r="F1517" i="3"/>
  <c r="K1087" i="3"/>
  <c r="H1517" i="3" l="1"/>
  <c r="I1517" i="3" s="1"/>
  <c r="B1518" i="3" s="1"/>
  <c r="K1088" i="3"/>
  <c r="G1518" i="3" a="1"/>
  <c r="G1518" i="3" l="1"/>
  <c r="F1518" i="3"/>
  <c r="K1089" i="3"/>
  <c r="H1518" i="3" l="1"/>
  <c r="I1518" i="3" s="1"/>
  <c r="B1519" i="3" s="1"/>
  <c r="K1090" i="3"/>
  <c r="G1519" i="3" a="1"/>
  <c r="G1519" i="3" l="1"/>
  <c r="F1519" i="3"/>
  <c r="K1091" i="3"/>
  <c r="H1519" i="3" l="1"/>
  <c r="I1519" i="3" s="1"/>
  <c r="B1520" i="3" s="1"/>
  <c r="K1092" i="3"/>
  <c r="G1520" i="3" a="1"/>
  <c r="G1520" i="3" l="1"/>
  <c r="F1520" i="3"/>
  <c r="K1093" i="3"/>
  <c r="H1520" i="3" l="1"/>
  <c r="I1520" i="3" s="1"/>
  <c r="B1521" i="3" s="1"/>
  <c r="K1094" i="3"/>
  <c r="G1521" i="3" a="1"/>
  <c r="G1521" i="3" l="1"/>
  <c r="F1521" i="3"/>
  <c r="K1095" i="3"/>
  <c r="H1521" i="3" l="1"/>
  <c r="I1521" i="3" s="1"/>
  <c r="B1522" i="3" s="1"/>
  <c r="K1096" i="3"/>
  <c r="G1522" i="3" a="1"/>
  <c r="G1522" i="3" l="1"/>
  <c r="F1522" i="3"/>
  <c r="K1097" i="3"/>
  <c r="H1522" i="3" l="1"/>
  <c r="I1522" i="3" s="1"/>
  <c r="B1523" i="3" s="1"/>
  <c r="K1098" i="3"/>
  <c r="G1523" i="3" a="1"/>
  <c r="G1523" i="3" l="1"/>
  <c r="F1523" i="3"/>
  <c r="K1099" i="3"/>
  <c r="H1523" i="3" l="1"/>
  <c r="I1523" i="3" s="1"/>
  <c r="B1524" i="3" s="1"/>
  <c r="K1100" i="3"/>
  <c r="G1524" i="3" a="1"/>
  <c r="G1524" i="3" l="1"/>
  <c r="F1524" i="3"/>
  <c r="K1101" i="3"/>
  <c r="H1524" i="3" l="1"/>
  <c r="I1524" i="3" s="1"/>
  <c r="B1525" i="3" s="1"/>
  <c r="K1102" i="3"/>
  <c r="G1525" i="3" a="1"/>
  <c r="G1525" i="3" l="1"/>
  <c r="F1525" i="3"/>
  <c r="K1103" i="3"/>
  <c r="H1525" i="3" l="1"/>
  <c r="I1525" i="3" s="1"/>
  <c r="B1526" i="3" s="1"/>
  <c r="K1104" i="3"/>
  <c r="G1526" i="3" a="1"/>
  <c r="G1526" i="3" l="1"/>
  <c r="F1526" i="3"/>
  <c r="K1105" i="3"/>
  <c r="H1526" i="3" l="1"/>
  <c r="I1526" i="3" s="1"/>
  <c r="B1527" i="3" s="1"/>
  <c r="K1106" i="3"/>
  <c r="G1527" i="3" a="1"/>
  <c r="G1527" i="3" l="1"/>
  <c r="F1527" i="3"/>
  <c r="K1107" i="3"/>
  <c r="H1527" i="3" l="1"/>
  <c r="I1527" i="3" s="1"/>
  <c r="B1528" i="3" s="1"/>
  <c r="K1108" i="3"/>
  <c r="G1528" i="3" a="1"/>
  <c r="G1528" i="3" l="1"/>
  <c r="F1528" i="3"/>
  <c r="K1109" i="3"/>
  <c r="H1528" i="3" l="1"/>
  <c r="I1528" i="3" s="1"/>
  <c r="B1529" i="3" s="1"/>
  <c r="K1110" i="3"/>
  <c r="G1529" i="3" a="1"/>
  <c r="G1529" i="3" l="1"/>
  <c r="F1529" i="3"/>
  <c r="K1111" i="3"/>
  <c r="H1529" i="3" l="1"/>
  <c r="I1529" i="3" s="1"/>
  <c r="B1530" i="3" s="1"/>
  <c r="K1112" i="3"/>
  <c r="G1530" i="3" a="1"/>
  <c r="G1530" i="3" l="1"/>
  <c r="F1530" i="3"/>
  <c r="K1113" i="3"/>
  <c r="H1530" i="3" l="1"/>
  <c r="I1530" i="3" s="1"/>
  <c r="B1531" i="3" s="1"/>
  <c r="K1114" i="3"/>
  <c r="G1531" i="3" a="1"/>
  <c r="G1531" i="3" l="1"/>
  <c r="F1531" i="3"/>
  <c r="K1115" i="3"/>
  <c r="H1531" i="3" l="1"/>
  <c r="I1531" i="3" s="1"/>
  <c r="B1532" i="3" s="1"/>
  <c r="K1116" i="3"/>
  <c r="G1532" i="3" a="1"/>
  <c r="G1532" i="3" l="1"/>
  <c r="F1532" i="3"/>
  <c r="K1117" i="3"/>
  <c r="H1532" i="3" l="1"/>
  <c r="I1532" i="3" s="1"/>
  <c r="B1533" i="3" s="1"/>
  <c r="K1118" i="3"/>
  <c r="G1533" i="3" a="1"/>
  <c r="G1533" i="3" l="1"/>
  <c r="F1533" i="3"/>
  <c r="K1119" i="3"/>
  <c r="H1533" i="3" l="1"/>
  <c r="I1533" i="3" s="1"/>
  <c r="B1534" i="3" s="1"/>
  <c r="K1120" i="3"/>
  <c r="G1534" i="3" a="1"/>
  <c r="G1534" i="3" l="1"/>
  <c r="F1534" i="3"/>
  <c r="K1121" i="3"/>
  <c r="H1534" i="3" l="1"/>
  <c r="I1534" i="3" s="1"/>
  <c r="B1535" i="3" s="1"/>
  <c r="K1122" i="3"/>
  <c r="G1535" i="3" a="1"/>
  <c r="G1535" i="3" l="1"/>
  <c r="F1535" i="3"/>
  <c r="K1123" i="3"/>
  <c r="H1535" i="3" l="1"/>
  <c r="I1535" i="3" s="1"/>
  <c r="B1536" i="3" s="1"/>
  <c r="K1124" i="3"/>
  <c r="G1536" i="3" a="1"/>
  <c r="G1536" i="3" l="1"/>
  <c r="F1536" i="3"/>
  <c r="K1125" i="3"/>
  <c r="H1536" i="3" l="1"/>
  <c r="I1536" i="3" s="1"/>
  <c r="B1537" i="3" s="1"/>
  <c r="K1126" i="3"/>
  <c r="G1537" i="3" a="1"/>
  <c r="G1537" i="3" l="1"/>
  <c r="F1537" i="3"/>
  <c r="K1127" i="3"/>
  <c r="H1537" i="3" l="1"/>
  <c r="I1537" i="3" s="1"/>
  <c r="B1538" i="3" s="1"/>
  <c r="K1128" i="3"/>
  <c r="G1538" i="3" a="1"/>
  <c r="G1538" i="3" l="1"/>
  <c r="F1538" i="3"/>
  <c r="K1129" i="3"/>
  <c r="H1538" i="3" l="1"/>
  <c r="I1538" i="3" s="1"/>
  <c r="B1539" i="3" s="1"/>
  <c r="K1130" i="3"/>
  <c r="G1539" i="3" a="1"/>
  <c r="G1539" i="3" l="1"/>
  <c r="F1539" i="3"/>
  <c r="K1131" i="3"/>
  <c r="H1539" i="3" l="1"/>
  <c r="I1539" i="3" s="1"/>
  <c r="B1540" i="3" s="1"/>
  <c r="K1132" i="3"/>
  <c r="G1540" i="3" a="1"/>
  <c r="G1540" i="3" l="1"/>
  <c r="F1540" i="3"/>
  <c r="K1133" i="3"/>
  <c r="H1540" i="3" l="1"/>
  <c r="I1540" i="3" s="1"/>
  <c r="B1541" i="3" s="1"/>
  <c r="K1134" i="3"/>
  <c r="G1541" i="3" a="1"/>
  <c r="G1541" i="3" l="1"/>
  <c r="F1541" i="3"/>
  <c r="K1135" i="3"/>
  <c r="H1541" i="3" l="1"/>
  <c r="I1541" i="3" s="1"/>
  <c r="B1542" i="3" s="1"/>
  <c r="K1136" i="3"/>
  <c r="G1542" i="3" a="1"/>
  <c r="G1542" i="3" l="1"/>
  <c r="F1542" i="3"/>
  <c r="K1137" i="3"/>
  <c r="H1542" i="3" l="1"/>
  <c r="I1542" i="3" s="1"/>
  <c r="B1543" i="3" s="1"/>
  <c r="K1138" i="3"/>
  <c r="G1543" i="3" a="1"/>
  <c r="G1543" i="3" l="1"/>
  <c r="F1543" i="3"/>
  <c r="K1139" i="3"/>
  <c r="H1543" i="3" l="1"/>
  <c r="I1543" i="3" s="1"/>
  <c r="B1544" i="3" s="1"/>
  <c r="K1140" i="3"/>
  <c r="G1544" i="3" a="1"/>
  <c r="G1544" i="3" l="1"/>
  <c r="F1544" i="3"/>
  <c r="K1141" i="3"/>
  <c r="H1544" i="3" l="1"/>
  <c r="I1544" i="3" s="1"/>
  <c r="B1545" i="3" s="1"/>
  <c r="K1142" i="3"/>
  <c r="G1545" i="3" a="1"/>
  <c r="G1545" i="3" l="1"/>
  <c r="F1545" i="3"/>
  <c r="K1143" i="3"/>
  <c r="H1545" i="3" l="1"/>
  <c r="I1545" i="3" s="1"/>
  <c r="B1546" i="3" s="1"/>
  <c r="K1144" i="3"/>
  <c r="G1546" i="3" a="1"/>
  <c r="G1546" i="3" l="1"/>
  <c r="F1546" i="3"/>
  <c r="K1145" i="3"/>
  <c r="H1546" i="3" l="1"/>
  <c r="I1546" i="3" s="1"/>
  <c r="B1547" i="3" s="1"/>
  <c r="K1146" i="3"/>
  <c r="G1547" i="3" a="1"/>
  <c r="G1547" i="3" l="1"/>
  <c r="F1547" i="3"/>
  <c r="K1147" i="3"/>
  <c r="H1547" i="3" l="1"/>
  <c r="I1547" i="3" s="1"/>
  <c r="B1548" i="3" s="1"/>
  <c r="K1148" i="3"/>
  <c r="G1548" i="3" a="1"/>
  <c r="G1548" i="3" l="1"/>
  <c r="F1548" i="3"/>
  <c r="K1149" i="3"/>
  <c r="H1548" i="3" l="1"/>
  <c r="I1548" i="3" s="1"/>
  <c r="B1549" i="3" s="1"/>
  <c r="K1150" i="3"/>
  <c r="G1549" i="3" a="1"/>
  <c r="G1549" i="3" l="1"/>
  <c r="F1549" i="3"/>
  <c r="K1151" i="3"/>
  <c r="H1549" i="3" l="1"/>
  <c r="I1549" i="3" s="1"/>
  <c r="B1550" i="3" s="1"/>
  <c r="K1152" i="3"/>
  <c r="G1550" i="3" a="1"/>
  <c r="G1550" i="3" l="1"/>
  <c r="F1550" i="3"/>
  <c r="K1153" i="3"/>
  <c r="H1550" i="3" l="1"/>
  <c r="I1550" i="3" s="1"/>
  <c r="B1551" i="3" s="1"/>
  <c r="K1154" i="3"/>
  <c r="G1551" i="3" a="1"/>
  <c r="G1551" i="3" l="1"/>
  <c r="F1551" i="3"/>
  <c r="K1155" i="3"/>
  <c r="H1551" i="3" l="1"/>
  <c r="I1551" i="3" s="1"/>
  <c r="B1552" i="3" s="1"/>
  <c r="F1552" i="3" s="1"/>
  <c r="K1156" i="3"/>
  <c r="G1552" i="3" a="1"/>
  <c r="G1552" i="3" l="1"/>
  <c r="H1552" i="3"/>
  <c r="I1552" i="3" s="1"/>
  <c r="B1553" i="3" s="1"/>
  <c r="K1157" i="3"/>
  <c r="G1553" i="3" a="1"/>
  <c r="G1553" i="3" l="1"/>
  <c r="F1553" i="3"/>
  <c r="K1158" i="3"/>
  <c r="H1553" i="3" l="1"/>
  <c r="I1553" i="3" s="1"/>
  <c r="B1554" i="3" s="1"/>
  <c r="K1159" i="3"/>
  <c r="G1554" i="3" a="1"/>
  <c r="G1554" i="3" l="1"/>
  <c r="F1554" i="3"/>
  <c r="K1160" i="3"/>
  <c r="H1554" i="3" l="1"/>
  <c r="I1554" i="3" s="1"/>
  <c r="B1555" i="3" s="1"/>
  <c r="K1161" i="3"/>
  <c r="G1555" i="3" a="1"/>
  <c r="G1555" i="3" l="1"/>
  <c r="F1555" i="3"/>
  <c r="K1162" i="3"/>
  <c r="H1555" i="3" l="1"/>
  <c r="I1555" i="3" s="1"/>
  <c r="B1556" i="3" s="1"/>
  <c r="K1163" i="3"/>
  <c r="G1556" i="3" a="1"/>
  <c r="G1556" i="3" l="1"/>
  <c r="F1556" i="3"/>
  <c r="K1164" i="3"/>
  <c r="H1556" i="3" l="1"/>
  <c r="I1556" i="3" s="1"/>
  <c r="B1557" i="3" s="1"/>
  <c r="K1165" i="3"/>
  <c r="G1557" i="3" a="1"/>
  <c r="G1557" i="3" l="1"/>
  <c r="F1557" i="3"/>
  <c r="K1166" i="3"/>
  <c r="H1557" i="3" l="1"/>
  <c r="I1557" i="3" s="1"/>
  <c r="B1558" i="3" s="1"/>
  <c r="K1167" i="3"/>
  <c r="G1558" i="3" a="1"/>
  <c r="G1558" i="3" l="1"/>
  <c r="F1558" i="3"/>
  <c r="K1168" i="3"/>
  <c r="H1558" i="3" l="1"/>
  <c r="I1558" i="3" s="1"/>
  <c r="B1559" i="3" s="1"/>
  <c r="K1169" i="3"/>
  <c r="G1559" i="3" a="1"/>
  <c r="G1559" i="3" l="1"/>
  <c r="F1559" i="3"/>
  <c r="K1170" i="3"/>
  <c r="H1559" i="3" l="1"/>
  <c r="I1559" i="3" s="1"/>
  <c r="B1560" i="3" s="1"/>
  <c r="K1171" i="3"/>
  <c r="G1560" i="3" a="1"/>
  <c r="G1560" i="3" l="1"/>
  <c r="F1560" i="3"/>
  <c r="K1172" i="3"/>
  <c r="H1560" i="3" l="1"/>
  <c r="I1560" i="3" s="1"/>
  <c r="B1561" i="3" s="1"/>
  <c r="K1173" i="3"/>
  <c r="G1561" i="3" a="1"/>
  <c r="G1561" i="3" l="1"/>
  <c r="F1561" i="3"/>
  <c r="K1174" i="3"/>
  <c r="H1561" i="3" l="1"/>
  <c r="I1561" i="3" s="1"/>
  <c r="B1562" i="3" s="1"/>
  <c r="K1175" i="3"/>
  <c r="G1562" i="3" a="1"/>
  <c r="G1562" i="3" l="1"/>
  <c r="F1562" i="3"/>
  <c r="K1176" i="3"/>
  <c r="H1562" i="3" l="1"/>
  <c r="I1562" i="3" s="1"/>
  <c r="B1563" i="3" s="1"/>
  <c r="K1177" i="3"/>
  <c r="G1563" i="3" a="1"/>
  <c r="G1563" i="3" l="1"/>
  <c r="F1563" i="3"/>
  <c r="K1178" i="3"/>
  <c r="H1563" i="3" l="1"/>
  <c r="I1563" i="3" s="1"/>
  <c r="B1564" i="3" s="1"/>
  <c r="K1179" i="3"/>
  <c r="G1564" i="3" a="1"/>
  <c r="G1564" i="3" l="1"/>
  <c r="F1564" i="3"/>
  <c r="K1180" i="3"/>
  <c r="H1564" i="3" l="1"/>
  <c r="I1564" i="3" s="1"/>
  <c r="B1565" i="3" s="1"/>
  <c r="K1181" i="3"/>
  <c r="G1565" i="3" a="1"/>
  <c r="G1565" i="3" l="1"/>
  <c r="F1565" i="3"/>
  <c r="K1182" i="3"/>
  <c r="H1565" i="3" l="1"/>
  <c r="I1565" i="3" s="1"/>
  <c r="B1566" i="3" s="1"/>
  <c r="K1183" i="3"/>
  <c r="G1566" i="3" a="1"/>
  <c r="G1566" i="3" l="1"/>
  <c r="F1566" i="3"/>
  <c r="K1184" i="3"/>
  <c r="H1566" i="3" l="1"/>
  <c r="I1566" i="3" s="1"/>
  <c r="B1567" i="3" s="1"/>
  <c r="K1185" i="3"/>
  <c r="G1567" i="3" a="1"/>
  <c r="G1567" i="3" l="1"/>
  <c r="F1567" i="3"/>
  <c r="K1186" i="3"/>
  <c r="H1567" i="3" l="1"/>
  <c r="I1567" i="3" s="1"/>
  <c r="B1568" i="3" s="1"/>
  <c r="K1187" i="3"/>
  <c r="G1568" i="3" a="1"/>
  <c r="G1568" i="3" l="1"/>
  <c r="F1568" i="3"/>
  <c r="K1188" i="3"/>
  <c r="H1568" i="3" l="1"/>
  <c r="I1568" i="3" s="1"/>
  <c r="B1569" i="3" s="1"/>
  <c r="K1189" i="3"/>
  <c r="G1569" i="3" a="1"/>
  <c r="G1569" i="3" l="1"/>
  <c r="F1569" i="3"/>
  <c r="K1190" i="3"/>
  <c r="H1569" i="3" l="1"/>
  <c r="I1569" i="3" s="1"/>
  <c r="B1570" i="3" s="1"/>
  <c r="K1191" i="3"/>
  <c r="G1570" i="3" a="1"/>
  <c r="G1570" i="3" l="1"/>
  <c r="F1570" i="3"/>
  <c r="K1192" i="3"/>
  <c r="H1570" i="3" l="1"/>
  <c r="I1570" i="3" s="1"/>
  <c r="B1571" i="3" s="1"/>
  <c r="K1193" i="3"/>
  <c r="G1571" i="3" a="1"/>
  <c r="G1571" i="3" l="1"/>
  <c r="F1571" i="3"/>
  <c r="K1194" i="3"/>
  <c r="H1571" i="3" l="1"/>
  <c r="I1571" i="3" s="1"/>
  <c r="B1572" i="3" s="1"/>
  <c r="K1195" i="3"/>
  <c r="G1572" i="3" a="1"/>
  <c r="G1572" i="3" l="1"/>
  <c r="F1572" i="3"/>
  <c r="K1196" i="3"/>
  <c r="H1572" i="3" l="1"/>
  <c r="I1572" i="3" s="1"/>
  <c r="B1573" i="3" s="1"/>
  <c r="K1197" i="3"/>
  <c r="G1573" i="3" a="1"/>
  <c r="G1573" i="3" l="1"/>
  <c r="F1573" i="3"/>
  <c r="K1198" i="3"/>
  <c r="H1573" i="3" l="1"/>
  <c r="I1573" i="3" s="1"/>
  <c r="B1574" i="3" s="1"/>
  <c r="K1199" i="3"/>
  <c r="G1574" i="3" a="1"/>
  <c r="G1574" i="3" l="1"/>
  <c r="F1574" i="3"/>
  <c r="K1200" i="3"/>
  <c r="H1574" i="3" l="1"/>
  <c r="I1574" i="3" s="1"/>
  <c r="B1575" i="3" s="1"/>
  <c r="K1201" i="3"/>
  <c r="G1575" i="3" a="1"/>
  <c r="G1575" i="3" l="1"/>
  <c r="F1575" i="3"/>
  <c r="K1202" i="3"/>
  <c r="H1575" i="3" l="1"/>
  <c r="I1575" i="3" s="1"/>
  <c r="B1576" i="3" s="1"/>
  <c r="K1203" i="3"/>
  <c r="G1576" i="3" a="1"/>
  <c r="G1576" i="3" l="1"/>
  <c r="F1576" i="3"/>
  <c r="K1204" i="3"/>
  <c r="H1576" i="3" l="1"/>
  <c r="I1576" i="3" s="1"/>
  <c r="B1577" i="3" s="1"/>
  <c r="K1205" i="3"/>
  <c r="G1577" i="3" a="1"/>
  <c r="G1577" i="3" l="1"/>
  <c r="F1577" i="3"/>
  <c r="K1206" i="3"/>
  <c r="H1577" i="3" l="1"/>
  <c r="I1577" i="3" s="1"/>
  <c r="B1578" i="3" s="1"/>
  <c r="K1207" i="3"/>
  <c r="G1578" i="3" a="1"/>
  <c r="G1578" i="3" l="1"/>
  <c r="F1578" i="3"/>
  <c r="K1208" i="3"/>
  <c r="H1578" i="3" l="1"/>
  <c r="I1578" i="3" s="1"/>
  <c r="B1579" i="3" s="1"/>
  <c r="K1209" i="3"/>
  <c r="G1579" i="3" a="1"/>
  <c r="G1579" i="3" l="1"/>
  <c r="F1579" i="3"/>
  <c r="K1210" i="3"/>
  <c r="H1579" i="3" l="1"/>
  <c r="I1579" i="3" s="1"/>
  <c r="B1580" i="3" s="1"/>
  <c r="K1211" i="3"/>
  <c r="G1580" i="3" a="1"/>
  <c r="G1580" i="3" l="1"/>
  <c r="F1580" i="3"/>
  <c r="K1212" i="3"/>
  <c r="H1580" i="3" l="1"/>
  <c r="I1580" i="3" s="1"/>
  <c r="B1581" i="3" s="1"/>
  <c r="K1213" i="3"/>
  <c r="G1581" i="3" a="1"/>
  <c r="G1581" i="3" l="1"/>
  <c r="F1581" i="3"/>
  <c r="K1214" i="3"/>
  <c r="H1581" i="3" l="1"/>
  <c r="I1581" i="3" s="1"/>
  <c r="B1582" i="3" s="1"/>
  <c r="K1215" i="3"/>
  <c r="G1582" i="3" a="1"/>
  <c r="G1582" i="3" l="1"/>
  <c r="F1582" i="3"/>
  <c r="K1216" i="3"/>
  <c r="H1582" i="3" l="1"/>
  <c r="I1582" i="3" s="1"/>
  <c r="B1583" i="3" s="1"/>
  <c r="K1217" i="3"/>
  <c r="G1583" i="3" a="1"/>
  <c r="G1583" i="3" l="1"/>
  <c r="F1583" i="3"/>
  <c r="K1218" i="3"/>
  <c r="H1583" i="3" l="1"/>
  <c r="I1583" i="3" s="1"/>
  <c r="B1584" i="3" s="1"/>
  <c r="K1219" i="3"/>
  <c r="G1584" i="3" a="1"/>
  <c r="G1584" i="3" l="1"/>
  <c r="F1584" i="3"/>
  <c r="K1220" i="3"/>
  <c r="H1584" i="3" l="1"/>
  <c r="I1584" i="3" s="1"/>
  <c r="B1585" i="3" s="1"/>
  <c r="K1221" i="3"/>
  <c r="G1585" i="3" a="1"/>
  <c r="G1585" i="3" l="1"/>
  <c r="F1585" i="3"/>
  <c r="K1222" i="3"/>
  <c r="H1585" i="3" l="1"/>
  <c r="I1585" i="3" s="1"/>
  <c r="B1586" i="3" s="1"/>
  <c r="K1223" i="3"/>
  <c r="G1586" i="3" a="1"/>
  <c r="G1586" i="3" l="1"/>
  <c r="F1586" i="3"/>
  <c r="K1224" i="3"/>
  <c r="H1586" i="3" l="1"/>
  <c r="I1586" i="3" s="1"/>
  <c r="B1587" i="3" s="1"/>
  <c r="K1225" i="3"/>
  <c r="G1587" i="3" a="1"/>
  <c r="G1587" i="3" l="1"/>
  <c r="F1587" i="3"/>
  <c r="K1226" i="3"/>
  <c r="H1587" i="3" l="1"/>
  <c r="I1587" i="3" s="1"/>
  <c r="B1588" i="3" s="1"/>
  <c r="K1227" i="3"/>
  <c r="G1588" i="3" a="1"/>
  <c r="G1588" i="3" l="1"/>
  <c r="F1588" i="3"/>
  <c r="K1228" i="3"/>
  <c r="H1588" i="3" l="1"/>
  <c r="I1588" i="3" s="1"/>
  <c r="B1589" i="3" s="1"/>
  <c r="K1229" i="3"/>
  <c r="G1589" i="3" a="1"/>
  <c r="G1589" i="3" l="1"/>
  <c r="F1589" i="3"/>
  <c r="K1230" i="3"/>
  <c r="H1589" i="3" l="1"/>
  <c r="I1589" i="3" s="1"/>
  <c r="B1590" i="3" s="1"/>
  <c r="K1231" i="3"/>
  <c r="G1590" i="3" a="1"/>
  <c r="G1590" i="3" l="1"/>
  <c r="F1590" i="3"/>
  <c r="K1232" i="3"/>
  <c r="H1590" i="3" l="1"/>
  <c r="I1590" i="3" s="1"/>
  <c r="B1591" i="3" s="1"/>
  <c r="K1233" i="3"/>
  <c r="G1591" i="3" a="1"/>
  <c r="G1591" i="3" l="1"/>
  <c r="F1591" i="3"/>
  <c r="K1234" i="3"/>
  <c r="H1591" i="3" l="1"/>
  <c r="I1591" i="3" s="1"/>
  <c r="B1592" i="3" s="1"/>
  <c r="K1235" i="3"/>
  <c r="G1592" i="3" a="1"/>
  <c r="G1592" i="3" l="1"/>
  <c r="F1592" i="3"/>
  <c r="K1236" i="3"/>
  <c r="H1592" i="3" l="1"/>
  <c r="I1592" i="3" s="1"/>
  <c r="B1593" i="3" s="1"/>
  <c r="K1237" i="3"/>
  <c r="G1593" i="3" a="1"/>
  <c r="G1593" i="3" l="1"/>
  <c r="F1593" i="3"/>
  <c r="K1238" i="3"/>
  <c r="H1593" i="3" l="1"/>
  <c r="I1593" i="3" s="1"/>
  <c r="B1594" i="3" s="1"/>
  <c r="K1239" i="3"/>
  <c r="G1594" i="3" a="1"/>
  <c r="G1594" i="3" l="1"/>
  <c r="F1594" i="3"/>
  <c r="K1240" i="3"/>
  <c r="H1594" i="3" l="1"/>
  <c r="I1594" i="3" s="1"/>
  <c r="B1595" i="3" s="1"/>
  <c r="K1241" i="3"/>
  <c r="G1595" i="3" a="1"/>
  <c r="G1595" i="3" l="1"/>
  <c r="F1595" i="3"/>
  <c r="K1242" i="3"/>
  <c r="H1595" i="3" l="1"/>
  <c r="I1595" i="3" s="1"/>
  <c r="B1596" i="3" s="1"/>
  <c r="K1243" i="3"/>
  <c r="G1596" i="3" a="1"/>
  <c r="G1596" i="3" l="1"/>
  <c r="F1596" i="3"/>
  <c r="K1244" i="3"/>
  <c r="H1596" i="3" l="1"/>
  <c r="I1596" i="3" s="1"/>
  <c r="B1597" i="3" s="1"/>
  <c r="K1245" i="3"/>
  <c r="G1597" i="3" a="1"/>
  <c r="G1597" i="3" l="1"/>
  <c r="F1597" i="3"/>
  <c r="K1246" i="3"/>
  <c r="H1597" i="3" l="1"/>
  <c r="I1597" i="3" s="1"/>
  <c r="B1598" i="3" s="1"/>
  <c r="K1247" i="3"/>
  <c r="G1598" i="3" a="1"/>
  <c r="G1598" i="3" l="1"/>
  <c r="F1598" i="3"/>
  <c r="K1248" i="3"/>
  <c r="H1598" i="3" l="1"/>
  <c r="I1598" i="3" s="1"/>
  <c r="B1599" i="3" s="1"/>
  <c r="K1249" i="3"/>
  <c r="G1599" i="3" a="1"/>
  <c r="G1599" i="3" l="1"/>
  <c r="F1599" i="3"/>
  <c r="K1250" i="3"/>
  <c r="H1599" i="3" l="1"/>
  <c r="I1599" i="3" s="1"/>
  <c r="B1600" i="3" s="1"/>
  <c r="K1251" i="3"/>
  <c r="G1600" i="3" a="1"/>
  <c r="G1600" i="3" l="1"/>
  <c r="F1600" i="3"/>
  <c r="K1252" i="3"/>
  <c r="H1600" i="3" l="1"/>
  <c r="I1600" i="3" s="1"/>
  <c r="B1601" i="3" s="1"/>
  <c r="K1253" i="3"/>
  <c r="G1601" i="3" a="1"/>
  <c r="G1601" i="3" l="1"/>
  <c r="F1601" i="3"/>
  <c r="K1254" i="3"/>
  <c r="H1601" i="3" l="1"/>
  <c r="I1601" i="3" s="1"/>
  <c r="B1602" i="3" s="1"/>
  <c r="K1255" i="3"/>
  <c r="G1602" i="3" a="1"/>
  <c r="G1602" i="3" l="1"/>
  <c r="F1602" i="3"/>
  <c r="K1256" i="3"/>
  <c r="H1602" i="3" l="1"/>
  <c r="I1602" i="3" s="1"/>
  <c r="B1603" i="3" s="1"/>
  <c r="K1257" i="3"/>
  <c r="G1603" i="3" a="1"/>
  <c r="G1603" i="3" l="1"/>
  <c r="F1603" i="3"/>
  <c r="K1258" i="3"/>
  <c r="H1603" i="3" l="1"/>
  <c r="I1603" i="3" s="1"/>
  <c r="B1604" i="3" s="1"/>
  <c r="K1259" i="3"/>
  <c r="G1604" i="3" a="1"/>
  <c r="G1604" i="3" l="1"/>
  <c r="F1604" i="3"/>
  <c r="K1260" i="3"/>
  <c r="H1604" i="3" l="1"/>
  <c r="I1604" i="3" s="1"/>
  <c r="B1605" i="3" s="1"/>
  <c r="K1261" i="3"/>
  <c r="G1605" i="3" a="1"/>
  <c r="G1605" i="3" l="1"/>
  <c r="F1605" i="3"/>
  <c r="K1262" i="3"/>
  <c r="H1605" i="3" l="1"/>
  <c r="I1605" i="3" s="1"/>
  <c r="B1606" i="3" s="1"/>
  <c r="K1263" i="3"/>
  <c r="G1606" i="3" a="1"/>
  <c r="G1606" i="3" l="1"/>
  <c r="F1606" i="3"/>
  <c r="K1264" i="3"/>
  <c r="H1606" i="3" l="1"/>
  <c r="I1606" i="3" s="1"/>
  <c r="B1607" i="3" s="1"/>
  <c r="K1265" i="3"/>
  <c r="G1607" i="3" a="1"/>
  <c r="G1607" i="3" l="1"/>
  <c r="F1607" i="3"/>
  <c r="K1266" i="3"/>
  <c r="H1607" i="3" l="1"/>
  <c r="I1607" i="3" s="1"/>
  <c r="B1608" i="3" s="1"/>
  <c r="K1267" i="3"/>
  <c r="G1608" i="3" a="1"/>
  <c r="G1608" i="3" l="1"/>
  <c r="F1608" i="3"/>
  <c r="K1268" i="3"/>
  <c r="H1608" i="3" l="1"/>
  <c r="I1608" i="3" s="1"/>
  <c r="B1609" i="3" s="1"/>
  <c r="K1269" i="3"/>
  <c r="G1609" i="3" a="1"/>
  <c r="G1609" i="3" l="1"/>
  <c r="F1609" i="3"/>
  <c r="K1270" i="3"/>
  <c r="H1609" i="3" l="1"/>
  <c r="I1609" i="3" s="1"/>
  <c r="B1610" i="3" s="1"/>
  <c r="K1271" i="3"/>
  <c r="G1610" i="3" a="1"/>
  <c r="G1610" i="3" l="1"/>
  <c r="F1610" i="3"/>
  <c r="K1272" i="3"/>
  <c r="H1610" i="3" l="1"/>
  <c r="I1610" i="3" s="1"/>
  <c r="B1611" i="3" s="1"/>
  <c r="K1273" i="3"/>
  <c r="G1611" i="3" a="1"/>
  <c r="G1611" i="3" l="1"/>
  <c r="F1611" i="3"/>
  <c r="K1274" i="3"/>
  <c r="H1611" i="3" l="1"/>
  <c r="I1611" i="3" s="1"/>
  <c r="B1612" i="3" s="1"/>
  <c r="K1275" i="3"/>
  <c r="G1612" i="3" a="1"/>
  <c r="G1612" i="3" l="1"/>
  <c r="F1612" i="3"/>
  <c r="K1276" i="3"/>
  <c r="H1612" i="3" l="1"/>
  <c r="I1612" i="3" s="1"/>
  <c r="B1613" i="3" s="1"/>
  <c r="K1277" i="3"/>
  <c r="G1613" i="3" a="1"/>
  <c r="G1613" i="3" l="1"/>
  <c r="F1613" i="3"/>
  <c r="K1278" i="3"/>
  <c r="H1613" i="3" l="1"/>
  <c r="I1613" i="3" s="1"/>
  <c r="B1614" i="3" s="1"/>
  <c r="K1279" i="3"/>
  <c r="G1614" i="3" a="1"/>
  <c r="G1614" i="3" l="1"/>
  <c r="F1614" i="3"/>
  <c r="K1280" i="3"/>
  <c r="H1614" i="3" l="1"/>
  <c r="I1614" i="3" s="1"/>
  <c r="B1615" i="3" s="1"/>
  <c r="K1281" i="3"/>
  <c r="G1615" i="3" a="1"/>
  <c r="G1615" i="3" l="1"/>
  <c r="F1615" i="3"/>
  <c r="K1282" i="3"/>
  <c r="H1615" i="3" l="1"/>
  <c r="I1615" i="3" s="1"/>
  <c r="B1616" i="3" s="1"/>
  <c r="K1283" i="3"/>
  <c r="G1616" i="3" a="1"/>
  <c r="G1616" i="3" l="1"/>
  <c r="F1616" i="3"/>
  <c r="K1284" i="3"/>
  <c r="H1616" i="3" l="1"/>
  <c r="I1616" i="3" s="1"/>
  <c r="B1617" i="3" s="1"/>
  <c r="K1285" i="3"/>
  <c r="G1617" i="3" a="1"/>
  <c r="G1617" i="3" l="1"/>
  <c r="F1617" i="3"/>
  <c r="K1286" i="3"/>
  <c r="H1617" i="3" l="1"/>
  <c r="I1617" i="3" s="1"/>
  <c r="B1618" i="3" s="1"/>
  <c r="K1287" i="3"/>
  <c r="G1618" i="3" a="1"/>
  <c r="G1618" i="3" l="1"/>
  <c r="F1618" i="3"/>
  <c r="K1288" i="3"/>
  <c r="H1618" i="3" l="1"/>
  <c r="I1618" i="3" s="1"/>
  <c r="B1619" i="3" s="1"/>
  <c r="K1289" i="3"/>
  <c r="G1619" i="3" a="1"/>
  <c r="G1619" i="3" l="1"/>
  <c r="F1619" i="3"/>
  <c r="K1290" i="3"/>
  <c r="H1619" i="3" l="1"/>
  <c r="I1619" i="3" s="1"/>
  <c r="B1620" i="3" s="1"/>
  <c r="K1291" i="3"/>
  <c r="G1620" i="3" a="1"/>
  <c r="G1620" i="3" l="1"/>
  <c r="F1620" i="3"/>
  <c r="K1292" i="3"/>
  <c r="H1620" i="3" l="1"/>
  <c r="I1620" i="3" s="1"/>
  <c r="B1621" i="3" s="1"/>
  <c r="K1293" i="3"/>
  <c r="G1621" i="3" a="1"/>
  <c r="G1621" i="3" l="1"/>
  <c r="F1621" i="3"/>
  <c r="K1294" i="3"/>
  <c r="H1621" i="3" l="1"/>
  <c r="I1621" i="3" s="1"/>
  <c r="B1622" i="3" s="1"/>
  <c r="K1295" i="3"/>
  <c r="G1622" i="3" a="1"/>
  <c r="G1622" i="3" l="1"/>
  <c r="F1622" i="3"/>
  <c r="K1296" i="3"/>
  <c r="H1622" i="3" l="1"/>
  <c r="I1622" i="3" s="1"/>
  <c r="B1623" i="3" s="1"/>
  <c r="K1297" i="3"/>
  <c r="G1623" i="3" a="1"/>
  <c r="G1623" i="3" l="1"/>
  <c r="F1623" i="3"/>
  <c r="K1298" i="3"/>
  <c r="H1623" i="3" l="1"/>
  <c r="I1623" i="3" s="1"/>
  <c r="B1624" i="3" s="1"/>
  <c r="K1299" i="3"/>
  <c r="G1624" i="3" a="1"/>
  <c r="G1624" i="3" l="1"/>
  <c r="F1624" i="3"/>
  <c r="K1300" i="3"/>
  <c r="H1624" i="3" l="1"/>
  <c r="I1624" i="3" s="1"/>
  <c r="B1625" i="3" s="1"/>
  <c r="K1301" i="3"/>
  <c r="G1625" i="3" a="1"/>
  <c r="G1625" i="3" l="1"/>
  <c r="F1625" i="3"/>
  <c r="K1302" i="3"/>
  <c r="H1625" i="3" l="1"/>
  <c r="I1625" i="3" s="1"/>
  <c r="B1626" i="3" s="1"/>
  <c r="K1303" i="3"/>
  <c r="G1626" i="3" a="1"/>
  <c r="G1626" i="3" l="1"/>
  <c r="F1626" i="3"/>
  <c r="K1304" i="3"/>
  <c r="H1626" i="3" l="1"/>
  <c r="I1626" i="3" s="1"/>
  <c r="B1627" i="3" s="1"/>
  <c r="K1305" i="3"/>
  <c r="G1627" i="3" a="1"/>
  <c r="G1627" i="3" l="1"/>
  <c r="F1627" i="3"/>
  <c r="K1306" i="3"/>
  <c r="H1627" i="3" l="1"/>
  <c r="I1627" i="3" s="1"/>
  <c r="B1628" i="3" s="1"/>
  <c r="K1307" i="3"/>
  <c r="G1628" i="3" a="1"/>
  <c r="G1628" i="3" l="1"/>
  <c r="F1628" i="3"/>
  <c r="K1308" i="3"/>
  <c r="H1628" i="3" l="1"/>
  <c r="I1628" i="3" s="1"/>
  <c r="B1629" i="3" s="1"/>
  <c r="K1309" i="3"/>
  <c r="G1629" i="3" a="1"/>
  <c r="G1629" i="3" l="1"/>
  <c r="F1629" i="3"/>
  <c r="K1310" i="3"/>
  <c r="H1629" i="3" l="1"/>
  <c r="I1629" i="3" s="1"/>
  <c r="B1630" i="3" s="1"/>
  <c r="K1311" i="3"/>
  <c r="G1630" i="3" a="1"/>
  <c r="G1630" i="3" l="1"/>
  <c r="F1630" i="3"/>
  <c r="K1312" i="3"/>
  <c r="H1630" i="3" l="1"/>
  <c r="I1630" i="3" s="1"/>
  <c r="B1631" i="3" s="1"/>
  <c r="K1313" i="3"/>
  <c r="G1631" i="3" a="1"/>
  <c r="G1631" i="3" l="1"/>
  <c r="F1631" i="3"/>
  <c r="K1314" i="3"/>
  <c r="H1631" i="3" l="1"/>
  <c r="I1631" i="3" s="1"/>
  <c r="B1632" i="3" s="1"/>
  <c r="K1315" i="3"/>
  <c r="G1632" i="3" a="1"/>
  <c r="G1632" i="3" l="1"/>
  <c r="F1632" i="3"/>
  <c r="K1316" i="3"/>
  <c r="H1632" i="3" l="1"/>
  <c r="I1632" i="3" s="1"/>
  <c r="B1633" i="3" s="1"/>
  <c r="K1317" i="3"/>
  <c r="G1633" i="3" a="1"/>
  <c r="G1633" i="3" l="1"/>
  <c r="F1633" i="3"/>
  <c r="K1318" i="3"/>
  <c r="H1633" i="3" l="1"/>
  <c r="I1633" i="3" s="1"/>
  <c r="B1634" i="3" s="1"/>
  <c r="K1319" i="3"/>
  <c r="G1634" i="3" a="1"/>
  <c r="G1634" i="3" l="1"/>
  <c r="F1634" i="3"/>
  <c r="K1320" i="3"/>
  <c r="H1634" i="3" l="1"/>
  <c r="I1634" i="3" s="1"/>
  <c r="B1635" i="3" s="1"/>
  <c r="K1321" i="3"/>
  <c r="G1635" i="3" a="1"/>
  <c r="G1635" i="3" l="1"/>
  <c r="F1635" i="3"/>
  <c r="K1322" i="3"/>
  <c r="H1635" i="3" l="1"/>
  <c r="I1635" i="3" s="1"/>
  <c r="B1636" i="3" s="1"/>
  <c r="K1323" i="3"/>
  <c r="G1636" i="3" a="1"/>
  <c r="G1636" i="3" l="1"/>
  <c r="F1636" i="3"/>
  <c r="K1324" i="3"/>
  <c r="H1636" i="3" l="1"/>
  <c r="I1636" i="3" s="1"/>
  <c r="B1637" i="3" s="1"/>
  <c r="K1325" i="3"/>
  <c r="G1637" i="3" a="1"/>
  <c r="G1637" i="3" l="1"/>
  <c r="F1637" i="3"/>
  <c r="K1326" i="3"/>
  <c r="H1637" i="3" l="1"/>
  <c r="I1637" i="3" s="1"/>
  <c r="B1638" i="3" s="1"/>
  <c r="K1327" i="3"/>
  <c r="G1638" i="3" a="1"/>
  <c r="G1638" i="3" l="1"/>
  <c r="F1638" i="3"/>
  <c r="K1328" i="3"/>
  <c r="H1638" i="3" l="1"/>
  <c r="I1638" i="3" s="1"/>
  <c r="B1639" i="3" s="1"/>
  <c r="K1329" i="3"/>
  <c r="G1639" i="3" a="1"/>
  <c r="G1639" i="3" l="1"/>
  <c r="F1639" i="3"/>
  <c r="K1330" i="3"/>
  <c r="H1639" i="3" l="1"/>
  <c r="I1639" i="3" s="1"/>
  <c r="B1640" i="3" s="1"/>
  <c r="K1331" i="3"/>
  <c r="G1640" i="3" a="1"/>
  <c r="G1640" i="3" l="1"/>
  <c r="F1640" i="3"/>
  <c r="K1332" i="3"/>
  <c r="H1640" i="3" l="1"/>
  <c r="I1640" i="3" s="1"/>
  <c r="B1641" i="3" s="1"/>
  <c r="K1333" i="3"/>
  <c r="G1641" i="3" a="1"/>
  <c r="G1641" i="3" l="1"/>
  <c r="F1641" i="3"/>
  <c r="K1334" i="3"/>
  <c r="H1641" i="3" l="1"/>
  <c r="I1641" i="3" s="1"/>
  <c r="B1642" i="3" s="1"/>
  <c r="K1335" i="3"/>
  <c r="G1642" i="3" a="1"/>
  <c r="G1642" i="3" l="1"/>
  <c r="F1642" i="3"/>
  <c r="K1336" i="3"/>
  <c r="H1642" i="3" l="1"/>
  <c r="I1642" i="3" s="1"/>
  <c r="B1643" i="3" s="1"/>
  <c r="K1337" i="3"/>
  <c r="G1643" i="3" a="1"/>
  <c r="G1643" i="3" l="1"/>
  <c r="F1643" i="3"/>
  <c r="K1338" i="3"/>
  <c r="H1643" i="3" l="1"/>
  <c r="I1643" i="3" s="1"/>
  <c r="B1644" i="3" s="1"/>
  <c r="K1339" i="3"/>
  <c r="G1644" i="3" a="1"/>
  <c r="G1644" i="3" l="1"/>
  <c r="F1644" i="3"/>
  <c r="K1340" i="3"/>
  <c r="H1644" i="3" l="1"/>
  <c r="I1644" i="3" s="1"/>
  <c r="B1645" i="3" s="1"/>
  <c r="K1341" i="3"/>
  <c r="G1645" i="3" a="1"/>
  <c r="G1645" i="3" l="1"/>
  <c r="F1645" i="3"/>
  <c r="K1342" i="3"/>
  <c r="H1645" i="3" l="1"/>
  <c r="I1645" i="3" s="1"/>
  <c r="B1646" i="3" s="1"/>
  <c r="K1343" i="3"/>
  <c r="G1646" i="3" a="1"/>
  <c r="G1646" i="3" l="1"/>
  <c r="F1646" i="3"/>
  <c r="K1344" i="3"/>
  <c r="H1646" i="3" l="1"/>
  <c r="I1646" i="3" s="1"/>
  <c r="B1647" i="3" s="1"/>
  <c r="K1345" i="3"/>
  <c r="G1647" i="3" a="1"/>
  <c r="G1647" i="3" l="1"/>
  <c r="F1647" i="3"/>
  <c r="K1346" i="3"/>
  <c r="H1647" i="3" l="1"/>
  <c r="I1647" i="3" s="1"/>
  <c r="B1648" i="3" s="1"/>
  <c r="K1347" i="3"/>
  <c r="G1648" i="3" a="1"/>
  <c r="G1648" i="3" l="1"/>
  <c r="F1648" i="3"/>
  <c r="K1348" i="3"/>
  <c r="H1648" i="3" l="1"/>
  <c r="I1648" i="3" s="1"/>
  <c r="B1649" i="3" s="1"/>
  <c r="K1349" i="3"/>
  <c r="G1649" i="3" a="1"/>
  <c r="G1649" i="3" l="1"/>
  <c r="F1649" i="3"/>
  <c r="K1350" i="3"/>
  <c r="H1649" i="3" l="1"/>
  <c r="I1649" i="3" s="1"/>
  <c r="B1650" i="3" s="1"/>
  <c r="K1351" i="3"/>
  <c r="G1650" i="3" a="1"/>
  <c r="G1650" i="3" l="1"/>
  <c r="F1650" i="3"/>
  <c r="K1352" i="3"/>
  <c r="H1650" i="3" l="1"/>
  <c r="I1650" i="3" s="1"/>
  <c r="B1651" i="3" s="1"/>
  <c r="K1353" i="3"/>
  <c r="G1651" i="3" a="1"/>
  <c r="G1651" i="3" l="1"/>
  <c r="F1651" i="3"/>
  <c r="K1354" i="3"/>
  <c r="H1651" i="3" l="1"/>
  <c r="I1651" i="3" s="1"/>
  <c r="B1652" i="3" s="1"/>
  <c r="K1355" i="3"/>
  <c r="G1652" i="3" a="1"/>
  <c r="G1652" i="3" l="1"/>
  <c r="F1652" i="3"/>
  <c r="K1356" i="3"/>
  <c r="H1652" i="3" l="1"/>
  <c r="I1652" i="3" s="1"/>
  <c r="B1653" i="3" s="1"/>
  <c r="K1357" i="3"/>
  <c r="G1653" i="3" a="1"/>
  <c r="G1653" i="3" l="1"/>
  <c r="F1653" i="3"/>
  <c r="K1358" i="3"/>
  <c r="H1653" i="3" l="1"/>
  <c r="I1653" i="3" s="1"/>
  <c r="B1654" i="3" s="1"/>
  <c r="K1359" i="3"/>
  <c r="G1654" i="3" a="1"/>
  <c r="G1654" i="3" l="1"/>
  <c r="F1654" i="3"/>
  <c r="K1360" i="3"/>
  <c r="H1654" i="3" l="1"/>
  <c r="I1654" i="3" s="1"/>
  <c r="B1655" i="3" s="1"/>
  <c r="K1361" i="3"/>
  <c r="G1655" i="3" a="1"/>
  <c r="G1655" i="3" l="1"/>
  <c r="F1655" i="3"/>
  <c r="K1362" i="3"/>
  <c r="H1655" i="3" l="1"/>
  <c r="I1655" i="3" s="1"/>
  <c r="B1656" i="3" s="1"/>
  <c r="K1363" i="3"/>
  <c r="G1656" i="3" a="1"/>
  <c r="G1656" i="3" l="1"/>
  <c r="F1656" i="3"/>
  <c r="K1364" i="3"/>
  <c r="H1656" i="3" l="1"/>
  <c r="I1656" i="3" s="1"/>
  <c r="B1657" i="3" s="1"/>
  <c r="K1365" i="3"/>
  <c r="G1657" i="3" a="1"/>
  <c r="G1657" i="3" l="1"/>
  <c r="F1657" i="3"/>
  <c r="K1366" i="3"/>
  <c r="H1657" i="3" l="1"/>
  <c r="I1657" i="3" s="1"/>
  <c r="B1658" i="3" s="1"/>
  <c r="K1367" i="3"/>
  <c r="G1658" i="3" a="1"/>
  <c r="G1658" i="3" l="1"/>
  <c r="F1658" i="3"/>
  <c r="K1368" i="3"/>
  <c r="H1658" i="3" l="1"/>
  <c r="I1658" i="3" s="1"/>
  <c r="B1659" i="3" s="1"/>
  <c r="K1369" i="3"/>
  <c r="G1659" i="3" a="1"/>
  <c r="G1659" i="3" l="1"/>
  <c r="F1659" i="3"/>
  <c r="K1370" i="3"/>
  <c r="H1659" i="3" l="1"/>
  <c r="I1659" i="3" s="1"/>
  <c r="B1660" i="3" s="1"/>
  <c r="K1371" i="3"/>
  <c r="G1660" i="3" a="1"/>
  <c r="G1660" i="3" l="1"/>
  <c r="F1660" i="3"/>
  <c r="K1372" i="3"/>
  <c r="H1660" i="3" l="1"/>
  <c r="I1660" i="3" s="1"/>
  <c r="B1661" i="3" s="1"/>
  <c r="K1373" i="3"/>
  <c r="G1661" i="3" a="1"/>
  <c r="G1661" i="3" l="1"/>
  <c r="F1661" i="3"/>
  <c r="K1374" i="3"/>
  <c r="H1661" i="3" l="1"/>
  <c r="I1661" i="3" s="1"/>
  <c r="B1662" i="3" s="1"/>
  <c r="K1375" i="3"/>
  <c r="G1662" i="3" a="1"/>
  <c r="G1662" i="3" l="1"/>
  <c r="F1662" i="3"/>
  <c r="K1376" i="3"/>
  <c r="H1662" i="3" l="1"/>
  <c r="I1662" i="3" s="1"/>
  <c r="B1663" i="3" s="1"/>
  <c r="K1377" i="3"/>
  <c r="G1663" i="3" a="1"/>
  <c r="G1663" i="3" l="1"/>
  <c r="F1663" i="3"/>
  <c r="K1378" i="3"/>
  <c r="H1663" i="3" l="1"/>
  <c r="I1663" i="3" s="1"/>
  <c r="B1664" i="3" s="1"/>
  <c r="K1379" i="3"/>
  <c r="G1664" i="3" a="1"/>
  <c r="G1664" i="3" l="1"/>
  <c r="F1664" i="3"/>
  <c r="K1380" i="3"/>
  <c r="H1664" i="3" l="1"/>
  <c r="I1664" i="3" s="1"/>
  <c r="B1665" i="3" s="1"/>
  <c r="K1381" i="3"/>
  <c r="G1665" i="3" a="1"/>
  <c r="G1665" i="3" l="1"/>
  <c r="F1665" i="3"/>
  <c r="K1382" i="3"/>
  <c r="H1665" i="3" l="1"/>
  <c r="I1665" i="3" s="1"/>
  <c r="B1666" i="3" s="1"/>
  <c r="K1383" i="3"/>
  <c r="G1666" i="3" a="1"/>
  <c r="G1666" i="3" l="1"/>
  <c r="F1666" i="3"/>
  <c r="K1384" i="3"/>
  <c r="H1666" i="3" l="1"/>
  <c r="I1666" i="3" s="1"/>
  <c r="B1667" i="3" s="1"/>
  <c r="K1385" i="3"/>
  <c r="G1667" i="3" a="1"/>
  <c r="G1667" i="3" l="1"/>
  <c r="F1667" i="3"/>
  <c r="K1386" i="3"/>
  <c r="H1667" i="3" l="1"/>
  <c r="I1667" i="3" s="1"/>
  <c r="B1668" i="3" s="1"/>
  <c r="K1387" i="3"/>
  <c r="G1668" i="3" a="1"/>
  <c r="G1668" i="3" l="1"/>
  <c r="F1668" i="3"/>
  <c r="K1388" i="3"/>
  <c r="H1668" i="3" l="1"/>
  <c r="I1668" i="3" s="1"/>
  <c r="B1669" i="3" s="1"/>
  <c r="K1389" i="3"/>
  <c r="G1669" i="3" a="1"/>
  <c r="G1669" i="3" l="1"/>
  <c r="F1669" i="3"/>
  <c r="K1390" i="3"/>
  <c r="H1669" i="3" l="1"/>
  <c r="I1669" i="3" s="1"/>
  <c r="B1670" i="3" s="1"/>
  <c r="K1391" i="3"/>
  <c r="G1670" i="3" a="1"/>
  <c r="G1670" i="3" l="1"/>
  <c r="F1670" i="3"/>
  <c r="K1392" i="3"/>
  <c r="H1670" i="3" l="1"/>
  <c r="I1670" i="3" s="1"/>
  <c r="B1671" i="3" s="1"/>
  <c r="K1393" i="3"/>
  <c r="G1671" i="3" a="1"/>
  <c r="G1671" i="3" l="1"/>
  <c r="F1671" i="3"/>
  <c r="K1394" i="3"/>
  <c r="H1671" i="3" l="1"/>
  <c r="I1671" i="3" s="1"/>
  <c r="B1672" i="3" s="1"/>
  <c r="K1395" i="3"/>
  <c r="G1672" i="3" a="1"/>
  <c r="G1672" i="3" l="1"/>
  <c r="F1672" i="3"/>
  <c r="K1396" i="3"/>
  <c r="H1672" i="3" l="1"/>
  <c r="I1672" i="3" s="1"/>
  <c r="B1673" i="3" s="1"/>
  <c r="K1397" i="3"/>
  <c r="G1673" i="3" a="1"/>
  <c r="G1673" i="3" l="1"/>
  <c r="F1673" i="3"/>
  <c r="K1398" i="3"/>
  <c r="H1673" i="3" l="1"/>
  <c r="I1673" i="3" s="1"/>
  <c r="B1674" i="3" s="1"/>
  <c r="K1399" i="3"/>
  <c r="G1674" i="3" a="1"/>
  <c r="G1674" i="3" l="1"/>
  <c r="F1674" i="3"/>
  <c r="K1400" i="3"/>
  <c r="H1674" i="3" l="1"/>
  <c r="I1674" i="3" s="1"/>
  <c r="B1675" i="3" s="1"/>
  <c r="K1401" i="3"/>
  <c r="G1675" i="3" a="1"/>
  <c r="G1675" i="3" l="1"/>
  <c r="F1675" i="3"/>
  <c r="K1402" i="3"/>
  <c r="H1675" i="3" l="1"/>
  <c r="I1675" i="3" s="1"/>
  <c r="B1676" i="3" s="1"/>
  <c r="K1403" i="3"/>
  <c r="G1676" i="3" a="1"/>
  <c r="G1676" i="3" l="1"/>
  <c r="F1676" i="3"/>
  <c r="K1404" i="3"/>
  <c r="H1676" i="3" l="1"/>
  <c r="I1676" i="3" s="1"/>
  <c r="B1677" i="3" s="1"/>
  <c r="K1405" i="3"/>
  <c r="G1677" i="3" a="1"/>
  <c r="G1677" i="3" l="1"/>
  <c r="F1677" i="3"/>
  <c r="K1406" i="3"/>
  <c r="H1677" i="3" l="1"/>
  <c r="I1677" i="3" s="1"/>
  <c r="B1678" i="3" s="1"/>
  <c r="K1407" i="3"/>
  <c r="G1678" i="3" a="1"/>
  <c r="G1678" i="3" l="1"/>
  <c r="F1678" i="3"/>
  <c r="K1408" i="3"/>
  <c r="H1678" i="3" l="1"/>
  <c r="I1678" i="3" s="1"/>
  <c r="B1679" i="3" s="1"/>
  <c r="K1409" i="3"/>
  <c r="G1679" i="3" a="1"/>
  <c r="G1679" i="3" l="1"/>
  <c r="F1679" i="3"/>
  <c r="K1410" i="3"/>
  <c r="H1679" i="3" l="1"/>
  <c r="I1679" i="3" s="1"/>
  <c r="B1680" i="3" s="1"/>
  <c r="K1411" i="3"/>
  <c r="G1680" i="3" a="1"/>
  <c r="G1680" i="3" l="1"/>
  <c r="F1680" i="3"/>
  <c r="K1412" i="3"/>
  <c r="H1680" i="3" l="1"/>
  <c r="I1680" i="3" s="1"/>
  <c r="B1681" i="3" s="1"/>
  <c r="K1413" i="3"/>
  <c r="G1681" i="3" a="1"/>
  <c r="G1681" i="3" l="1"/>
  <c r="F1681" i="3"/>
  <c r="K1414" i="3"/>
  <c r="H1681" i="3" l="1"/>
  <c r="I1681" i="3" s="1"/>
  <c r="B1682" i="3" s="1"/>
  <c r="K1415" i="3"/>
  <c r="G1682" i="3" a="1"/>
  <c r="G1682" i="3" l="1"/>
  <c r="F1682" i="3"/>
  <c r="K1416" i="3"/>
  <c r="H1682" i="3" l="1"/>
  <c r="I1682" i="3" s="1"/>
  <c r="B1683" i="3" s="1"/>
  <c r="K1417" i="3"/>
  <c r="G1683" i="3" a="1"/>
  <c r="G1683" i="3" l="1"/>
  <c r="F1683" i="3"/>
  <c r="K1418" i="3"/>
  <c r="H1683" i="3" l="1"/>
  <c r="I1683" i="3" s="1"/>
  <c r="B1684" i="3" s="1"/>
  <c r="K1419" i="3"/>
  <c r="G1684" i="3" a="1"/>
  <c r="G1684" i="3" l="1"/>
  <c r="F1684" i="3"/>
  <c r="K1420" i="3"/>
  <c r="H1684" i="3" l="1"/>
  <c r="I1684" i="3" s="1"/>
  <c r="B1685" i="3" s="1"/>
  <c r="K1421" i="3"/>
  <c r="G1685" i="3" a="1"/>
  <c r="G1685" i="3" l="1"/>
  <c r="F1685" i="3"/>
  <c r="K1422" i="3"/>
  <c r="H1685" i="3" l="1"/>
  <c r="I1685" i="3" s="1"/>
  <c r="B1686" i="3" s="1"/>
  <c r="K1423" i="3"/>
  <c r="G1686" i="3" a="1"/>
  <c r="G1686" i="3" l="1"/>
  <c r="F1686" i="3"/>
  <c r="K1424" i="3"/>
  <c r="H1686" i="3" l="1"/>
  <c r="I1686" i="3" s="1"/>
  <c r="B1687" i="3" s="1"/>
  <c r="K1425" i="3"/>
  <c r="G1687" i="3" a="1"/>
  <c r="G1687" i="3" l="1"/>
  <c r="F1687" i="3"/>
  <c r="K1426" i="3"/>
  <c r="H1687" i="3" l="1"/>
  <c r="I1687" i="3" s="1"/>
  <c r="B1688" i="3" s="1"/>
  <c r="K1427" i="3"/>
  <c r="G1688" i="3" a="1"/>
  <c r="G1688" i="3" l="1"/>
  <c r="F1688" i="3"/>
  <c r="K1428" i="3"/>
  <c r="H1688" i="3" l="1"/>
  <c r="I1688" i="3" s="1"/>
  <c r="B1689" i="3" s="1"/>
  <c r="K1429" i="3"/>
  <c r="G1689" i="3" a="1"/>
  <c r="G1689" i="3" l="1"/>
  <c r="F1689" i="3"/>
  <c r="K1430" i="3"/>
  <c r="H1689" i="3" l="1"/>
  <c r="I1689" i="3" s="1"/>
  <c r="B1690" i="3" s="1"/>
  <c r="K1431" i="3"/>
  <c r="G1690" i="3" a="1"/>
  <c r="G1690" i="3" l="1"/>
  <c r="F1690" i="3"/>
  <c r="K1432" i="3"/>
  <c r="H1690" i="3" l="1"/>
  <c r="I1690" i="3" s="1"/>
  <c r="B1691" i="3" s="1"/>
  <c r="K1433" i="3"/>
  <c r="G1691" i="3" a="1"/>
  <c r="G1691" i="3" l="1"/>
  <c r="F1691" i="3"/>
  <c r="K1434" i="3"/>
  <c r="H1691" i="3" l="1"/>
  <c r="I1691" i="3" s="1"/>
  <c r="B1692" i="3" s="1"/>
  <c r="K1435" i="3"/>
  <c r="G1692" i="3" a="1"/>
  <c r="G1692" i="3" l="1"/>
  <c r="F1692" i="3"/>
  <c r="K1436" i="3"/>
  <c r="H1692" i="3" l="1"/>
  <c r="I1692" i="3" s="1"/>
  <c r="B1693" i="3" s="1"/>
  <c r="K1437" i="3"/>
  <c r="G1693" i="3" a="1"/>
  <c r="G1693" i="3" l="1"/>
  <c r="F1693" i="3"/>
  <c r="K1438" i="3"/>
  <c r="H1693" i="3" l="1"/>
  <c r="I1693" i="3" s="1"/>
  <c r="B1694" i="3" s="1"/>
  <c r="K1439" i="3"/>
  <c r="G1694" i="3" a="1"/>
  <c r="G1694" i="3" l="1"/>
  <c r="F1694" i="3"/>
  <c r="K1440" i="3"/>
  <c r="H1694" i="3" l="1"/>
  <c r="I1694" i="3" s="1"/>
  <c r="B1695" i="3" s="1"/>
  <c r="K1441" i="3"/>
  <c r="G1695" i="3" a="1"/>
  <c r="G1695" i="3" l="1"/>
  <c r="F1695" i="3"/>
  <c r="K1442" i="3"/>
  <c r="H1695" i="3" l="1"/>
  <c r="I1695" i="3" s="1"/>
  <c r="B1696" i="3" s="1"/>
  <c r="K1443" i="3"/>
  <c r="G1696" i="3" a="1"/>
  <c r="G1696" i="3" l="1"/>
  <c r="F1696" i="3"/>
  <c r="K1444" i="3"/>
  <c r="H1696" i="3" l="1"/>
  <c r="I1696" i="3" s="1"/>
  <c r="B1697" i="3" s="1"/>
  <c r="K1445" i="3"/>
  <c r="G1697" i="3" a="1"/>
  <c r="G1697" i="3" l="1"/>
  <c r="F1697" i="3"/>
  <c r="K1446" i="3"/>
  <c r="H1697" i="3" l="1"/>
  <c r="I1697" i="3" s="1"/>
  <c r="B1698" i="3" s="1"/>
  <c r="K1447" i="3"/>
  <c r="G1698" i="3" a="1"/>
  <c r="G1698" i="3" l="1"/>
  <c r="F1698" i="3"/>
  <c r="K1448" i="3"/>
  <c r="H1698" i="3" l="1"/>
  <c r="I1698" i="3" s="1"/>
  <c r="B1699" i="3" s="1"/>
  <c r="K1449" i="3"/>
  <c r="G1699" i="3" a="1"/>
  <c r="G1699" i="3" l="1"/>
  <c r="F1699" i="3"/>
  <c r="K1450" i="3"/>
  <c r="H1699" i="3" l="1"/>
  <c r="I1699" i="3" s="1"/>
  <c r="B1700" i="3" s="1"/>
  <c r="K1451" i="3"/>
  <c r="G1700" i="3" a="1"/>
  <c r="G1700" i="3" l="1"/>
  <c r="F1700" i="3"/>
  <c r="K1452" i="3"/>
  <c r="H1700" i="3" l="1"/>
  <c r="I1700" i="3" s="1"/>
  <c r="B1701" i="3" s="1"/>
  <c r="K1453" i="3"/>
  <c r="G1701" i="3" a="1"/>
  <c r="G1701" i="3" l="1"/>
  <c r="F1701" i="3"/>
  <c r="K1454" i="3"/>
  <c r="H1701" i="3" l="1"/>
  <c r="I1701" i="3" s="1"/>
  <c r="B1702" i="3" s="1"/>
  <c r="K1455" i="3"/>
  <c r="G1702" i="3" a="1"/>
  <c r="G1702" i="3" l="1"/>
  <c r="F1702" i="3"/>
  <c r="K1456" i="3"/>
  <c r="H1702" i="3" l="1"/>
  <c r="I1702" i="3" s="1"/>
  <c r="B1703" i="3" s="1"/>
  <c r="K1457" i="3"/>
  <c r="G1703" i="3" a="1"/>
  <c r="G1703" i="3" l="1"/>
  <c r="F1703" i="3"/>
  <c r="K1458" i="3"/>
  <c r="H1703" i="3" l="1"/>
  <c r="I1703" i="3" s="1"/>
  <c r="B1704" i="3" s="1"/>
  <c r="K1459" i="3"/>
  <c r="G1704" i="3" a="1"/>
  <c r="G1704" i="3" l="1"/>
  <c r="F1704" i="3"/>
  <c r="K1460" i="3"/>
  <c r="H1704" i="3" l="1"/>
  <c r="I1704" i="3" s="1"/>
  <c r="B1705" i="3" s="1"/>
  <c r="K1461" i="3"/>
  <c r="G1705" i="3" a="1"/>
  <c r="G1705" i="3" l="1"/>
  <c r="F1705" i="3"/>
  <c r="K1462" i="3"/>
  <c r="H1705" i="3" l="1"/>
  <c r="I1705" i="3" s="1"/>
  <c r="B1706" i="3" s="1"/>
  <c r="K1463" i="3"/>
  <c r="G1706" i="3" a="1"/>
  <c r="G1706" i="3" l="1"/>
  <c r="F1706" i="3"/>
  <c r="K1464" i="3"/>
  <c r="H1706" i="3" l="1"/>
  <c r="I1706" i="3" s="1"/>
  <c r="B1707" i="3" s="1"/>
  <c r="K1465" i="3"/>
  <c r="G1707" i="3" a="1"/>
  <c r="G1707" i="3" l="1"/>
  <c r="F1707" i="3"/>
  <c r="K1466" i="3"/>
  <c r="H1707" i="3" l="1"/>
  <c r="I1707" i="3" s="1"/>
  <c r="B1708" i="3" s="1"/>
  <c r="K1467" i="3"/>
  <c r="G1708" i="3" a="1"/>
  <c r="G1708" i="3" l="1"/>
  <c r="F1708" i="3"/>
  <c r="K1468" i="3"/>
  <c r="H1708" i="3" l="1"/>
  <c r="I1708" i="3" s="1"/>
  <c r="B1709" i="3" s="1"/>
  <c r="K1469" i="3"/>
  <c r="G1709" i="3" a="1"/>
  <c r="G1709" i="3" l="1"/>
  <c r="F1709" i="3"/>
  <c r="K1470" i="3"/>
  <c r="H1709" i="3" l="1"/>
  <c r="I1709" i="3" s="1"/>
  <c r="B1710" i="3" s="1"/>
  <c r="K1471" i="3"/>
  <c r="G1710" i="3" a="1"/>
  <c r="G1710" i="3" l="1"/>
  <c r="F1710" i="3"/>
  <c r="K1472" i="3"/>
  <c r="H1710" i="3" l="1"/>
  <c r="I1710" i="3" s="1"/>
  <c r="B1711" i="3" s="1"/>
  <c r="K1473" i="3"/>
  <c r="G1711" i="3" a="1"/>
  <c r="G1711" i="3" l="1"/>
  <c r="F1711" i="3"/>
  <c r="K1474" i="3"/>
  <c r="H1711" i="3" l="1"/>
  <c r="I1711" i="3" s="1"/>
  <c r="B1712" i="3" s="1"/>
  <c r="K1475" i="3"/>
  <c r="G1712" i="3" a="1"/>
  <c r="G1712" i="3" l="1"/>
  <c r="F1712" i="3"/>
  <c r="K1476" i="3"/>
  <c r="H1712" i="3" l="1"/>
  <c r="I1712" i="3" s="1"/>
  <c r="B1713" i="3" s="1"/>
  <c r="K1477" i="3"/>
  <c r="G1713" i="3" a="1"/>
  <c r="G1713" i="3" l="1"/>
  <c r="F1713" i="3"/>
  <c r="K1478" i="3"/>
  <c r="H1713" i="3" l="1"/>
  <c r="I1713" i="3" s="1"/>
  <c r="B1714" i="3" s="1"/>
  <c r="K1479" i="3"/>
  <c r="G1714" i="3" a="1"/>
  <c r="G1714" i="3" l="1"/>
  <c r="F1714" i="3"/>
  <c r="K1480" i="3"/>
  <c r="H1714" i="3" l="1"/>
  <c r="I1714" i="3" s="1"/>
  <c r="B1715" i="3" s="1"/>
  <c r="K1481" i="3"/>
  <c r="G1715" i="3" a="1"/>
  <c r="G1715" i="3" l="1"/>
  <c r="F1715" i="3"/>
  <c r="K1482" i="3"/>
  <c r="H1715" i="3" l="1"/>
  <c r="I1715" i="3" s="1"/>
  <c r="B1716" i="3" s="1"/>
  <c r="K1483" i="3"/>
  <c r="G1716" i="3" a="1"/>
  <c r="G1716" i="3" l="1"/>
  <c r="F1716" i="3"/>
  <c r="K1484" i="3"/>
  <c r="H1716" i="3" l="1"/>
  <c r="I1716" i="3" s="1"/>
  <c r="B1717" i="3" s="1"/>
  <c r="K1485" i="3"/>
  <c r="G1717" i="3" a="1"/>
  <c r="G1717" i="3" l="1"/>
  <c r="F1717" i="3"/>
  <c r="K1486" i="3"/>
  <c r="H1717" i="3" l="1"/>
  <c r="I1717" i="3" s="1"/>
  <c r="B1718" i="3" s="1"/>
  <c r="K1487" i="3"/>
  <c r="G1718" i="3" a="1"/>
  <c r="G1718" i="3" l="1"/>
  <c r="F1718" i="3"/>
  <c r="K1488" i="3"/>
  <c r="H1718" i="3" l="1"/>
  <c r="I1718" i="3" s="1"/>
  <c r="B1719" i="3" s="1"/>
  <c r="K1489" i="3"/>
  <c r="G1719" i="3" a="1"/>
  <c r="G1719" i="3" l="1"/>
  <c r="F1719" i="3"/>
  <c r="K1490" i="3"/>
  <c r="H1719" i="3" l="1"/>
  <c r="I1719" i="3" s="1"/>
  <c r="B1720" i="3" s="1"/>
  <c r="K1491" i="3"/>
  <c r="G1720" i="3" a="1"/>
  <c r="G1720" i="3" l="1"/>
  <c r="F1720" i="3"/>
  <c r="K1492" i="3"/>
  <c r="H1720" i="3" l="1"/>
  <c r="I1720" i="3" s="1"/>
  <c r="B1721" i="3" s="1"/>
  <c r="K1493" i="3"/>
  <c r="G1721" i="3" a="1"/>
  <c r="G1721" i="3" l="1"/>
  <c r="F1721" i="3"/>
  <c r="K1494" i="3"/>
  <c r="H1721" i="3" l="1"/>
  <c r="I1721" i="3" s="1"/>
  <c r="B1722" i="3" s="1"/>
  <c r="K1495" i="3"/>
  <c r="G1722" i="3" a="1"/>
  <c r="G1722" i="3" l="1"/>
  <c r="F1722" i="3"/>
  <c r="K1496" i="3"/>
  <c r="H1722" i="3" l="1"/>
  <c r="I1722" i="3" s="1"/>
  <c r="B1723" i="3" s="1"/>
  <c r="K1497" i="3"/>
  <c r="G1723" i="3" a="1"/>
  <c r="G1723" i="3" l="1"/>
  <c r="F1723" i="3"/>
  <c r="K1498" i="3"/>
  <c r="H1723" i="3" l="1"/>
  <c r="I1723" i="3" s="1"/>
  <c r="B1724" i="3" s="1"/>
  <c r="K1499" i="3"/>
  <c r="G1724" i="3" a="1"/>
  <c r="G1724" i="3" l="1"/>
  <c r="F1724" i="3"/>
  <c r="K1500" i="3"/>
  <c r="H1724" i="3" l="1"/>
  <c r="I1724" i="3" s="1"/>
  <c r="B1725" i="3" s="1"/>
  <c r="K1501" i="3"/>
  <c r="G1725" i="3" a="1"/>
  <c r="G1725" i="3" l="1"/>
  <c r="F1725" i="3"/>
  <c r="K1502" i="3"/>
  <c r="H1725" i="3" l="1"/>
  <c r="I1725" i="3" s="1"/>
  <c r="B1726" i="3" s="1"/>
  <c r="K1503" i="3"/>
  <c r="G1726" i="3" a="1"/>
  <c r="G1726" i="3" l="1"/>
  <c r="F1726" i="3"/>
  <c r="K1504" i="3"/>
  <c r="H1726" i="3" l="1"/>
  <c r="I1726" i="3" s="1"/>
  <c r="B1727" i="3" s="1"/>
  <c r="K1505" i="3"/>
  <c r="G1727" i="3" a="1"/>
  <c r="G1727" i="3" l="1"/>
  <c r="F1727" i="3"/>
  <c r="K1506" i="3"/>
  <c r="H1727" i="3" l="1"/>
  <c r="I1727" i="3" s="1"/>
  <c r="B1728" i="3" s="1"/>
  <c r="K1507" i="3"/>
  <c r="G1728" i="3" a="1"/>
  <c r="G1728" i="3" l="1"/>
  <c r="F1728" i="3"/>
  <c r="K1508" i="3"/>
  <c r="H1728" i="3" l="1"/>
  <c r="I1728" i="3" s="1"/>
  <c r="B1729" i="3" s="1"/>
  <c r="K1509" i="3"/>
  <c r="G1729" i="3" a="1"/>
  <c r="G1729" i="3" l="1"/>
  <c r="F1729" i="3"/>
  <c r="K1510" i="3"/>
  <c r="H1729" i="3" l="1"/>
  <c r="I1729" i="3" s="1"/>
  <c r="B1730" i="3" s="1"/>
  <c r="K1511" i="3"/>
  <c r="G1730" i="3" a="1"/>
  <c r="G1730" i="3" l="1"/>
  <c r="F1730" i="3"/>
  <c r="K1512" i="3"/>
  <c r="H1730" i="3" l="1"/>
  <c r="I1730" i="3" s="1"/>
  <c r="B1731" i="3" s="1"/>
  <c r="K1513" i="3"/>
  <c r="G1731" i="3" a="1"/>
  <c r="G1731" i="3" l="1"/>
  <c r="F1731" i="3"/>
  <c r="K1514" i="3"/>
  <c r="H1731" i="3" l="1"/>
  <c r="I1731" i="3" s="1"/>
  <c r="B1732" i="3" s="1"/>
  <c r="K1515" i="3"/>
  <c r="G1732" i="3" a="1"/>
  <c r="G1732" i="3" l="1"/>
  <c r="F1732" i="3"/>
  <c r="K1516" i="3"/>
  <c r="H1732" i="3" l="1"/>
  <c r="I1732" i="3" s="1"/>
  <c r="B1733" i="3" s="1"/>
  <c r="K1517" i="3"/>
  <c r="G1733" i="3" a="1"/>
  <c r="G1733" i="3" l="1"/>
  <c r="F1733" i="3"/>
  <c r="K1518" i="3"/>
  <c r="H1733" i="3" l="1"/>
  <c r="I1733" i="3" s="1"/>
  <c r="B1734" i="3" s="1"/>
  <c r="K1519" i="3"/>
  <c r="G1734" i="3" a="1"/>
  <c r="G1734" i="3" l="1"/>
  <c r="F1734" i="3"/>
  <c r="K1520" i="3"/>
  <c r="H1734" i="3" l="1"/>
  <c r="I1734" i="3" s="1"/>
  <c r="B1735" i="3" s="1"/>
  <c r="K1521" i="3"/>
  <c r="G1735" i="3" a="1"/>
  <c r="G1735" i="3" l="1"/>
  <c r="F1735" i="3"/>
  <c r="K1522" i="3"/>
  <c r="H1735" i="3" l="1"/>
  <c r="I1735" i="3" s="1"/>
  <c r="B1736" i="3" s="1"/>
  <c r="K1523" i="3"/>
  <c r="G1736" i="3" a="1"/>
  <c r="G1736" i="3" l="1"/>
  <c r="F1736" i="3"/>
  <c r="K1524" i="3"/>
  <c r="H1736" i="3" l="1"/>
  <c r="I1736" i="3" s="1"/>
  <c r="B1737" i="3" s="1"/>
  <c r="K1525" i="3"/>
  <c r="G1737" i="3" a="1"/>
  <c r="G1737" i="3" l="1"/>
  <c r="F1737" i="3"/>
  <c r="K1526" i="3"/>
  <c r="H1737" i="3" l="1"/>
  <c r="I1737" i="3" s="1"/>
  <c r="B1738" i="3" s="1"/>
  <c r="K1527" i="3"/>
  <c r="G1738" i="3" a="1"/>
  <c r="G1738" i="3" l="1"/>
  <c r="F1738" i="3"/>
  <c r="K1528" i="3"/>
  <c r="H1738" i="3" l="1"/>
  <c r="I1738" i="3" s="1"/>
  <c r="B1739" i="3" s="1"/>
  <c r="K1529" i="3"/>
  <c r="G1739" i="3" a="1"/>
  <c r="G1739" i="3" l="1"/>
  <c r="F1739" i="3"/>
  <c r="K1530" i="3"/>
  <c r="H1739" i="3" l="1"/>
  <c r="I1739" i="3" s="1"/>
  <c r="B1740" i="3" s="1"/>
  <c r="K1531" i="3"/>
  <c r="G1740" i="3" a="1"/>
  <c r="G1740" i="3" l="1"/>
  <c r="F1740" i="3"/>
  <c r="K1532" i="3"/>
  <c r="H1740" i="3" l="1"/>
  <c r="I1740" i="3" s="1"/>
  <c r="B1741" i="3" s="1"/>
  <c r="K1533" i="3"/>
  <c r="G1741" i="3" a="1"/>
  <c r="G1741" i="3" l="1"/>
  <c r="F1741" i="3"/>
  <c r="K1534" i="3"/>
  <c r="H1741" i="3" l="1"/>
  <c r="I1741" i="3" s="1"/>
  <c r="B1742" i="3" s="1"/>
  <c r="K1535" i="3"/>
  <c r="G1742" i="3" a="1"/>
  <c r="G1742" i="3" l="1"/>
  <c r="F1742" i="3"/>
  <c r="K1536" i="3"/>
  <c r="H1742" i="3" l="1"/>
  <c r="I1742" i="3" s="1"/>
  <c r="B1743" i="3" s="1"/>
  <c r="K1537" i="3"/>
  <c r="G1743" i="3" a="1"/>
  <c r="G1743" i="3" l="1"/>
  <c r="F1743" i="3"/>
  <c r="K1538" i="3"/>
  <c r="H1743" i="3" l="1"/>
  <c r="I1743" i="3" s="1"/>
  <c r="B1744" i="3" s="1"/>
  <c r="K1539" i="3"/>
  <c r="G1744" i="3" a="1"/>
  <c r="G1744" i="3" l="1"/>
  <c r="F1744" i="3"/>
  <c r="K1540" i="3"/>
  <c r="H1744" i="3" l="1"/>
  <c r="I1744" i="3" s="1"/>
  <c r="B1745" i="3" s="1"/>
  <c r="K1541" i="3"/>
  <c r="G1745" i="3" a="1"/>
  <c r="G1745" i="3" l="1"/>
  <c r="F1745" i="3"/>
  <c r="K1542" i="3"/>
  <c r="H1745" i="3" l="1"/>
  <c r="I1745" i="3" s="1"/>
  <c r="B1746" i="3" s="1"/>
  <c r="K1543" i="3"/>
  <c r="G1746" i="3" a="1"/>
  <c r="G1746" i="3" l="1"/>
  <c r="F1746" i="3"/>
  <c r="K1544" i="3"/>
  <c r="H1746" i="3" l="1"/>
  <c r="I1746" i="3" s="1"/>
  <c r="B1747" i="3" s="1"/>
  <c r="K1545" i="3"/>
  <c r="G1747" i="3" a="1"/>
  <c r="G1747" i="3" l="1"/>
  <c r="F1747" i="3"/>
  <c r="K1546" i="3"/>
  <c r="H1747" i="3" l="1"/>
  <c r="I1747" i="3" s="1"/>
  <c r="B1748" i="3" s="1"/>
  <c r="K1547" i="3"/>
  <c r="G1748" i="3" a="1"/>
  <c r="G1748" i="3" l="1"/>
  <c r="F1748" i="3"/>
  <c r="K1548" i="3"/>
  <c r="H1748" i="3" l="1"/>
  <c r="I1748" i="3" s="1"/>
  <c r="B1749" i="3" s="1"/>
  <c r="K1549" i="3"/>
  <c r="G1749" i="3" a="1"/>
  <c r="G1749" i="3" l="1"/>
  <c r="F1749" i="3"/>
  <c r="K1550" i="3"/>
  <c r="H1749" i="3" l="1"/>
  <c r="I1749" i="3" s="1"/>
  <c r="B1750" i="3" s="1"/>
  <c r="K1551" i="3"/>
  <c r="G1750" i="3" a="1"/>
  <c r="G1750" i="3" l="1"/>
  <c r="F1750" i="3"/>
  <c r="K1552" i="3"/>
  <c r="H1750" i="3" l="1"/>
  <c r="I1750" i="3" s="1"/>
  <c r="B1751" i="3" s="1"/>
  <c r="K1553" i="3"/>
  <c r="G1751" i="3" a="1"/>
  <c r="G1751" i="3" l="1"/>
  <c r="F1751" i="3"/>
  <c r="K1554" i="3"/>
  <c r="H1751" i="3" l="1"/>
  <c r="I1751" i="3" s="1"/>
  <c r="B1752" i="3" s="1"/>
  <c r="K1555" i="3"/>
  <c r="G1752" i="3" a="1"/>
  <c r="G1752" i="3" l="1"/>
  <c r="F1752" i="3"/>
  <c r="K1556" i="3"/>
  <c r="H1752" i="3" l="1"/>
  <c r="I1752" i="3" s="1"/>
  <c r="B1753" i="3" s="1"/>
  <c r="K1557" i="3"/>
  <c r="G1753" i="3" a="1"/>
  <c r="G1753" i="3" l="1"/>
  <c r="F1753" i="3"/>
  <c r="K1558" i="3"/>
  <c r="H1753" i="3" l="1"/>
  <c r="I1753" i="3" s="1"/>
  <c r="B1754" i="3" s="1"/>
  <c r="K1559" i="3"/>
  <c r="G1754" i="3" a="1"/>
  <c r="G1754" i="3" l="1"/>
  <c r="F1754" i="3"/>
  <c r="K1560" i="3"/>
  <c r="H1754" i="3" l="1"/>
  <c r="I1754" i="3" s="1"/>
  <c r="B1755" i="3" s="1"/>
  <c r="K1561" i="3"/>
  <c r="G1755" i="3" a="1"/>
  <c r="G1755" i="3" l="1"/>
  <c r="F1755" i="3"/>
  <c r="K1562" i="3"/>
  <c r="H1755" i="3" l="1"/>
  <c r="I1755" i="3" s="1"/>
  <c r="B1756" i="3" s="1"/>
  <c r="K1563" i="3"/>
  <c r="G1756" i="3" a="1"/>
  <c r="G1756" i="3" l="1"/>
  <c r="F1756" i="3"/>
  <c r="K1564" i="3"/>
  <c r="H1756" i="3" l="1"/>
  <c r="I1756" i="3" s="1"/>
  <c r="B1757" i="3" s="1"/>
  <c r="K1565" i="3"/>
  <c r="G1757" i="3" a="1"/>
  <c r="G1757" i="3" l="1"/>
  <c r="F1757" i="3"/>
  <c r="K1566" i="3"/>
  <c r="H1757" i="3" l="1"/>
  <c r="I1757" i="3" s="1"/>
  <c r="B1758" i="3" s="1"/>
  <c r="K1567" i="3"/>
  <c r="G1758" i="3" a="1"/>
  <c r="G1758" i="3" l="1"/>
  <c r="F1758" i="3"/>
  <c r="K1568" i="3"/>
  <c r="H1758" i="3" l="1"/>
  <c r="I1758" i="3" s="1"/>
  <c r="B1759" i="3" s="1"/>
  <c r="K1569" i="3"/>
  <c r="G1759" i="3" a="1"/>
  <c r="G1759" i="3" l="1"/>
  <c r="F1759" i="3"/>
  <c r="K1570" i="3"/>
  <c r="H1759" i="3" l="1"/>
  <c r="I1759" i="3" s="1"/>
  <c r="B1760" i="3" s="1"/>
  <c r="K1571" i="3"/>
  <c r="G1760" i="3" a="1"/>
  <c r="G1760" i="3" l="1"/>
  <c r="F1760" i="3"/>
  <c r="K1572" i="3"/>
  <c r="H1760" i="3" l="1"/>
  <c r="I1760" i="3" s="1"/>
  <c r="B1761" i="3" s="1"/>
  <c r="K1573" i="3"/>
  <c r="G1761" i="3" a="1"/>
  <c r="G1761" i="3" l="1"/>
  <c r="F1761" i="3"/>
  <c r="K1574" i="3"/>
  <c r="H1761" i="3" l="1"/>
  <c r="I1761" i="3" s="1"/>
  <c r="B1762" i="3" s="1"/>
  <c r="K1575" i="3"/>
  <c r="G1762" i="3" a="1"/>
  <c r="G1762" i="3" l="1"/>
  <c r="F1762" i="3"/>
  <c r="K1576" i="3"/>
  <c r="H1762" i="3" l="1"/>
  <c r="I1762" i="3" s="1"/>
  <c r="B1763" i="3" s="1"/>
  <c r="K1577" i="3"/>
  <c r="G1763" i="3" a="1"/>
  <c r="G1763" i="3" l="1"/>
  <c r="F1763" i="3"/>
  <c r="K1578" i="3"/>
  <c r="H1763" i="3" l="1"/>
  <c r="I1763" i="3" s="1"/>
  <c r="B1764" i="3" s="1"/>
  <c r="K1579" i="3"/>
  <c r="G1764" i="3" a="1"/>
  <c r="G1764" i="3" l="1"/>
  <c r="F1764" i="3"/>
  <c r="K1580" i="3"/>
  <c r="H1764" i="3" l="1"/>
  <c r="I1764" i="3" s="1"/>
  <c r="B1765" i="3" s="1"/>
  <c r="K1581" i="3"/>
  <c r="G1765" i="3" a="1"/>
  <c r="G1765" i="3" l="1"/>
  <c r="F1765" i="3"/>
  <c r="K1582" i="3"/>
  <c r="H1765" i="3" l="1"/>
  <c r="I1765" i="3" s="1"/>
  <c r="B1766" i="3" s="1"/>
  <c r="K1583" i="3"/>
  <c r="G1766" i="3" a="1"/>
  <c r="G1766" i="3" l="1"/>
  <c r="F1766" i="3"/>
  <c r="K1584" i="3"/>
  <c r="H1766" i="3" l="1"/>
  <c r="I1766" i="3" s="1"/>
  <c r="B1767" i="3" s="1"/>
  <c r="K1585" i="3"/>
  <c r="G1767" i="3" a="1"/>
  <c r="G1767" i="3" l="1"/>
  <c r="F1767" i="3"/>
  <c r="K1586" i="3"/>
  <c r="H1767" i="3" l="1"/>
  <c r="I1767" i="3" s="1"/>
  <c r="B1768" i="3" s="1"/>
  <c r="K1587" i="3"/>
  <c r="G1768" i="3" a="1"/>
  <c r="G1768" i="3" l="1"/>
  <c r="F1768" i="3"/>
  <c r="K1588" i="3"/>
  <c r="H1768" i="3" l="1"/>
  <c r="I1768" i="3" s="1"/>
  <c r="B1769" i="3" s="1"/>
  <c r="K1589" i="3"/>
  <c r="G1769" i="3" a="1"/>
  <c r="G1769" i="3" l="1"/>
  <c r="F1769" i="3"/>
  <c r="K1590" i="3"/>
  <c r="H1769" i="3" l="1"/>
  <c r="I1769" i="3" s="1"/>
  <c r="B1770" i="3" s="1"/>
  <c r="K1591" i="3"/>
  <c r="G1770" i="3" a="1"/>
  <c r="G1770" i="3" l="1"/>
  <c r="F1770" i="3"/>
  <c r="K1592" i="3"/>
  <c r="H1770" i="3" l="1"/>
  <c r="I1770" i="3" s="1"/>
  <c r="B1771" i="3" s="1"/>
  <c r="K1593" i="3"/>
  <c r="G1771" i="3" a="1"/>
  <c r="G1771" i="3" l="1"/>
  <c r="F1771" i="3"/>
  <c r="K1594" i="3"/>
  <c r="H1771" i="3" l="1"/>
  <c r="I1771" i="3" s="1"/>
  <c r="B1772" i="3" s="1"/>
  <c r="K1595" i="3"/>
  <c r="G1772" i="3" a="1"/>
  <c r="G1772" i="3" l="1"/>
  <c r="F1772" i="3"/>
  <c r="K1596" i="3"/>
  <c r="H1772" i="3" l="1"/>
  <c r="I1772" i="3" s="1"/>
  <c r="B1773" i="3" s="1"/>
  <c r="K1597" i="3"/>
  <c r="G1773" i="3" a="1"/>
  <c r="G1773" i="3" l="1"/>
  <c r="F1773" i="3"/>
  <c r="K1598" i="3"/>
  <c r="H1773" i="3" l="1"/>
  <c r="I1773" i="3" s="1"/>
  <c r="B1774" i="3" s="1"/>
  <c r="K1599" i="3"/>
  <c r="G1774" i="3" a="1"/>
  <c r="G1774" i="3" l="1"/>
  <c r="F1774" i="3"/>
  <c r="K1600" i="3"/>
  <c r="H1774" i="3" l="1"/>
  <c r="I1774" i="3" s="1"/>
  <c r="B1775" i="3" s="1"/>
  <c r="K1601" i="3"/>
  <c r="G1775" i="3" a="1"/>
  <c r="G1775" i="3" l="1"/>
  <c r="F1775" i="3"/>
  <c r="K1602" i="3"/>
  <c r="H1775" i="3" l="1"/>
  <c r="I1775" i="3" s="1"/>
  <c r="B1776" i="3" s="1"/>
  <c r="K1603" i="3"/>
  <c r="G1776" i="3" a="1"/>
  <c r="G1776" i="3" l="1"/>
  <c r="F1776" i="3"/>
  <c r="K1604" i="3"/>
  <c r="H1776" i="3" l="1"/>
  <c r="I1776" i="3" s="1"/>
  <c r="B1777" i="3" s="1"/>
  <c r="K1605" i="3"/>
  <c r="G1777" i="3" a="1"/>
  <c r="G1777" i="3" l="1"/>
  <c r="F1777" i="3"/>
  <c r="K1606" i="3"/>
  <c r="H1777" i="3" l="1"/>
  <c r="I1777" i="3" s="1"/>
  <c r="B1778" i="3" s="1"/>
  <c r="K1607" i="3"/>
  <c r="G1778" i="3" a="1"/>
  <c r="G1778" i="3" l="1"/>
  <c r="F1778" i="3"/>
  <c r="K1608" i="3"/>
  <c r="H1778" i="3" l="1"/>
  <c r="I1778" i="3" s="1"/>
  <c r="B1779" i="3" s="1"/>
  <c r="K1609" i="3"/>
  <c r="G1779" i="3" a="1"/>
  <c r="G1779" i="3" l="1"/>
  <c r="F1779" i="3"/>
  <c r="K1610" i="3"/>
  <c r="H1779" i="3" l="1"/>
  <c r="I1779" i="3" s="1"/>
  <c r="B1780" i="3" s="1"/>
  <c r="K1611" i="3"/>
  <c r="G1780" i="3" a="1"/>
  <c r="G1780" i="3" l="1"/>
  <c r="F1780" i="3"/>
  <c r="K1612" i="3"/>
  <c r="H1780" i="3" l="1"/>
  <c r="I1780" i="3" s="1"/>
  <c r="B1781" i="3" s="1"/>
  <c r="K1613" i="3"/>
  <c r="G1781" i="3" a="1"/>
  <c r="G1781" i="3" l="1"/>
  <c r="F1781" i="3"/>
  <c r="K1614" i="3"/>
  <c r="H1781" i="3" l="1"/>
  <c r="I1781" i="3" s="1"/>
  <c r="B1782" i="3" s="1"/>
  <c r="K1615" i="3"/>
  <c r="G1782" i="3" a="1"/>
  <c r="G1782" i="3" l="1"/>
  <c r="F1782" i="3"/>
  <c r="K1616" i="3"/>
  <c r="H1782" i="3" l="1"/>
  <c r="I1782" i="3" s="1"/>
  <c r="B1783" i="3" s="1"/>
  <c r="K1617" i="3"/>
  <c r="G1783" i="3" a="1"/>
  <c r="G1783" i="3" l="1"/>
  <c r="F1783" i="3"/>
  <c r="K1618" i="3"/>
  <c r="H1783" i="3" l="1"/>
  <c r="I1783" i="3" s="1"/>
  <c r="B1784" i="3" s="1"/>
  <c r="K1619" i="3"/>
  <c r="G1784" i="3" a="1"/>
  <c r="G1784" i="3" l="1"/>
  <c r="F1784" i="3"/>
  <c r="K1620" i="3"/>
  <c r="H1784" i="3" l="1"/>
  <c r="I1784" i="3" s="1"/>
  <c r="B1785" i="3" s="1"/>
  <c r="K1621" i="3"/>
  <c r="G1785" i="3" a="1"/>
  <c r="G1785" i="3" l="1"/>
  <c r="F1785" i="3"/>
  <c r="K1622" i="3"/>
  <c r="H1785" i="3" l="1"/>
  <c r="I1785" i="3" s="1"/>
  <c r="B1786" i="3" s="1"/>
  <c r="K1623" i="3"/>
  <c r="G1786" i="3" a="1"/>
  <c r="G1786" i="3" l="1"/>
  <c r="F1786" i="3"/>
  <c r="K1624" i="3"/>
  <c r="H1786" i="3" l="1"/>
  <c r="I1786" i="3" s="1"/>
  <c r="B1787" i="3" s="1"/>
  <c r="K1625" i="3"/>
  <c r="G1787" i="3" a="1"/>
  <c r="G1787" i="3" l="1"/>
  <c r="F1787" i="3"/>
  <c r="K1626" i="3"/>
  <c r="H1787" i="3" l="1"/>
  <c r="I1787" i="3" s="1"/>
  <c r="B1788" i="3" s="1"/>
  <c r="K1627" i="3"/>
  <c r="G1788" i="3" a="1"/>
  <c r="G1788" i="3" l="1"/>
  <c r="F1788" i="3"/>
  <c r="K1628" i="3"/>
  <c r="H1788" i="3" l="1"/>
  <c r="I1788" i="3" s="1"/>
  <c r="B1789" i="3" s="1"/>
  <c r="K1629" i="3"/>
  <c r="G1789" i="3" a="1"/>
  <c r="G1789" i="3" l="1"/>
  <c r="F1789" i="3"/>
  <c r="K1630" i="3"/>
  <c r="H1789" i="3" l="1"/>
  <c r="I1789" i="3" s="1"/>
  <c r="B1790" i="3" s="1"/>
  <c r="K1631" i="3"/>
  <c r="G1790" i="3" a="1"/>
  <c r="G1790" i="3" l="1"/>
  <c r="F1790" i="3"/>
  <c r="K1632" i="3"/>
  <c r="H1790" i="3" l="1"/>
  <c r="I1790" i="3" s="1"/>
  <c r="B1791" i="3" s="1"/>
  <c r="K1633" i="3"/>
  <c r="G1791" i="3" a="1"/>
  <c r="G1791" i="3" l="1"/>
  <c r="F1791" i="3"/>
  <c r="K1634" i="3"/>
  <c r="H1791" i="3" l="1"/>
  <c r="I1791" i="3" s="1"/>
  <c r="B1792" i="3" s="1"/>
  <c r="K1635" i="3"/>
  <c r="G1792" i="3" a="1"/>
  <c r="G1792" i="3" l="1"/>
  <c r="F1792" i="3"/>
  <c r="K1636" i="3"/>
  <c r="H1792" i="3" l="1"/>
  <c r="I1792" i="3" s="1"/>
  <c r="B1793" i="3" s="1"/>
  <c r="K1637" i="3"/>
  <c r="G1793" i="3" a="1"/>
  <c r="G1793" i="3" l="1"/>
  <c r="F1793" i="3"/>
  <c r="K1638" i="3"/>
  <c r="H1793" i="3" l="1"/>
  <c r="I1793" i="3" s="1"/>
  <c r="B1794" i="3" s="1"/>
  <c r="K1639" i="3"/>
  <c r="G1794" i="3" a="1"/>
  <c r="G1794" i="3" l="1"/>
  <c r="F1794" i="3"/>
  <c r="K1640" i="3"/>
  <c r="H1794" i="3" l="1"/>
  <c r="I1794" i="3" s="1"/>
  <c r="B1795" i="3" s="1"/>
  <c r="K1641" i="3"/>
  <c r="G1795" i="3" a="1"/>
  <c r="G1795" i="3" l="1"/>
  <c r="F1795" i="3"/>
  <c r="K1642" i="3"/>
  <c r="H1795" i="3" l="1"/>
  <c r="I1795" i="3" s="1"/>
  <c r="B1796" i="3" s="1"/>
  <c r="K1643" i="3"/>
  <c r="G1796" i="3" a="1"/>
  <c r="G1796" i="3" l="1"/>
  <c r="F1796" i="3"/>
  <c r="K1644" i="3"/>
  <c r="H1796" i="3" l="1"/>
  <c r="I1796" i="3" s="1"/>
  <c r="B1797" i="3" s="1"/>
  <c r="K1645" i="3"/>
  <c r="G1797" i="3" a="1"/>
  <c r="G1797" i="3" l="1"/>
  <c r="F1797" i="3"/>
  <c r="K1646" i="3"/>
  <c r="H1797" i="3" l="1"/>
  <c r="I1797" i="3" s="1"/>
  <c r="B1798" i="3" s="1"/>
  <c r="K1647" i="3"/>
  <c r="G1798" i="3" a="1"/>
  <c r="G1798" i="3" l="1"/>
  <c r="F1798" i="3"/>
  <c r="K1648" i="3"/>
  <c r="H1798" i="3" l="1"/>
  <c r="I1798" i="3" s="1"/>
  <c r="B1799" i="3" s="1"/>
  <c r="K1649" i="3"/>
  <c r="G1799" i="3" a="1"/>
  <c r="G1799" i="3" l="1"/>
  <c r="F1799" i="3"/>
  <c r="K1650" i="3"/>
  <c r="H1799" i="3" l="1"/>
  <c r="I1799" i="3" s="1"/>
  <c r="B1800" i="3" s="1"/>
  <c r="K1651" i="3"/>
  <c r="G1800" i="3" a="1"/>
  <c r="G1800" i="3" l="1"/>
  <c r="F1800" i="3"/>
  <c r="K1652" i="3"/>
  <c r="H1800" i="3" l="1"/>
  <c r="I1800" i="3" s="1"/>
  <c r="B1801" i="3" s="1"/>
  <c r="K1653" i="3"/>
  <c r="G1801" i="3" a="1"/>
  <c r="G1801" i="3" l="1"/>
  <c r="F1801" i="3"/>
  <c r="K1654" i="3"/>
  <c r="H1801" i="3" l="1"/>
  <c r="I1801" i="3" s="1"/>
  <c r="B1802" i="3" s="1"/>
  <c r="K1655" i="3"/>
  <c r="G1802" i="3" a="1"/>
  <c r="G1802" i="3" l="1"/>
  <c r="F1802" i="3"/>
  <c r="K1656" i="3"/>
  <c r="H1802" i="3" l="1"/>
  <c r="I1802" i="3" s="1"/>
  <c r="B1803" i="3" s="1"/>
  <c r="K1657" i="3"/>
  <c r="G1803" i="3" a="1"/>
  <c r="G1803" i="3" l="1"/>
  <c r="F1803" i="3"/>
  <c r="K1658" i="3"/>
  <c r="H1803" i="3" l="1"/>
  <c r="I1803" i="3" s="1"/>
  <c r="B1804" i="3" s="1"/>
  <c r="K1659" i="3"/>
  <c r="G1804" i="3" a="1"/>
  <c r="G1804" i="3" l="1"/>
  <c r="F1804" i="3"/>
  <c r="K1660" i="3"/>
  <c r="H1804" i="3" l="1"/>
  <c r="I1804" i="3" s="1"/>
  <c r="B1805" i="3" s="1"/>
  <c r="K1661" i="3"/>
  <c r="G1805" i="3" a="1"/>
  <c r="G1805" i="3" l="1"/>
  <c r="F1805" i="3"/>
  <c r="K1662" i="3"/>
  <c r="H1805" i="3" l="1"/>
  <c r="I1805" i="3" s="1"/>
  <c r="B1806" i="3" s="1"/>
  <c r="K1663" i="3"/>
  <c r="G1806" i="3" a="1"/>
  <c r="G1806" i="3" l="1"/>
  <c r="F1806" i="3"/>
  <c r="K1664" i="3"/>
  <c r="H1806" i="3" l="1"/>
  <c r="I1806" i="3" s="1"/>
  <c r="B1807" i="3" s="1"/>
  <c r="K1665" i="3"/>
  <c r="G1807" i="3" a="1"/>
  <c r="G1807" i="3" l="1"/>
  <c r="F1807" i="3"/>
  <c r="K1666" i="3"/>
  <c r="H1807" i="3" l="1"/>
  <c r="I1807" i="3" s="1"/>
  <c r="B1808" i="3" s="1"/>
  <c r="K1667" i="3"/>
  <c r="G1808" i="3" a="1"/>
  <c r="G1808" i="3" l="1"/>
  <c r="F1808" i="3"/>
  <c r="K1668" i="3"/>
  <c r="H1808" i="3" l="1"/>
  <c r="I1808" i="3" s="1"/>
  <c r="B1809" i="3" s="1"/>
  <c r="K1669" i="3"/>
  <c r="G1809" i="3" a="1"/>
  <c r="G1809" i="3" l="1"/>
  <c r="F1809" i="3"/>
  <c r="K1670" i="3"/>
  <c r="H1809" i="3" l="1"/>
  <c r="I1809" i="3" s="1"/>
  <c r="B1810" i="3" s="1"/>
  <c r="K1671" i="3"/>
  <c r="G1810" i="3" a="1"/>
  <c r="G1810" i="3" l="1"/>
  <c r="F1810" i="3"/>
  <c r="K1672" i="3"/>
  <c r="H1810" i="3" l="1"/>
  <c r="I1810" i="3" s="1"/>
  <c r="B1811" i="3" s="1"/>
  <c r="K1673" i="3"/>
  <c r="G1811" i="3" a="1"/>
  <c r="G1811" i="3" l="1"/>
  <c r="F1811" i="3"/>
  <c r="K1674" i="3"/>
  <c r="H1811" i="3" l="1"/>
  <c r="I1811" i="3" s="1"/>
  <c r="B1812" i="3" s="1"/>
  <c r="K1675" i="3"/>
  <c r="G1812" i="3" a="1"/>
  <c r="G1812" i="3" l="1"/>
  <c r="F1812" i="3"/>
  <c r="K1676" i="3"/>
  <c r="H1812" i="3" l="1"/>
  <c r="I1812" i="3" s="1"/>
  <c r="B1813" i="3" s="1"/>
  <c r="K1677" i="3"/>
  <c r="G1813" i="3" a="1"/>
  <c r="G1813" i="3" l="1"/>
  <c r="F1813" i="3"/>
  <c r="K1678" i="3"/>
  <c r="H1813" i="3" l="1"/>
  <c r="I1813" i="3" s="1"/>
  <c r="B1814" i="3" s="1"/>
  <c r="K1679" i="3"/>
  <c r="G1814" i="3" a="1"/>
  <c r="G1814" i="3" l="1"/>
  <c r="F1814" i="3"/>
  <c r="K1680" i="3"/>
  <c r="H1814" i="3" l="1"/>
  <c r="I1814" i="3" s="1"/>
  <c r="B1815" i="3" s="1"/>
  <c r="K1681" i="3"/>
  <c r="G1815" i="3" a="1"/>
  <c r="G1815" i="3" l="1"/>
  <c r="F1815" i="3"/>
  <c r="K1682" i="3"/>
  <c r="H1815" i="3" l="1"/>
  <c r="I1815" i="3" s="1"/>
  <c r="B1816" i="3" s="1"/>
  <c r="K1683" i="3"/>
  <c r="G1816" i="3" a="1"/>
  <c r="G1816" i="3" l="1"/>
  <c r="F1816" i="3"/>
  <c r="K1684" i="3"/>
  <c r="H1816" i="3" l="1"/>
  <c r="I1816" i="3" s="1"/>
  <c r="B1817" i="3" s="1"/>
  <c r="K1685" i="3"/>
  <c r="G1817" i="3" a="1"/>
  <c r="G1817" i="3" l="1"/>
  <c r="F1817" i="3"/>
  <c r="K1686" i="3"/>
  <c r="H1817" i="3" l="1"/>
  <c r="I1817" i="3" s="1"/>
  <c r="B1818" i="3" s="1"/>
  <c r="K1687" i="3"/>
  <c r="G1818" i="3" a="1"/>
  <c r="G1818" i="3" l="1"/>
  <c r="F1818" i="3"/>
  <c r="K1688" i="3"/>
  <c r="H1818" i="3" l="1"/>
  <c r="I1818" i="3" s="1"/>
  <c r="B1819" i="3" s="1"/>
  <c r="K1689" i="3"/>
  <c r="G1819" i="3" a="1"/>
  <c r="G1819" i="3" l="1"/>
  <c r="F1819" i="3"/>
  <c r="K1690" i="3"/>
  <c r="H1819" i="3" l="1"/>
  <c r="I1819" i="3" s="1"/>
  <c r="B1820" i="3" s="1"/>
  <c r="K1691" i="3"/>
  <c r="G1820" i="3" a="1"/>
  <c r="G1820" i="3" l="1"/>
  <c r="F1820" i="3"/>
  <c r="K1692" i="3"/>
  <c r="H1820" i="3" l="1"/>
  <c r="I1820" i="3" s="1"/>
  <c r="B1821" i="3" s="1"/>
  <c r="K1693" i="3"/>
  <c r="G1821" i="3" a="1"/>
  <c r="G1821" i="3" l="1"/>
  <c r="F1821" i="3"/>
  <c r="K1694" i="3"/>
  <c r="H1821" i="3" l="1"/>
  <c r="I1821" i="3" s="1"/>
  <c r="B1822" i="3" s="1"/>
  <c r="K1695" i="3"/>
  <c r="G1822" i="3" a="1"/>
  <c r="G1822" i="3" l="1"/>
  <c r="F1822" i="3"/>
  <c r="K1696" i="3"/>
  <c r="H1822" i="3" l="1"/>
  <c r="I1822" i="3" s="1"/>
  <c r="B1823" i="3" s="1"/>
  <c r="K1697" i="3"/>
  <c r="G1823" i="3" a="1"/>
  <c r="G1823" i="3" l="1"/>
  <c r="F1823" i="3"/>
  <c r="K1698" i="3"/>
  <c r="H1823" i="3" l="1"/>
  <c r="I1823" i="3" s="1"/>
  <c r="B1824" i="3" s="1"/>
  <c r="K1699" i="3"/>
  <c r="G1824" i="3" a="1"/>
  <c r="G1824" i="3" l="1"/>
  <c r="F1824" i="3"/>
  <c r="K1700" i="3"/>
  <c r="H1824" i="3" l="1"/>
  <c r="I1824" i="3" s="1"/>
  <c r="B1825" i="3" s="1"/>
  <c r="K1701" i="3"/>
  <c r="G1825" i="3" a="1"/>
  <c r="G1825" i="3" l="1"/>
  <c r="F1825" i="3"/>
  <c r="K1702" i="3"/>
  <c r="H1825" i="3" l="1"/>
  <c r="I1825" i="3" s="1"/>
  <c r="B1826" i="3" s="1"/>
  <c r="K1703" i="3"/>
  <c r="G1826" i="3" a="1"/>
  <c r="G1826" i="3" l="1"/>
  <c r="F1826" i="3"/>
  <c r="K1704" i="3"/>
  <c r="H1826" i="3" l="1"/>
  <c r="I1826" i="3" s="1"/>
  <c r="B1827" i="3" s="1"/>
  <c r="K1705" i="3"/>
  <c r="G1827" i="3" a="1"/>
  <c r="G1827" i="3" l="1"/>
  <c r="F1827" i="3"/>
  <c r="K1706" i="3"/>
  <c r="H1827" i="3" l="1"/>
  <c r="I1827" i="3" s="1"/>
  <c r="B1828" i="3" s="1"/>
  <c r="K1707" i="3"/>
  <c r="G1828" i="3" a="1"/>
  <c r="G1828" i="3" l="1"/>
  <c r="F1828" i="3"/>
  <c r="K1708" i="3"/>
  <c r="H1828" i="3" l="1"/>
  <c r="I1828" i="3" s="1"/>
  <c r="B1829" i="3" s="1"/>
  <c r="K1709" i="3"/>
  <c r="G1829" i="3" a="1"/>
  <c r="G1829" i="3" l="1"/>
  <c r="F1829" i="3"/>
  <c r="K1710" i="3"/>
  <c r="H1829" i="3" l="1"/>
  <c r="I1829" i="3" s="1"/>
  <c r="B1830" i="3" s="1"/>
  <c r="K1711" i="3"/>
  <c r="G1830" i="3" a="1"/>
  <c r="G1830" i="3" l="1"/>
  <c r="F1830" i="3"/>
  <c r="K1712" i="3"/>
  <c r="H1830" i="3" l="1"/>
  <c r="I1830" i="3" s="1"/>
  <c r="B1831" i="3" s="1"/>
  <c r="K1713" i="3"/>
  <c r="G1831" i="3" a="1"/>
  <c r="G1831" i="3" l="1"/>
  <c r="F1831" i="3"/>
  <c r="K1714" i="3"/>
  <c r="H1831" i="3" l="1"/>
  <c r="I1831" i="3" s="1"/>
  <c r="B1832" i="3" s="1"/>
  <c r="K1715" i="3"/>
  <c r="G1832" i="3" a="1"/>
  <c r="G1832" i="3" l="1"/>
  <c r="F1832" i="3"/>
  <c r="K1716" i="3"/>
  <c r="H1832" i="3" l="1"/>
  <c r="I1832" i="3" s="1"/>
  <c r="B1833" i="3" s="1"/>
  <c r="K1717" i="3"/>
  <c r="G1833" i="3" a="1"/>
  <c r="G1833" i="3" l="1"/>
  <c r="F1833" i="3"/>
  <c r="K1718" i="3"/>
  <c r="H1833" i="3" l="1"/>
  <c r="I1833" i="3" s="1"/>
  <c r="B1834" i="3" s="1"/>
  <c r="K1719" i="3"/>
  <c r="G1834" i="3" a="1"/>
  <c r="G1834" i="3" l="1"/>
  <c r="F1834" i="3"/>
  <c r="K1720" i="3"/>
  <c r="H1834" i="3" l="1"/>
  <c r="I1834" i="3" s="1"/>
  <c r="B1835" i="3" s="1"/>
  <c r="K1721" i="3"/>
  <c r="G1835" i="3" a="1"/>
  <c r="G1835" i="3" l="1"/>
  <c r="F1835" i="3"/>
  <c r="K1722" i="3"/>
  <c r="H1835" i="3" l="1"/>
  <c r="I1835" i="3" s="1"/>
  <c r="B1836" i="3" s="1"/>
  <c r="K1723" i="3"/>
  <c r="G1836" i="3" a="1"/>
  <c r="G1836" i="3" l="1"/>
  <c r="F1836" i="3"/>
  <c r="K1724" i="3"/>
  <c r="H1836" i="3" l="1"/>
  <c r="I1836" i="3" s="1"/>
  <c r="B1837" i="3" s="1"/>
  <c r="K1725" i="3"/>
  <c r="G1837" i="3" a="1"/>
  <c r="G1837" i="3" l="1"/>
  <c r="F1837" i="3"/>
  <c r="K1726" i="3"/>
  <c r="H1837" i="3" l="1"/>
  <c r="I1837" i="3" s="1"/>
  <c r="B1838" i="3" s="1"/>
  <c r="K1727" i="3"/>
  <c r="G1838" i="3" a="1"/>
  <c r="G1838" i="3" l="1"/>
  <c r="F1838" i="3"/>
  <c r="K1728" i="3"/>
  <c r="H1838" i="3" l="1"/>
  <c r="I1838" i="3" s="1"/>
  <c r="B1839" i="3" s="1"/>
  <c r="K1729" i="3"/>
  <c r="G1839" i="3" a="1"/>
  <c r="G1839" i="3" l="1"/>
  <c r="F1839" i="3"/>
  <c r="K1730" i="3"/>
  <c r="H1839" i="3" l="1"/>
  <c r="I1839" i="3" s="1"/>
  <c r="B1840" i="3" s="1"/>
  <c r="K1731" i="3"/>
  <c r="G1840" i="3" a="1"/>
  <c r="G1840" i="3" l="1"/>
  <c r="F1840" i="3"/>
  <c r="K1732" i="3"/>
  <c r="H1840" i="3" l="1"/>
  <c r="I1840" i="3" s="1"/>
  <c r="B1841" i="3" s="1"/>
  <c r="K1733" i="3"/>
  <c r="G1841" i="3" a="1"/>
  <c r="G1841" i="3" l="1"/>
  <c r="F1841" i="3"/>
  <c r="K1734" i="3"/>
  <c r="H1841" i="3" l="1"/>
  <c r="I1841" i="3" s="1"/>
  <c r="B1842" i="3" s="1"/>
  <c r="K1735" i="3"/>
  <c r="G1842" i="3" a="1"/>
  <c r="G1842" i="3" l="1"/>
  <c r="F1842" i="3"/>
  <c r="K1736" i="3"/>
  <c r="H1842" i="3" l="1"/>
  <c r="I1842" i="3" s="1"/>
  <c r="B1843" i="3" s="1"/>
  <c r="K1737" i="3"/>
  <c r="G1843" i="3" a="1"/>
  <c r="G1843" i="3" l="1"/>
  <c r="F1843" i="3"/>
  <c r="K1738" i="3"/>
  <c r="H1843" i="3" l="1"/>
  <c r="I1843" i="3" s="1"/>
  <c r="B1844" i="3" s="1"/>
  <c r="K1739" i="3"/>
  <c r="G1844" i="3" a="1"/>
  <c r="G1844" i="3" l="1"/>
  <c r="F1844" i="3"/>
  <c r="K1740" i="3"/>
  <c r="H1844" i="3" l="1"/>
  <c r="I1844" i="3" s="1"/>
  <c r="B1845" i="3" s="1"/>
  <c r="K1741" i="3"/>
  <c r="G1845" i="3" a="1"/>
  <c r="G1845" i="3" l="1"/>
  <c r="F1845" i="3"/>
  <c r="K1742" i="3"/>
  <c r="H1845" i="3" l="1"/>
  <c r="I1845" i="3" s="1"/>
  <c r="B1846" i="3" s="1"/>
  <c r="K1743" i="3"/>
  <c r="G1846" i="3" a="1"/>
  <c r="G1846" i="3" l="1"/>
  <c r="F1846" i="3"/>
  <c r="K1744" i="3"/>
  <c r="H1846" i="3" l="1"/>
  <c r="I1846" i="3" s="1"/>
  <c r="B1847" i="3" s="1"/>
  <c r="K1745" i="3"/>
  <c r="G1847" i="3" a="1"/>
  <c r="G1847" i="3" l="1"/>
  <c r="F1847" i="3"/>
  <c r="K1746" i="3"/>
  <c r="H1847" i="3" l="1"/>
  <c r="I1847" i="3" s="1"/>
  <c r="B1848" i="3" s="1"/>
  <c r="K1747" i="3"/>
  <c r="G1848" i="3" a="1"/>
  <c r="G1848" i="3" l="1"/>
  <c r="F1848" i="3"/>
  <c r="K1748" i="3"/>
  <c r="H1848" i="3" l="1"/>
  <c r="I1848" i="3" s="1"/>
  <c r="B1849" i="3" s="1"/>
  <c r="K1749" i="3"/>
  <c r="G1849" i="3" a="1"/>
  <c r="G1849" i="3" l="1"/>
  <c r="F1849" i="3"/>
  <c r="K1750" i="3"/>
  <c r="H1849" i="3" l="1"/>
  <c r="I1849" i="3" s="1"/>
  <c r="B1850" i="3" s="1"/>
  <c r="K1751" i="3"/>
  <c r="G1850" i="3" a="1"/>
  <c r="G1850" i="3" l="1"/>
  <c r="F1850" i="3"/>
  <c r="K1752" i="3"/>
  <c r="H1850" i="3" l="1"/>
  <c r="I1850" i="3" s="1"/>
  <c r="B1851" i="3" s="1"/>
  <c r="K1753" i="3"/>
  <c r="G1851" i="3" a="1"/>
  <c r="G1851" i="3" l="1"/>
  <c r="F1851" i="3"/>
  <c r="K1754" i="3"/>
  <c r="H1851" i="3" l="1"/>
  <c r="I1851" i="3" s="1"/>
  <c r="B1852" i="3" s="1"/>
  <c r="K1755" i="3"/>
  <c r="G1852" i="3" a="1"/>
  <c r="G1852" i="3" l="1"/>
  <c r="F1852" i="3"/>
  <c r="K1756" i="3"/>
  <c r="H1852" i="3" l="1"/>
  <c r="I1852" i="3" s="1"/>
  <c r="B1853" i="3" s="1"/>
  <c r="K1757" i="3"/>
  <c r="G1853" i="3" a="1"/>
  <c r="G1853" i="3" l="1"/>
  <c r="F1853" i="3"/>
  <c r="K1758" i="3"/>
  <c r="H1853" i="3" l="1"/>
  <c r="I1853" i="3" s="1"/>
  <c r="B1854" i="3" s="1"/>
  <c r="K1759" i="3"/>
  <c r="G1854" i="3" a="1"/>
  <c r="G1854" i="3" l="1"/>
  <c r="F1854" i="3"/>
  <c r="K1760" i="3"/>
  <c r="H1854" i="3" l="1"/>
  <c r="I1854" i="3" s="1"/>
  <c r="B1855" i="3" s="1"/>
  <c r="K1761" i="3"/>
  <c r="G1855" i="3" a="1"/>
  <c r="G1855" i="3" l="1"/>
  <c r="F1855" i="3"/>
  <c r="K1762" i="3"/>
  <c r="H1855" i="3" l="1"/>
  <c r="I1855" i="3" s="1"/>
  <c r="B1856" i="3" s="1"/>
  <c r="K1763" i="3"/>
  <c r="G1856" i="3" a="1"/>
  <c r="G1856" i="3" l="1"/>
  <c r="F1856" i="3"/>
  <c r="K1764" i="3"/>
  <c r="H1856" i="3" l="1"/>
  <c r="I1856" i="3" s="1"/>
  <c r="B1857" i="3" s="1"/>
  <c r="K1765" i="3"/>
  <c r="G1857" i="3" a="1"/>
  <c r="G1857" i="3" l="1"/>
  <c r="F1857" i="3"/>
  <c r="K1766" i="3"/>
  <c r="H1857" i="3" l="1"/>
  <c r="I1857" i="3" s="1"/>
  <c r="B1858" i="3" s="1"/>
  <c r="K1767" i="3"/>
  <c r="G1858" i="3" a="1"/>
  <c r="G1858" i="3" l="1"/>
  <c r="F1858" i="3"/>
  <c r="K1768" i="3"/>
  <c r="H1858" i="3" l="1"/>
  <c r="I1858" i="3" s="1"/>
  <c r="B1859" i="3" s="1"/>
  <c r="K1769" i="3"/>
  <c r="G1859" i="3" a="1"/>
  <c r="G1859" i="3" l="1"/>
  <c r="F1859" i="3"/>
  <c r="K1770" i="3"/>
  <c r="H1859" i="3" l="1"/>
  <c r="I1859" i="3" s="1"/>
  <c r="B1860" i="3" s="1"/>
  <c r="K1771" i="3"/>
  <c r="G1860" i="3" a="1"/>
  <c r="G1860" i="3" l="1"/>
  <c r="F1860" i="3"/>
  <c r="K1772" i="3"/>
  <c r="H1860" i="3" l="1"/>
  <c r="I1860" i="3" s="1"/>
  <c r="B1861" i="3" s="1"/>
  <c r="K1773" i="3"/>
  <c r="G1861" i="3" a="1"/>
  <c r="G1861" i="3" l="1"/>
  <c r="F1861" i="3"/>
  <c r="K1774" i="3"/>
  <c r="H1861" i="3" l="1"/>
  <c r="I1861" i="3" s="1"/>
  <c r="B1862" i="3" s="1"/>
  <c r="K1775" i="3"/>
  <c r="G1862" i="3" a="1"/>
  <c r="G1862" i="3" l="1"/>
  <c r="F1862" i="3"/>
  <c r="K1776" i="3"/>
  <c r="H1862" i="3" l="1"/>
  <c r="I1862" i="3" s="1"/>
  <c r="B1863" i="3" s="1"/>
  <c r="K1777" i="3"/>
  <c r="G1863" i="3" a="1"/>
  <c r="G1863" i="3" l="1"/>
  <c r="F1863" i="3"/>
  <c r="K1778" i="3"/>
  <c r="H1863" i="3" l="1"/>
  <c r="I1863" i="3" s="1"/>
  <c r="B1864" i="3" s="1"/>
  <c r="K1779" i="3"/>
  <c r="G1864" i="3" a="1"/>
  <c r="G1864" i="3" l="1"/>
  <c r="F1864" i="3"/>
  <c r="K1780" i="3"/>
  <c r="H1864" i="3" l="1"/>
  <c r="I1864" i="3" s="1"/>
  <c r="B1865" i="3" s="1"/>
  <c r="K1781" i="3"/>
  <c r="G1865" i="3" a="1"/>
  <c r="G1865" i="3" l="1"/>
  <c r="F1865" i="3"/>
  <c r="K1782" i="3"/>
  <c r="H1865" i="3" l="1"/>
  <c r="I1865" i="3" s="1"/>
  <c r="B1866" i="3" s="1"/>
  <c r="K1783" i="3"/>
  <c r="G1866" i="3" a="1"/>
  <c r="G1866" i="3" l="1"/>
  <c r="F1866" i="3"/>
  <c r="K1784" i="3"/>
  <c r="H1866" i="3" l="1"/>
  <c r="I1866" i="3" s="1"/>
  <c r="B1867" i="3" s="1"/>
  <c r="K1785" i="3"/>
  <c r="G1867" i="3" a="1"/>
  <c r="G1867" i="3" l="1"/>
  <c r="F1867" i="3"/>
  <c r="K1786" i="3"/>
  <c r="H1867" i="3" l="1"/>
  <c r="I1867" i="3" s="1"/>
  <c r="B1868" i="3" s="1"/>
  <c r="K1787" i="3"/>
  <c r="G1868" i="3" a="1"/>
  <c r="G1868" i="3" l="1"/>
  <c r="F1868" i="3"/>
  <c r="K1788" i="3"/>
  <c r="H1868" i="3" l="1"/>
  <c r="I1868" i="3" s="1"/>
  <c r="B1869" i="3" s="1"/>
  <c r="K1789" i="3"/>
  <c r="G1869" i="3" a="1"/>
  <c r="G1869" i="3" l="1"/>
  <c r="F1869" i="3"/>
  <c r="K1790" i="3"/>
  <c r="H1869" i="3" l="1"/>
  <c r="I1869" i="3" s="1"/>
  <c r="B1870" i="3" s="1"/>
  <c r="K1791" i="3"/>
  <c r="G1870" i="3" a="1"/>
  <c r="G1870" i="3" l="1"/>
  <c r="F1870" i="3"/>
  <c r="K1792" i="3"/>
  <c r="H1870" i="3" l="1"/>
  <c r="I1870" i="3" s="1"/>
  <c r="B1871" i="3" s="1"/>
  <c r="K1793" i="3"/>
  <c r="G1871" i="3" a="1"/>
  <c r="G1871" i="3" l="1"/>
  <c r="F1871" i="3"/>
  <c r="K1794" i="3"/>
  <c r="H1871" i="3" l="1"/>
  <c r="I1871" i="3" s="1"/>
  <c r="B1872" i="3" s="1"/>
  <c r="K1795" i="3"/>
  <c r="G1872" i="3" a="1"/>
  <c r="G1872" i="3" l="1"/>
  <c r="F1872" i="3"/>
  <c r="K1796" i="3"/>
  <c r="H1872" i="3" l="1"/>
  <c r="I1872" i="3" s="1"/>
  <c r="B1873" i="3" s="1"/>
  <c r="K1797" i="3"/>
  <c r="G1873" i="3" a="1"/>
  <c r="G1873" i="3" l="1"/>
  <c r="F1873" i="3"/>
  <c r="K1798" i="3"/>
  <c r="H1873" i="3" l="1"/>
  <c r="I1873" i="3" s="1"/>
  <c r="B1874" i="3" s="1"/>
  <c r="K1799" i="3"/>
  <c r="G1874" i="3" a="1"/>
  <c r="G1874" i="3" l="1"/>
  <c r="F1874" i="3"/>
  <c r="K1800" i="3"/>
  <c r="H1874" i="3" l="1"/>
  <c r="I1874" i="3" s="1"/>
  <c r="B1875" i="3" s="1"/>
  <c r="K1801" i="3"/>
  <c r="G1875" i="3" a="1"/>
  <c r="G1875" i="3" l="1"/>
  <c r="F1875" i="3"/>
  <c r="K1802" i="3"/>
  <c r="H1875" i="3" l="1"/>
  <c r="I1875" i="3" s="1"/>
  <c r="B1876" i="3" s="1"/>
  <c r="K1803" i="3"/>
  <c r="G1876" i="3" a="1"/>
  <c r="G1876" i="3" l="1"/>
  <c r="F1876" i="3"/>
  <c r="K1804" i="3"/>
  <c r="H1876" i="3" l="1"/>
  <c r="I1876" i="3" s="1"/>
  <c r="B1877" i="3" s="1"/>
  <c r="K1805" i="3"/>
  <c r="G1877" i="3" a="1"/>
  <c r="G1877" i="3" l="1"/>
  <c r="F1877" i="3"/>
  <c r="K1806" i="3"/>
  <c r="H1877" i="3" l="1"/>
  <c r="I1877" i="3" s="1"/>
  <c r="B1878" i="3" s="1"/>
  <c r="K1807" i="3"/>
  <c r="G1878" i="3" a="1"/>
  <c r="G1878" i="3" l="1"/>
  <c r="F1878" i="3"/>
  <c r="K1808" i="3"/>
  <c r="H1878" i="3" l="1"/>
  <c r="I1878" i="3" s="1"/>
  <c r="B1879" i="3" s="1"/>
  <c r="K1809" i="3"/>
  <c r="G1879" i="3" a="1"/>
  <c r="G1879" i="3" l="1"/>
  <c r="F1879" i="3"/>
  <c r="K1810" i="3"/>
  <c r="H1879" i="3" l="1"/>
  <c r="I1879" i="3" s="1"/>
  <c r="B1880" i="3" s="1"/>
  <c r="K1811" i="3"/>
  <c r="G1880" i="3" a="1"/>
  <c r="G1880" i="3" l="1"/>
  <c r="F1880" i="3"/>
  <c r="K1812" i="3"/>
  <c r="H1880" i="3" l="1"/>
  <c r="I1880" i="3" s="1"/>
  <c r="B1881" i="3" s="1"/>
  <c r="K1813" i="3"/>
  <c r="G1881" i="3" a="1"/>
  <c r="G1881" i="3" l="1"/>
  <c r="F1881" i="3"/>
  <c r="K1814" i="3"/>
  <c r="H1881" i="3" l="1"/>
  <c r="I1881" i="3" s="1"/>
  <c r="B1882" i="3" s="1"/>
  <c r="K1815" i="3"/>
  <c r="G1882" i="3" a="1"/>
  <c r="G1882" i="3" l="1"/>
  <c r="F1882" i="3"/>
  <c r="K1816" i="3"/>
  <c r="H1882" i="3" l="1"/>
  <c r="I1882" i="3" s="1"/>
  <c r="B1883" i="3" s="1"/>
  <c r="K1817" i="3"/>
  <c r="G1883" i="3" a="1"/>
  <c r="G1883" i="3" l="1"/>
  <c r="F1883" i="3"/>
  <c r="K1818" i="3"/>
  <c r="H1883" i="3" l="1"/>
  <c r="I1883" i="3" s="1"/>
  <c r="B1884" i="3" s="1"/>
  <c r="K1819" i="3"/>
  <c r="G1884" i="3" a="1"/>
  <c r="G1884" i="3" l="1"/>
  <c r="F1884" i="3"/>
  <c r="K1820" i="3"/>
  <c r="H1884" i="3" l="1"/>
  <c r="I1884" i="3" s="1"/>
  <c r="B1885" i="3" s="1"/>
  <c r="K1821" i="3"/>
  <c r="G1885" i="3" a="1"/>
  <c r="G1885" i="3" l="1"/>
  <c r="F1885" i="3"/>
  <c r="K1822" i="3"/>
  <c r="H1885" i="3" l="1"/>
  <c r="I1885" i="3" s="1"/>
  <c r="B1886" i="3" s="1"/>
  <c r="K1823" i="3"/>
  <c r="G1886" i="3" a="1"/>
  <c r="G1886" i="3" l="1"/>
  <c r="F1886" i="3"/>
  <c r="K1824" i="3"/>
  <c r="H1886" i="3" l="1"/>
  <c r="I1886" i="3" s="1"/>
  <c r="B1887" i="3" s="1"/>
  <c r="K1825" i="3"/>
  <c r="G1887" i="3" a="1"/>
  <c r="G1887" i="3" l="1"/>
  <c r="F1887" i="3"/>
  <c r="K1826" i="3"/>
  <c r="H1887" i="3" l="1"/>
  <c r="I1887" i="3" s="1"/>
  <c r="B1888" i="3" s="1"/>
  <c r="K1827" i="3"/>
  <c r="G1888" i="3" a="1"/>
  <c r="G1888" i="3" l="1"/>
  <c r="F1888" i="3"/>
  <c r="K1828" i="3"/>
  <c r="H1888" i="3" l="1"/>
  <c r="I1888" i="3" s="1"/>
  <c r="B1889" i="3" s="1"/>
  <c r="K1829" i="3"/>
  <c r="G1889" i="3" a="1"/>
  <c r="G1889" i="3" l="1"/>
  <c r="F1889" i="3"/>
  <c r="K1830" i="3"/>
  <c r="H1889" i="3" l="1"/>
  <c r="I1889" i="3" s="1"/>
  <c r="B1890" i="3" s="1"/>
  <c r="K1831" i="3"/>
  <c r="G1890" i="3" a="1"/>
  <c r="G1890" i="3" l="1"/>
  <c r="F1890" i="3"/>
  <c r="K1832" i="3"/>
  <c r="H1890" i="3" l="1"/>
  <c r="I1890" i="3" s="1"/>
  <c r="B1891" i="3" s="1"/>
  <c r="K1833" i="3"/>
  <c r="G1891" i="3" a="1"/>
  <c r="G1891" i="3" l="1"/>
  <c r="F1891" i="3"/>
  <c r="K1834" i="3"/>
  <c r="H1891" i="3" l="1"/>
  <c r="I1891" i="3" s="1"/>
  <c r="B1892" i="3" s="1"/>
  <c r="K1835" i="3"/>
  <c r="G1892" i="3" a="1"/>
  <c r="G1892" i="3" l="1"/>
  <c r="F1892" i="3"/>
  <c r="K1836" i="3"/>
  <c r="H1892" i="3" l="1"/>
  <c r="I1892" i="3" s="1"/>
  <c r="B1893" i="3" s="1"/>
  <c r="K1837" i="3"/>
  <c r="G1893" i="3" a="1"/>
  <c r="G1893" i="3" l="1"/>
  <c r="F1893" i="3"/>
  <c r="K1838" i="3"/>
  <c r="H1893" i="3" l="1"/>
  <c r="I1893" i="3" s="1"/>
  <c r="B1894" i="3" s="1"/>
  <c r="K1839" i="3"/>
  <c r="G1894" i="3" a="1"/>
  <c r="G1894" i="3" l="1"/>
  <c r="F1894" i="3"/>
  <c r="K1840" i="3"/>
  <c r="H1894" i="3" l="1"/>
  <c r="I1894" i="3" s="1"/>
  <c r="B1895" i="3" s="1"/>
  <c r="K1841" i="3"/>
  <c r="G1895" i="3" a="1"/>
  <c r="G1895" i="3" l="1"/>
  <c r="F1895" i="3"/>
  <c r="K1842" i="3"/>
  <c r="H1895" i="3" l="1"/>
  <c r="I1895" i="3" s="1"/>
  <c r="B1896" i="3" s="1"/>
  <c r="K1843" i="3"/>
  <c r="G1896" i="3" a="1"/>
  <c r="G1896" i="3" l="1"/>
  <c r="F1896" i="3"/>
  <c r="K1844" i="3"/>
  <c r="H1896" i="3" l="1"/>
  <c r="I1896" i="3" s="1"/>
  <c r="B1897" i="3" s="1"/>
  <c r="K1845" i="3"/>
  <c r="G1897" i="3" a="1"/>
  <c r="G1897" i="3" l="1"/>
  <c r="F1897" i="3"/>
  <c r="K1846" i="3"/>
  <c r="H1897" i="3" l="1"/>
  <c r="I1897" i="3" s="1"/>
  <c r="B1898" i="3" s="1"/>
  <c r="K1847" i="3"/>
  <c r="G1898" i="3" a="1"/>
  <c r="G1898" i="3" l="1"/>
  <c r="F1898" i="3"/>
  <c r="K1848" i="3"/>
  <c r="H1898" i="3" l="1"/>
  <c r="I1898" i="3" s="1"/>
  <c r="B1899" i="3" s="1"/>
  <c r="K1849" i="3"/>
  <c r="G1899" i="3" a="1"/>
  <c r="G1899" i="3" l="1"/>
  <c r="F1899" i="3"/>
  <c r="K1850" i="3"/>
  <c r="H1899" i="3" l="1"/>
  <c r="I1899" i="3" s="1"/>
  <c r="B1900" i="3" s="1"/>
  <c r="K1851" i="3"/>
  <c r="G1900" i="3" a="1"/>
  <c r="G1900" i="3" l="1"/>
  <c r="F1900" i="3"/>
  <c r="K1852" i="3"/>
  <c r="H1900" i="3" l="1"/>
  <c r="I1900" i="3" s="1"/>
  <c r="B1901" i="3" s="1"/>
  <c r="K1853" i="3"/>
  <c r="G1901" i="3" a="1"/>
  <c r="G1901" i="3" l="1"/>
  <c r="F1901" i="3"/>
  <c r="K1854" i="3"/>
  <c r="H1901" i="3" l="1"/>
  <c r="I1901" i="3" s="1"/>
  <c r="B1902" i="3" s="1"/>
  <c r="K1855" i="3"/>
  <c r="G1902" i="3" a="1"/>
  <c r="G1902" i="3" l="1"/>
  <c r="F1902" i="3"/>
  <c r="K1856" i="3"/>
  <c r="H1902" i="3" l="1"/>
  <c r="I1902" i="3" s="1"/>
  <c r="B1903" i="3" s="1"/>
  <c r="K1857" i="3"/>
  <c r="G1903" i="3" a="1"/>
  <c r="G1903" i="3" l="1"/>
  <c r="F1903" i="3"/>
  <c r="K1858" i="3"/>
  <c r="H1903" i="3" l="1"/>
  <c r="I1903" i="3" s="1"/>
  <c r="B1904" i="3" s="1"/>
  <c r="K1859" i="3"/>
  <c r="G1904" i="3" a="1"/>
  <c r="G1904" i="3" l="1"/>
  <c r="F1904" i="3"/>
  <c r="K1860" i="3"/>
  <c r="H1904" i="3" l="1"/>
  <c r="I1904" i="3" s="1"/>
  <c r="B1905" i="3" s="1"/>
  <c r="K1861" i="3"/>
  <c r="G1905" i="3" a="1"/>
  <c r="G1905" i="3" l="1"/>
  <c r="F1905" i="3"/>
  <c r="K1862" i="3"/>
  <c r="H1905" i="3" l="1"/>
  <c r="I1905" i="3" s="1"/>
  <c r="B1906" i="3" s="1"/>
  <c r="K1863" i="3"/>
  <c r="G1906" i="3" a="1"/>
  <c r="G1906" i="3" l="1"/>
  <c r="F1906" i="3"/>
  <c r="K1864" i="3"/>
  <c r="H1906" i="3" l="1"/>
  <c r="I1906" i="3" s="1"/>
  <c r="B1907" i="3" s="1"/>
  <c r="K1865" i="3"/>
  <c r="G1907" i="3" a="1"/>
  <c r="G1907" i="3" l="1"/>
  <c r="F1907" i="3"/>
  <c r="K1866" i="3"/>
  <c r="H1907" i="3" l="1"/>
  <c r="I1907" i="3" s="1"/>
  <c r="B1908" i="3" s="1"/>
  <c r="K1867" i="3"/>
  <c r="G1908" i="3" a="1"/>
  <c r="G1908" i="3" l="1"/>
  <c r="F1908" i="3"/>
  <c r="K1868" i="3"/>
  <c r="H1908" i="3" l="1"/>
  <c r="I1908" i="3" s="1"/>
  <c r="B1909" i="3" s="1"/>
  <c r="K1869" i="3"/>
  <c r="G1909" i="3" a="1"/>
  <c r="G1909" i="3" l="1"/>
  <c r="F1909" i="3"/>
  <c r="K1870" i="3"/>
  <c r="H1909" i="3" l="1"/>
  <c r="I1909" i="3" s="1"/>
  <c r="B1910" i="3" s="1"/>
  <c r="K1871" i="3"/>
  <c r="G1910" i="3" a="1"/>
  <c r="G1910" i="3" l="1"/>
  <c r="F1910" i="3"/>
  <c r="K1872" i="3"/>
  <c r="H1910" i="3" l="1"/>
  <c r="I1910" i="3" s="1"/>
  <c r="B1911" i="3" s="1"/>
  <c r="K1873" i="3"/>
  <c r="G1911" i="3" a="1"/>
  <c r="G1911" i="3" l="1"/>
  <c r="F1911" i="3"/>
  <c r="K1874" i="3"/>
  <c r="H1911" i="3" l="1"/>
  <c r="I1911" i="3" s="1"/>
  <c r="B1912" i="3" s="1"/>
  <c r="K1875" i="3"/>
  <c r="G1912" i="3" a="1"/>
  <c r="G1912" i="3" l="1"/>
  <c r="F1912" i="3"/>
  <c r="K1876" i="3"/>
  <c r="H1912" i="3" l="1"/>
  <c r="I1912" i="3" s="1"/>
  <c r="B1913" i="3" s="1"/>
  <c r="K1877" i="3"/>
  <c r="G1913" i="3" a="1"/>
  <c r="G1913" i="3" l="1"/>
  <c r="F1913" i="3"/>
  <c r="K1878" i="3"/>
  <c r="H1913" i="3" l="1"/>
  <c r="I1913" i="3" s="1"/>
  <c r="B1914" i="3" s="1"/>
  <c r="K1879" i="3"/>
  <c r="G1914" i="3" a="1"/>
  <c r="G1914" i="3" l="1"/>
  <c r="F1914" i="3"/>
  <c r="K1880" i="3"/>
  <c r="H1914" i="3" l="1"/>
  <c r="I1914" i="3" s="1"/>
  <c r="B1915" i="3" s="1"/>
  <c r="K1881" i="3"/>
  <c r="G1915" i="3" a="1"/>
  <c r="G1915" i="3" l="1"/>
  <c r="F1915" i="3"/>
  <c r="K1882" i="3"/>
  <c r="H1915" i="3" l="1"/>
  <c r="I1915" i="3" s="1"/>
  <c r="B1916" i="3" s="1"/>
  <c r="K1883" i="3"/>
  <c r="G1916" i="3" a="1"/>
  <c r="G1916" i="3" l="1"/>
  <c r="F1916" i="3"/>
  <c r="K1884" i="3"/>
  <c r="H1916" i="3" l="1"/>
  <c r="I1916" i="3" s="1"/>
  <c r="B1917" i="3" s="1"/>
  <c r="K1885" i="3"/>
  <c r="G1917" i="3" a="1"/>
  <c r="G1917" i="3" l="1"/>
  <c r="F1917" i="3"/>
  <c r="K1886" i="3"/>
  <c r="H1917" i="3" l="1"/>
  <c r="I1917" i="3" s="1"/>
  <c r="B1918" i="3" s="1"/>
  <c r="K1887" i="3"/>
  <c r="G1918" i="3" a="1"/>
  <c r="G1918" i="3" l="1"/>
  <c r="F1918" i="3"/>
  <c r="K1888" i="3"/>
  <c r="H1918" i="3" l="1"/>
  <c r="I1918" i="3" s="1"/>
  <c r="B1919" i="3" s="1"/>
  <c r="K1889" i="3"/>
  <c r="G1919" i="3" a="1"/>
  <c r="G1919" i="3" l="1"/>
  <c r="F1919" i="3"/>
  <c r="K1890" i="3"/>
  <c r="H1919" i="3" l="1"/>
  <c r="I1919" i="3" s="1"/>
  <c r="B1920" i="3" s="1"/>
  <c r="K1891" i="3"/>
  <c r="G1920" i="3" a="1"/>
  <c r="G1920" i="3" l="1"/>
  <c r="F1920" i="3"/>
  <c r="K1892" i="3"/>
  <c r="H1920" i="3" l="1"/>
  <c r="I1920" i="3" s="1"/>
  <c r="B1921" i="3" s="1"/>
  <c r="K1893" i="3"/>
  <c r="G1921" i="3" a="1"/>
  <c r="G1921" i="3" l="1"/>
  <c r="F1921" i="3"/>
  <c r="K1894" i="3"/>
  <c r="H1921" i="3" l="1"/>
  <c r="I1921" i="3" s="1"/>
  <c r="B1922" i="3" s="1"/>
  <c r="K1895" i="3"/>
  <c r="G1922" i="3" a="1"/>
  <c r="G1922" i="3" l="1"/>
  <c r="F1922" i="3"/>
  <c r="K1896" i="3"/>
  <c r="H1922" i="3" l="1"/>
  <c r="I1922" i="3" s="1"/>
  <c r="B1923" i="3" s="1"/>
  <c r="K1897" i="3"/>
  <c r="G1923" i="3" a="1"/>
  <c r="G1923" i="3" l="1"/>
  <c r="F1923" i="3"/>
  <c r="K1898" i="3"/>
  <c r="H1923" i="3" l="1"/>
  <c r="I1923" i="3" s="1"/>
  <c r="B1924" i="3" s="1"/>
  <c r="K1899" i="3"/>
  <c r="G1924" i="3" a="1"/>
  <c r="G1924" i="3" l="1"/>
  <c r="F1924" i="3"/>
  <c r="K1900" i="3"/>
  <c r="H1924" i="3" l="1"/>
  <c r="I1924" i="3" s="1"/>
  <c r="B1925" i="3" s="1"/>
  <c r="K1901" i="3"/>
  <c r="G1925" i="3" a="1"/>
  <c r="G1925" i="3" l="1"/>
  <c r="F1925" i="3"/>
  <c r="K1902" i="3"/>
  <c r="H1925" i="3" l="1"/>
  <c r="I1925" i="3" s="1"/>
  <c r="B1926" i="3" s="1"/>
  <c r="K1903" i="3"/>
  <c r="G1926" i="3" a="1"/>
  <c r="G1926" i="3" l="1"/>
  <c r="F1926" i="3"/>
  <c r="K1904" i="3"/>
  <c r="H1926" i="3" l="1"/>
  <c r="I1926" i="3" s="1"/>
  <c r="B1927" i="3" s="1"/>
  <c r="K1905" i="3"/>
  <c r="G1927" i="3" a="1"/>
  <c r="G1927" i="3" l="1"/>
  <c r="F1927" i="3"/>
  <c r="K1906" i="3"/>
  <c r="H1927" i="3" l="1"/>
  <c r="I1927" i="3" s="1"/>
  <c r="B1928" i="3" s="1"/>
  <c r="K1907" i="3"/>
  <c r="G1928" i="3" a="1"/>
  <c r="G1928" i="3" l="1"/>
  <c r="F1928" i="3"/>
  <c r="K1908" i="3"/>
  <c r="H1928" i="3" l="1"/>
  <c r="I1928" i="3" s="1"/>
  <c r="B1929" i="3" s="1"/>
  <c r="K1909" i="3"/>
  <c r="G1929" i="3" a="1"/>
  <c r="G1929" i="3" l="1"/>
  <c r="F1929" i="3"/>
  <c r="K1910" i="3"/>
  <c r="H1929" i="3" l="1"/>
  <c r="I1929" i="3" s="1"/>
  <c r="B1930" i="3" s="1"/>
  <c r="K1911" i="3"/>
  <c r="G1930" i="3" a="1"/>
  <c r="G1930" i="3" l="1"/>
  <c r="F1930" i="3"/>
  <c r="K1912" i="3"/>
  <c r="H1930" i="3" l="1"/>
  <c r="I1930" i="3" s="1"/>
  <c r="B1931" i="3" s="1"/>
  <c r="K1913" i="3"/>
  <c r="G1931" i="3" a="1"/>
  <c r="G1931" i="3" l="1"/>
  <c r="F1931" i="3"/>
  <c r="K1914" i="3"/>
  <c r="H1931" i="3" l="1"/>
  <c r="I1931" i="3" s="1"/>
  <c r="B1932" i="3" s="1"/>
  <c r="K1915" i="3"/>
  <c r="G1932" i="3" a="1"/>
  <c r="G1932" i="3" l="1"/>
  <c r="F1932" i="3"/>
  <c r="K1916" i="3"/>
  <c r="H1932" i="3" l="1"/>
  <c r="I1932" i="3" s="1"/>
  <c r="B1933" i="3" s="1"/>
  <c r="K1917" i="3"/>
  <c r="G1933" i="3" a="1"/>
  <c r="G1933" i="3" l="1"/>
  <c r="F1933" i="3"/>
  <c r="K1918" i="3"/>
  <c r="H1933" i="3" l="1"/>
  <c r="I1933" i="3" s="1"/>
  <c r="B1934" i="3" s="1"/>
  <c r="K1919" i="3"/>
  <c r="G1934" i="3" a="1"/>
  <c r="G1934" i="3" l="1"/>
  <c r="F1934" i="3"/>
  <c r="K1920" i="3"/>
  <c r="H1934" i="3" l="1"/>
  <c r="I1934" i="3" s="1"/>
  <c r="B1935" i="3" s="1"/>
  <c r="K1921" i="3"/>
  <c r="G1935" i="3" a="1"/>
  <c r="G1935" i="3" l="1"/>
  <c r="F1935" i="3"/>
  <c r="K1922" i="3"/>
  <c r="H1935" i="3" l="1"/>
  <c r="I1935" i="3" s="1"/>
  <c r="K1923" i="3"/>
  <c r="K1924" i="3" l="1"/>
  <c r="K1925" i="3" l="1"/>
  <c r="K1926" i="3" l="1"/>
  <c r="K1927" i="3" l="1"/>
  <c r="K1928" i="3" l="1"/>
  <c r="K1929" i="3" l="1"/>
  <c r="K1930" i="3" l="1"/>
  <c r="K1931" i="3" l="1"/>
  <c r="K1932" i="3" l="1"/>
  <c r="K1933" i="3" l="1"/>
  <c r="K1934" i="3" l="1"/>
  <c r="K1935" i="3" l="1"/>
  <c r="Q15" i="3" a="1"/>
  <c r="Q15" i="3" l="1"/>
  <c r="K111" i="6"/>
  <c r="K42" i="6" s="1"/>
  <c r="K43" i="6" s="1"/>
  <c r="D44" i="6" l="1"/>
  <c r="I45" i="6"/>
  <c r="B50" i="6"/>
  <c r="K48" i="6"/>
  <c r="P50" i="6" s="1"/>
  <c r="S38" i="6" s="1"/>
  <c r="K46" i="6"/>
  <c r="L43" i="6"/>
  <c r="R41" i="6" a="1"/>
  <c r="Q41" i="6" a="1"/>
  <c r="R42" i="6" a="1"/>
  <c r="Q40" i="6" a="1"/>
  <c r="Q42" i="6" a="1"/>
  <c r="S42" i="6" a="1"/>
  <c r="S40" i="6" a="1"/>
  <c r="S41" i="6" a="1"/>
  <c r="R40" i="6" a="1"/>
  <c r="P40" i="6" a="1"/>
  <c r="P42" i="6" a="1"/>
  <c r="P41" i="6" a="1"/>
  <c r="K47" i="6" l="1"/>
  <c r="R42" i="6"/>
  <c r="R41" i="6"/>
  <c r="Q42" i="6"/>
  <c r="Q40" i="6"/>
  <c r="Q41" i="6"/>
  <c r="R40" i="6"/>
  <c r="S41" i="6"/>
  <c r="P42" i="6"/>
  <c r="S50" i="6" s="1"/>
  <c r="P40" i="6"/>
  <c r="S48" i="6" s="1"/>
  <c r="P49" i="6" s="1"/>
  <c r="K45" i="6" s="1"/>
  <c r="S42" i="6"/>
  <c r="P41" i="6"/>
  <c r="S49" i="6" s="1"/>
  <c r="S40" i="6"/>
  <c r="K49" i="6"/>
  <c r="O15" i="3"/>
  <c r="O17" i="3" a="1"/>
  <c r="O17" i="3" l="1"/>
  <c r="O18" i="3" s="1"/>
  <c r="D50" i="6"/>
  <c r="L49" i="6"/>
  <c r="K97" i="6" l="1"/>
  <c r="H40" i="6" s="1"/>
  <c r="S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</authors>
  <commentList>
    <comment ref="F22" authorId="0" shapeId="0" xr:uid="{C7F73E7F-6E3E-47ED-9DA6-39CCF88E2D8B}">
      <text>
        <r>
          <rPr>
            <b/>
            <sz val="9"/>
            <color indexed="81"/>
            <rFont val="Tahoma"/>
          </rPr>
          <t>Toan
Phương chính</t>
        </r>
      </text>
    </comment>
    <comment ref="F23" authorId="0" shapeId="0" xr:uid="{1F80195E-E86F-4645-A22F-A872398D26C5}">
      <text>
        <r>
          <rPr>
            <b/>
            <sz val="9"/>
            <color indexed="81"/>
            <rFont val="Tahoma"/>
          </rPr>
          <t>Toan:</t>
        </r>
        <r>
          <rPr>
            <sz val="9"/>
            <color indexed="81"/>
            <rFont val="Tahoma"/>
          </rPr>
          <t xml:space="preserve">
Phương phụ</t>
        </r>
      </text>
    </comment>
    <comment ref="K61" authorId="0" shapeId="0" xr:uid="{F6E70E04-13CB-4E64-9238-88E5EFB2A839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Khu vực kho: 0.7
Khu vực khác: 0.65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<sst xmlns="http://schemas.openxmlformats.org/spreadsheetml/2006/main" count="2516" uniqueCount="482">
  <si>
    <t>(mm)</t>
  </si>
  <si>
    <t>(kN)</t>
  </si>
  <si>
    <t>(m)</t>
  </si>
  <si>
    <t>Lần 1</t>
  </si>
  <si>
    <t>Lần 2</t>
  </si>
  <si>
    <t>Lần 3</t>
  </si>
  <si>
    <t>Lần 4</t>
  </si>
  <si>
    <t>Lần 5</t>
  </si>
  <si>
    <t>Nhiệt độ tới hạn của tiết diện là:</t>
  </si>
  <si>
    <t>t =</t>
  </si>
  <si>
    <t>(phút)</t>
  </si>
  <si>
    <t>THUYẾT MINH TÍNH TOÁN CẤU KIỆN CHỊU LỬA</t>
  </si>
  <si>
    <t>Quy chuẩn, tiêu chuẩn áp dụng</t>
  </si>
  <si>
    <t>1. QCVN 06-2022/BXD và Sửa đổi 1: 2023 Quy chuẩn kỹ thuật quốc gia về an toàn cháy cho nhà và công trình</t>
  </si>
  <si>
    <t>3. EN 1993-1-2 Thiết kế kết cấu thép - Phần 1-2: Những quy định chung – Thiết kế kết cấu chịu lửa</t>
  </si>
  <si>
    <t>A. THÔNG TIN THIẾT KẾ</t>
  </si>
  <si>
    <t>1. Kích Thước</t>
  </si>
  <si>
    <t>mm</t>
  </si>
  <si>
    <t>m</t>
  </si>
  <si>
    <t>Mác</t>
  </si>
  <si>
    <t>E</t>
  </si>
  <si>
    <t>(MPa)</t>
  </si>
  <si>
    <t>Q345</t>
  </si>
  <si>
    <t>3. Đặc trưng hình học</t>
  </si>
  <si>
    <t xml:space="preserve">4. Nội lực </t>
  </si>
  <si>
    <t>Phần tử</t>
  </si>
  <si>
    <t>Vị trí</t>
  </si>
  <si>
    <t>Tổ hợp</t>
  </si>
  <si>
    <t>N</t>
  </si>
  <si>
    <t>Mac Thép</t>
  </si>
  <si>
    <r>
      <t>f</t>
    </r>
    <r>
      <rPr>
        <b/>
        <vertAlign val="subscript"/>
        <sz val="10"/>
        <color theme="0"/>
        <rFont val="Aptos Narrow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</si>
  <si>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Aptos Narrow"/>
        <family val="2"/>
        <scheme val="minor"/>
      </rPr>
      <t>u</t>
    </r>
  </si>
  <si>
    <t>Mpa</t>
  </si>
  <si>
    <t>Q235</t>
  </si>
  <si>
    <t>Q355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</si>
  <si>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</si>
  <si>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</si>
  <si>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</si>
  <si>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</si>
  <si>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</si>
  <si>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Aptos Narrow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</si>
  <si>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</si>
  <si>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</si>
  <si>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</si>
  <si>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</si>
  <si>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</si>
  <si>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</si>
  <si>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</si>
  <si>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</si>
  <si>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</si>
  <si>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</si>
  <si>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</si>
  <si>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</si>
  <si>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</si>
  <si>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</si>
  <si>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</si>
  <si>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</si>
  <si>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</si>
  <si>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</si>
  <si>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</si>
  <si>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n</t>
  </si>
  <si>
    <t>e</t>
  </si>
  <si>
    <t>2. Đặc trưng vật liệu và hệ số tin cậy</t>
  </si>
  <si>
    <t>G</t>
  </si>
  <si>
    <t>2. EN 1993-1-1 Thiết kế kết cấu thép - Phần 1-1: Những quy định chung và quy định cho kết cấu nhà</t>
  </si>
  <si>
    <r>
      <t>L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</si>
  <si>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t>L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 xml:space="preserve"> =</t>
    </r>
  </si>
  <si>
    <r>
      <t>f</t>
    </r>
    <r>
      <rPr>
        <vertAlign val="subscript"/>
        <sz val="10"/>
        <color rgb="FF000000"/>
        <rFont val="Times New Roman"/>
        <family val="1"/>
      </rPr>
      <t xml:space="preserve">y </t>
    </r>
  </si>
  <si>
    <r>
      <t>(mm</t>
    </r>
    <r>
      <rPr>
        <vertAlign val="superscript"/>
        <sz val="10"/>
        <color rgb="FF000000"/>
        <rFont val="Times New Roman"/>
        <family val="1"/>
      </rPr>
      <t>2</t>
    </r>
    <r>
      <rPr>
        <sz val="10"/>
        <color indexed="8"/>
        <rFont val="Times New Roman"/>
        <family val="1"/>
      </rPr>
      <t>)</t>
    </r>
  </si>
  <si>
    <r>
      <t>(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C)</t>
    </r>
  </si>
  <si>
    <r>
      <t>W/m</t>
    </r>
    <r>
      <rPr>
        <vertAlign val="superscript"/>
        <sz val="10"/>
        <color theme="1"/>
        <rFont val="Times New Roman"/>
        <family val="1"/>
      </rPr>
      <t>2</t>
    </r>
  </si>
  <si>
    <r>
      <t>k</t>
    </r>
    <r>
      <rPr>
        <vertAlign val="subscript"/>
        <sz val="10"/>
        <color theme="1"/>
        <rFont val="Times New Roman"/>
        <family val="1"/>
      </rPr>
      <t>sh</t>
    </r>
    <r>
      <rPr>
        <sz val="10"/>
        <color theme="1"/>
        <rFont val="Times New Roman"/>
        <family val="1"/>
      </rPr>
      <t xml:space="preserve"> =</t>
    </r>
  </si>
  <si>
    <r>
      <t>W/m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K</t>
    </r>
  </si>
  <si>
    <t>s =</t>
  </si>
  <si>
    <r>
      <t>W/m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K</t>
    </r>
    <r>
      <rPr>
        <vertAlign val="superscript"/>
        <sz val="10"/>
        <color theme="1"/>
        <rFont val="Times New Roman"/>
        <family val="1"/>
      </rPr>
      <t>4</t>
    </r>
  </si>
  <si>
    <r>
      <t>C</t>
    </r>
    <r>
      <rPr>
        <vertAlign val="subscript"/>
        <sz val="10"/>
        <color theme="1"/>
        <rFont val="Times New Roman"/>
        <family val="1"/>
      </rPr>
      <t>a</t>
    </r>
    <r>
      <rPr>
        <sz val="10"/>
        <color theme="1"/>
        <rFont val="Times New Roman"/>
        <family val="1"/>
      </rPr>
      <t xml:space="preserve"> =</t>
    </r>
  </si>
  <si>
    <r>
      <t>(J/kg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K)</t>
    </r>
  </si>
  <si>
    <r>
      <t>(kg/m</t>
    </r>
    <r>
      <rPr>
        <vertAlign val="superscript"/>
        <sz val="10"/>
        <color theme="1"/>
        <rFont val="Times New Roman"/>
        <family val="1"/>
      </rPr>
      <t>3</t>
    </r>
    <r>
      <rPr>
        <sz val="10"/>
        <color theme="1"/>
        <rFont val="Times New Roman"/>
        <family val="1"/>
      </rPr>
      <t>)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</si>
  <si>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M0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</si>
  <si>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M1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</si>
  <si>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G</t>
    </r>
  </si>
  <si>
    <t>1. Phân lớp tiết diện ngang trong trường hợp cháy</t>
  </si>
  <si>
    <t>Tỷ số</t>
  </si>
  <si>
    <t>Tiết diện</t>
  </si>
  <si>
    <t>Phân loại</t>
  </si>
  <si>
    <t>Giới hạn</t>
  </si>
  <si>
    <t>Loại 3</t>
  </si>
  <si>
    <t>Loại 4</t>
  </si>
  <si>
    <r>
      <rPr>
        <sz val="10"/>
        <color theme="1"/>
        <rFont val="Symbol"/>
        <family val="1"/>
        <charset val="2"/>
      </rPr>
      <t>®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Phân loại tiết diện trong điều kiện chịu lửa</t>
    </r>
  </si>
  <si>
    <t>2. Tính toán nhiệt độ tới hạn trong cấu kiện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</si>
  <si>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</si>
  <si>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z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</si>
  <si>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- Hệ số</t>
  </si>
  <si>
    <r>
      <rPr>
        <sz val="10"/>
        <color theme="1"/>
        <rFont val="Aptos Narrow"/>
        <family val="2"/>
      </rPr>
      <t>µ</t>
    </r>
    <r>
      <rPr>
        <vertAlign val="sub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 xml:space="preserve"> =</t>
    </r>
  </si>
  <si>
    <t>FLS</t>
  </si>
  <si>
    <t>- Tính toán nhiệt độ tới hạn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</si>
  <si>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= 39.19*ln[1/(0.9674*µ</t>
    </r>
    <r>
      <rPr>
        <vertAlign val="subscript"/>
        <sz val="10"/>
        <color theme="1"/>
        <rFont val="Times New Roman"/>
        <family val="1"/>
      </rPr>
      <t>0</t>
    </r>
    <r>
      <rPr>
        <vertAlign val="superscript"/>
        <sz val="10"/>
        <color theme="1"/>
        <rFont val="Times New Roman"/>
        <family val="1"/>
      </rPr>
      <t>3.833</t>
    </r>
    <r>
      <rPr>
        <sz val="10"/>
        <color theme="1"/>
        <rFont val="Times New Roman"/>
        <family val="1"/>
      </rPr>
      <t>) - 1] + 482 =</t>
    </r>
  </si>
  <si>
    <t>Ký hiệu</t>
  </si>
  <si>
    <t>Độ mảnh không thứ nguyên có thể được điều chỉnh, từ đó dẫn đến nhiệt độ tới hạn khác nhau</t>
  </si>
  <si>
    <t>Lặp lại quá trình trên cho đến khi giá trị nhiệt độ tới hạn hội tụ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</si>
  <si>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a,cr </t>
    </r>
    <r>
      <rPr>
        <sz val="10"/>
        <color theme="1"/>
        <rFont val="Times New Roman"/>
        <family val="1"/>
      </rPr>
      <t>(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C)</t>
    </r>
  </si>
  <si>
    <t>(Đối với cấu kiện tiếp xúc với cả bốn mặt)</t>
  </si>
  <si>
    <t>(Đối với cấu kiện không được bảo vệ tiếp xúc với ba mặt, có sàn composite hoặc bê tông ở mặt thứ tư)</t>
  </si>
  <si>
    <t>(Đối với cấu kiện được bảo vệ tiếp xúc với ba mặt, có sàn composite hoặc bê tông ở mặt thứ tư)</t>
  </si>
  <si>
    <t>(Tại các vị trí khác ngoại trừ tại gối đỡ của cấu kiện siêu tĩnh)</t>
  </si>
  <si>
    <t>(Tại các gối đỡ của cấu kiện siêu tĩnh)</t>
  </si>
  <si>
    <r>
      <t>mm</t>
    </r>
    <r>
      <rPr>
        <vertAlign val="superscript"/>
        <sz val="10"/>
        <color theme="1"/>
        <rFont val="Times New Roman"/>
        <family val="1"/>
      </rPr>
      <t>2</t>
    </r>
  </si>
  <si>
    <r>
      <t>λ̅</t>
    </r>
    <r>
      <rPr>
        <vertAlign val="subscript"/>
        <sz val="10"/>
        <color theme="1"/>
        <rFont val="Aptos Display"/>
        <family val="2"/>
      </rPr>
      <t>y,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Aptos Display"/>
        <family val="2"/>
      </rPr>
      <t>a,cr</t>
    </r>
  </si>
  <si>
    <r>
      <t>λ̅</t>
    </r>
    <r>
      <rPr>
        <vertAlign val="subscript"/>
        <sz val="10"/>
        <color theme="1"/>
        <rFont val="Aptos Display"/>
        <family val="2"/>
      </rPr>
      <t>z,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Aptos Display"/>
        <family val="2"/>
      </rPr>
      <t>a,cr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</si>
  <si>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</si>
  <si>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</si>
  <si>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y,fi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</si>
  <si>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z,fi</t>
    </r>
  </si>
  <si>
    <r>
      <t>µ</t>
    </r>
    <r>
      <rPr>
        <vertAlign val="subscript"/>
        <sz val="10"/>
        <color theme="1"/>
        <rFont val="Times New Roman"/>
        <family val="1"/>
      </rPr>
      <t>0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</si>
  <si>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</si>
  <si>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 =</t>
    </r>
  </si>
  <si>
    <r>
      <rPr>
        <b/>
        <vertAlign val="superscript"/>
        <sz val="10"/>
        <color theme="1"/>
        <rFont val="Times New Roman"/>
        <family val="1"/>
      </rPr>
      <t>o</t>
    </r>
    <r>
      <rPr>
        <b/>
        <sz val="10"/>
        <color theme="1"/>
        <rFont val="Times New Roman"/>
        <family val="1"/>
      </rPr>
      <t>C</t>
    </r>
  </si>
  <si>
    <t>kN</t>
  </si>
  <si>
    <t>- Hệ số đổ bóng</t>
  </si>
  <si>
    <t>- Hệ số truyển nhiệt bằng đối lưu</t>
  </si>
  <si>
    <t>- Nhiệt độ khí trong khoang cháy</t>
  </si>
  <si>
    <r>
      <rPr>
        <sz val="10"/>
        <color theme="1"/>
        <rFont val="Symbol"/>
        <family val="1"/>
        <charset val="2"/>
      </rPr>
      <t xml:space="preserve"> a</t>
    </r>
    <r>
      <rPr>
        <vertAlign val="subscript"/>
        <sz val="10"/>
        <color theme="1"/>
        <rFont val="Times New Roman"/>
        <family val="1"/>
      </rPr>
      <t>c</t>
    </r>
    <r>
      <rPr>
        <sz val="10"/>
        <color theme="1"/>
        <rFont val="Times New Roman"/>
        <family val="1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</si>
  <si>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 xml:space="preserve"> =</t>
    </r>
  </si>
  <si>
    <t>- Nhiệt độ bề mặt của cấu kiện</t>
  </si>
  <si>
    <r>
      <rPr>
        <sz val="10"/>
        <color theme="1"/>
        <rFont val="Symbol"/>
        <family val="1"/>
        <charset val="2"/>
      </rPr>
      <t xml:space="preserve"> q</t>
    </r>
    <r>
      <rPr>
        <vertAlign val="subscript"/>
        <sz val="10"/>
        <color theme="1"/>
        <rFont val="Times New Roman"/>
        <family val="1"/>
      </rPr>
      <t>m</t>
    </r>
    <r>
      <rPr>
        <sz val="10"/>
        <color theme="1"/>
        <rFont val="Times New Roman"/>
        <family val="1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</si>
  <si>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F</t>
    </r>
    <r>
      <rPr>
        <sz val="10"/>
        <color theme="1"/>
        <rFont val="Times New Roman"/>
        <family val="1"/>
      </rPr>
      <t xml:space="preserve"> =</t>
    </r>
  </si>
  <si>
    <t>- Độ phát xạ bề mặt cảu cấu kiện</t>
  </si>
  <si>
    <t>- Độ phát xạ của lửa</t>
  </si>
  <si>
    <t>- Hằng số Stephan Boltzmann</t>
  </si>
  <si>
    <t>- Nhiệt độ bức xạ hữu hiệu của môi trường cháy</t>
  </si>
  <si>
    <t>- Nhiệt dung riêng của thép phụ thuộc nhiệt độ</t>
  </si>
  <si>
    <r>
      <rPr>
        <sz val="10"/>
        <color theme="1"/>
        <rFont val="Symbol"/>
        <family val="1"/>
        <charset val="2"/>
      </rPr>
      <t>e</t>
    </r>
    <r>
      <rPr>
        <vertAlign val="subscript"/>
        <sz val="10"/>
        <color theme="1"/>
        <rFont val="Times New Roman"/>
        <family val="1"/>
      </rPr>
      <t>m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</si>
  <si>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e</t>
    </r>
    <r>
      <rPr>
        <vertAlign val="subscript"/>
        <sz val="10"/>
        <color theme="1"/>
        <rFont val="Times New Roman"/>
        <family val="1"/>
      </rPr>
      <t>f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</si>
  <si>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 xml:space="preserve"> q</t>
    </r>
    <r>
      <rPr>
        <vertAlign val="subscript"/>
        <sz val="10"/>
        <color theme="1"/>
        <rFont val="Times New Roman"/>
        <family val="1"/>
      </rPr>
      <t>r</t>
    </r>
    <r>
      <rPr>
        <sz val="10"/>
        <color theme="1"/>
        <rFont val="Times New Roman"/>
        <family val="1"/>
      </rPr>
      <t xml:space="preserve"> =</t>
    </r>
  </si>
  <si>
    <t>- Khối lượng riêng của thép</t>
  </si>
  <si>
    <r>
      <rPr>
        <sz val="10"/>
        <color theme="1"/>
        <rFont val="Symbol"/>
        <family val="1"/>
        <charset val="2"/>
      </rPr>
      <t>r</t>
    </r>
    <r>
      <rPr>
        <vertAlign val="subscript"/>
        <sz val="10"/>
        <color theme="1"/>
        <rFont val="Times New Roman"/>
        <family val="1"/>
      </rPr>
      <t>a</t>
    </r>
    <r>
      <rPr>
        <sz val="10"/>
        <color theme="1"/>
        <rFont val="Times New Roman"/>
        <family val="1"/>
      </rPr>
      <t xml:space="preserve"> =</t>
    </r>
  </si>
  <si>
    <t xml:space="preserve">- Nhiệt độ trên bề mặt cấu kiện sau khoảng thời gian </t>
  </si>
  <si>
    <t xml:space="preserve">- Giá trị dòng nhiệt ròng trên một đơn vị diện tích </t>
  </si>
  <si>
    <r>
      <t>h</t>
    </r>
    <r>
      <rPr>
        <vertAlign val="superscript"/>
        <sz val="10"/>
        <color theme="1"/>
        <rFont val="Times New Roman"/>
        <family val="1"/>
      </rPr>
      <t>*</t>
    </r>
    <r>
      <rPr>
        <vertAlign val="subscript"/>
        <sz val="10"/>
        <color theme="1"/>
        <rFont val="Times New Roman"/>
        <family val="1"/>
      </rPr>
      <t>net,d</t>
    </r>
    <r>
      <rPr>
        <sz val="10"/>
        <color theme="1"/>
        <rFont val="Times New Roman"/>
        <family val="1"/>
      </rPr>
      <t xml:space="preserve"> =</t>
    </r>
  </si>
  <si>
    <t xml:space="preserve">- Nhiệt độ phát triển trong cấu kiện không bọc bảo vệ (Mục 4.2.5 EN 1993-1-2) </t>
  </si>
  <si>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Times New Roman"/>
        <family val="1"/>
      </rPr>
      <t>a,t</t>
    </r>
    <r>
      <rPr>
        <sz val="10"/>
        <color theme="1"/>
        <rFont val="Times New Roman"/>
        <family val="1"/>
      </rPr>
      <t xml:space="preserve"> =</t>
    </r>
  </si>
  <si>
    <t>C. QUY TRÌNH TÍNH TOÁN</t>
  </si>
  <si>
    <t>B. KẾT LUẬN</t>
  </si>
  <si>
    <r>
      <rPr>
        <sz val="10"/>
        <color theme="1"/>
        <rFont val="Symbol"/>
        <family val="1"/>
        <charset val="2"/>
      </rPr>
      <t xml:space="preserve"> </t>
    </r>
    <r>
      <rPr>
        <sz val="10"/>
        <color theme="1"/>
        <rFont val="Aptos Narrow"/>
        <family val="2"/>
      </rPr>
      <t>µ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</si>
  <si>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- Hệ số tiết diện Am/V</t>
  </si>
  <si>
    <t>- Nhiệt độ tới hạn của cấu kiện khi không bọc bảo vệ</t>
  </si>
  <si>
    <t>Chỉ số huy động cấu kiện</t>
  </si>
  <si>
    <t>Am/V =</t>
  </si>
  <si>
    <t>- Yêu cầu chống cháy</t>
  </si>
  <si>
    <t>Kết luận:</t>
  </si>
  <si>
    <t>BIỂU ĐỒ PHÁT TRIỂN NHIỆT ĐỘ THEO THỜI GIAN TRONG CẤU KIỆN</t>
  </si>
  <si>
    <t>Sự phát triển của nhiệt độ</t>
  </si>
  <si>
    <t>Thời gian</t>
  </si>
  <si>
    <t xml:space="preserve">Nhiệt độ ban đầu trong cấu kiện </t>
  </si>
  <si>
    <t>Hệ số hình dạng</t>
  </si>
  <si>
    <t>Độ phát xạ bề mặt của cấu kiện</t>
  </si>
  <si>
    <t>Độ phát xạ của ngọn lửa</t>
  </si>
  <si>
    <t>Hệ số truyền đối lưu</t>
  </si>
  <si>
    <t>Hệ số Stephen Boltsmann</t>
  </si>
  <si>
    <t xml:space="preserve">Hệ số bóng </t>
  </si>
  <si>
    <r>
      <t>t</t>
    </r>
    <r>
      <rPr>
        <vertAlign val="subscript"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charset val="163"/>
        <scheme val="minor"/>
      </rPr>
      <t xml:space="preserve"> =</t>
    </r>
  </si>
  <si>
    <t>phút</t>
  </si>
  <si>
    <t>θm,0 =</t>
  </si>
  <si>
    <t>độ</t>
  </si>
  <si>
    <r>
      <rPr>
        <sz val="11"/>
        <color theme="1"/>
        <rFont val="Symbol"/>
        <family val="1"/>
        <charset val="2"/>
      </rPr>
      <t xml:space="preserve"> j</t>
    </r>
    <r>
      <rPr>
        <sz val="15.95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=</t>
    </r>
  </si>
  <si>
    <t>εm =</t>
  </si>
  <si>
    <t>εf =</t>
  </si>
  <si>
    <t>αc =</t>
  </si>
  <si>
    <t>W/m²</t>
  </si>
  <si>
    <t>αBoltz =</t>
  </si>
  <si>
    <t>ksh =</t>
  </si>
  <si>
    <t>Sự phát triển nhiệt độ của cấu kiện trong trường hợp không bọc bảo vệ</t>
  </si>
  <si>
    <t>Iteration</t>
  </si>
  <si>
    <t>°C</t>
  </si>
  <si>
    <t>t</t>
  </si>
  <si>
    <t>θg</t>
  </si>
  <si>
    <t>θr</t>
  </si>
  <si>
    <t>hnet</t>
  </si>
  <si>
    <t>W/m2</t>
  </si>
  <si>
    <t>Ca</t>
  </si>
  <si>
    <t>J/kg.K</t>
  </si>
  <si>
    <t>Δθm</t>
  </si>
  <si>
    <t>θm-j</t>
  </si>
  <si>
    <t>θm-i</t>
  </si>
  <si>
    <t xml:space="preserve">Hệ số Am/V </t>
  </si>
  <si>
    <t>Gas Temperature</t>
  </si>
  <si>
    <t>Biểu đồ phát triển nhiệt độ của không khí (Đường cong nhiệt độ tiêu chuẩn theo ISO 834)</t>
  </si>
  <si>
    <t>Biểu đồ phát triển nhiệt độ trong cấu kiện khi không có lớp bọc bảo vệ</t>
  </si>
  <si>
    <t>Nhiệt độ tới hạn của cấu kiện trong điều kiện chịu lửa</t>
  </si>
  <si>
    <t>Nhiệt độ trong cấu kiện khi không được bọc lớp bảo vệ tại thời điểm t (phút)</t>
  </si>
  <si>
    <t>Nhiệt độ cao nhất trong cấu kiện sau khi được bọc lớp bảo vệ tại thời điểm t (phút)</t>
  </si>
  <si>
    <t>Critical temp</t>
  </si>
  <si>
    <t>Steel Point</t>
  </si>
  <si>
    <t>3. Xác định nhiệt độ tới hạn và đánh giá khả năng chịu lửa</t>
  </si>
  <si>
    <t>- Nhiệt độ tới hạn của tiết diện</t>
  </si>
  <si>
    <t>●</t>
  </si>
  <si>
    <t>dp =</t>
  </si>
  <si>
    <t>Chiều dày</t>
  </si>
  <si>
    <t>Nhiệt độ</t>
  </si>
  <si>
    <t>Loại sơn</t>
  </si>
  <si>
    <t>SƠN CHỐNG CHÁY</t>
  </si>
  <si>
    <t>- Nhiệt độ cao nhất trong cấu kiện tại thời điểm t phút :</t>
  </si>
  <si>
    <r>
      <rPr>
        <sz val="10"/>
        <color theme="1"/>
        <rFont val="Aptos Narrow"/>
        <family val="2"/>
      </rPr>
      <t>µ</t>
    </r>
    <r>
      <rPr>
        <sz val="10"/>
        <color theme="1"/>
        <rFont val="Times New Roman"/>
        <family val="1"/>
      </rPr>
      <t>m</t>
    </r>
  </si>
  <si>
    <t>Steel Point (Protect</t>
  </si>
  <si>
    <t>- Chiều dày lớp vật liệu chống cháy (Áp dụng khi sơn chống cháy)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</si>
  <si>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a,t_req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</si>
  <si>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a,t,req</t>
    </r>
    <r>
      <rPr>
        <sz val="10"/>
        <color theme="1"/>
        <rFont val="Times New Roman"/>
        <family val="1"/>
      </rPr>
      <t xml:space="preserve"> / </t>
    </r>
    <r>
      <rPr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</rPr>
      <t>a,cr =</t>
    </r>
  </si>
  <si>
    <t>NTS</t>
  </si>
  <si>
    <t>R45</t>
  </si>
  <si>
    <t>R60</t>
  </si>
  <si>
    <t>R90</t>
  </si>
  <si>
    <t>R120</t>
  </si>
  <si>
    <t>Am/V</t>
  </si>
  <si>
    <t>DESAM</t>
  </si>
  <si>
    <t>SEIKO</t>
  </si>
  <si>
    <r>
      <t>θ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  <charset val="2"/>
      </rPr>
      <t xml:space="preserve"> =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</si>
  <si>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a,t,req</t>
    </r>
    <r>
      <rPr>
        <sz val="10"/>
        <color theme="1"/>
        <rFont val="Times New Roman"/>
        <family val="1"/>
      </rPr>
      <t xml:space="preserve"> / </t>
    </r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=</t>
    </r>
  </si>
  <si>
    <r>
      <t>k</t>
    </r>
    <r>
      <rPr>
        <vertAlign val="subscript"/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  <charset val="2"/>
      </rPr>
      <t xml:space="preserve"> / k</t>
    </r>
    <r>
      <rPr>
        <vertAlign val="subscript"/>
        <sz val="10"/>
        <color theme="1"/>
        <rFont val="Times New Roman"/>
        <family val="1"/>
      </rPr>
      <t>E,</t>
    </r>
    <r>
      <rPr>
        <vertAlign val="subscript"/>
        <sz val="10"/>
        <color theme="1"/>
        <rFont val="Symbol"/>
        <family val="1"/>
        <charset val="2"/>
      </rPr>
      <t>q</t>
    </r>
  </si>
  <si>
    <t>Label</t>
  </si>
  <si>
    <t>Nếu Am/V &lt; 250 thì bỏ qua tính toán</t>
  </si>
  <si>
    <t>TỔNG QUAN THIẾT KẾ</t>
  </si>
  <si>
    <t xml:space="preserve"> - Tên dự án:</t>
  </si>
  <si>
    <t xml:space="preserve"> - Hạng mục:</t>
  </si>
  <si>
    <t xml:space="preserve"> - Địa điểm xây dựng:</t>
  </si>
  <si>
    <t xml:space="preserve"> - Chủ đầu tư::</t>
  </si>
  <si>
    <t xml:space="preserve"> - Bậc chịu lửa:</t>
  </si>
  <si>
    <t xml:space="preserve"> - QCVN 02-2022/BXD Quy chuẩn kỹ thuật quốc gia về số liệu điều kiện tự nhiên dùng trong xây dựng</t>
  </si>
  <si>
    <t xml:space="preserve"> - QCVN 06-2022/BXD Quy chuẩn kỹ thuật quốc gia về an toàn cháy cho nhà và công trình</t>
  </si>
  <si>
    <t xml:space="preserve"> - Sửa đổi 1:2023 QCVN 06:2022/BXD Quy chuẩn kỹ thuật quốc gia về an toàn cháy cho nhà và công trình</t>
  </si>
  <si>
    <t xml:space="preserve"> - EN 1990 Eurocode - Basic of structural design</t>
  </si>
  <si>
    <t xml:space="preserve"> - EN 1991-1-2 Eurocode 1: Action on structures - Part 1-2: General actions - Actions on structures exposed to fire</t>
  </si>
  <si>
    <t xml:space="preserve"> - EN 1993-1-2 Eurocode 3: Design of steel structures - Part 1-2: General rules - Structural fire design</t>
  </si>
  <si>
    <t xml:space="preserve"> - Và các tài liệu có liên quan khác</t>
  </si>
  <si>
    <t xml:space="preserve"> - Nhịp</t>
  </si>
  <si>
    <t>70m</t>
  </si>
  <si>
    <t xml:space="preserve"> - Bước cột</t>
  </si>
  <si>
    <t>10m</t>
  </si>
  <si>
    <t xml:space="preserve"> - Độ dốc mái</t>
  </si>
  <si>
    <t xml:space="preserve"> - Tải treo mái</t>
  </si>
  <si>
    <t xml:space="preserve"> - Tải solar</t>
  </si>
  <si>
    <t>kg/m2</t>
  </si>
  <si>
    <t xml:space="preserve"> - Tải cục bộ</t>
  </si>
  <si>
    <t>Xem thuyết minh tính toán</t>
  </si>
  <si>
    <t xml:space="preserve"> - Vật liệu sử dụng</t>
  </si>
  <si>
    <t>STT</t>
  </si>
  <si>
    <t>Vật liệu</t>
  </si>
  <si>
    <t>Chỉ định</t>
  </si>
  <si>
    <t>Thép tổ hợp</t>
  </si>
  <si>
    <t>Thép chế tạo thanh giằng</t>
  </si>
  <si>
    <t>Bu lông</t>
  </si>
  <si>
    <t>ASTM A572M Grade 50</t>
  </si>
  <si>
    <t>ASTM A36M</t>
  </si>
  <si>
    <t>Cấp độ bền 8.8</t>
  </si>
  <si>
    <r>
      <t xml:space="preserve">Fy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345 MPA</t>
    </r>
  </si>
  <si>
    <r>
      <t xml:space="preserve">Fy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235 MPA</t>
    </r>
  </si>
  <si>
    <r>
      <t xml:space="preserve">Fu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800 MPA</t>
    </r>
  </si>
  <si>
    <t>SW</t>
  </si>
  <si>
    <t>SDL</t>
  </si>
  <si>
    <t>LL</t>
  </si>
  <si>
    <t>y</t>
  </si>
  <si>
    <t>Ghi chú:</t>
  </si>
  <si>
    <t>SW:</t>
  </si>
  <si>
    <t>Tải trọng bản thân</t>
  </si>
  <si>
    <t>SDL:</t>
  </si>
  <si>
    <t>Tĩnh tải phụ thêm</t>
  </si>
  <si>
    <t>LL:</t>
  </si>
  <si>
    <t>Hoạt tải</t>
  </si>
  <si>
    <r>
      <rPr>
        <sz val="11"/>
        <color theme="1"/>
        <rFont val="Symbol"/>
        <family val="1"/>
        <charset val="2"/>
      </rPr>
      <t>y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  <charset val="163"/>
        <scheme val="minor"/>
      </rPr>
      <t>là hệ số được lấy bằng</t>
    </r>
  </si>
  <si>
    <t>+</t>
  </si>
  <si>
    <t>Hoạt tải mái</t>
  </si>
  <si>
    <t>Khu vực văn phòng, khu vệ sinh, hành lang</t>
  </si>
  <si>
    <t>Khu vực tập trung đông người</t>
  </si>
  <si>
    <t>Khu vực kho</t>
  </si>
  <si>
    <t>1. Giới thiệu chung</t>
  </si>
  <si>
    <t>2. Cơ sở pháp lý</t>
  </si>
  <si>
    <t>3. Dữ liệu sử dụng trong thiết kế</t>
  </si>
  <si>
    <t>4. Tổ hợp tải trọng</t>
  </si>
  <si>
    <t>5. Thiết kế chịu lửa theo EN 1993-1-2</t>
  </si>
  <si>
    <r>
      <t>Theo tiêu chuẩn EN 1993-1-2, khả năng chịu lực của cấu kiện khi chịu lửa tại thời điểm t</t>
    </r>
    <r>
      <rPr>
        <vertAlign val="subscript"/>
        <sz val="11"/>
        <color theme="1"/>
        <rFont val="Aptos Narrow"/>
        <family val="2"/>
        <scheme val="minor"/>
      </rPr>
      <t>req</t>
    </r>
    <r>
      <rPr>
        <sz val="11"/>
        <color theme="1"/>
        <rFont val="Aptos Narrow"/>
        <family val="2"/>
        <charset val="163"/>
        <scheme val="minor"/>
      </rPr>
      <t xml:space="preserve"> được kiểm tra theo công thức sau</t>
    </r>
  </si>
  <si>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Aptos Narrow"/>
        <family val="2"/>
        <scheme val="minor"/>
      </rPr>
      <t>a,t_req</t>
    </r>
  </si>
  <si>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Aptos Narrow"/>
        <family val="2"/>
        <scheme val="minor"/>
      </rPr>
      <t>cr</t>
    </r>
  </si>
  <si>
    <t>£</t>
  </si>
  <si>
    <r>
      <t>Nhiệt độ của kết cấu tại thời điểm t</t>
    </r>
    <r>
      <rPr>
        <vertAlign val="subscript"/>
        <sz val="11"/>
        <color theme="1"/>
        <rFont val="Aptos Narrow"/>
        <family val="2"/>
        <scheme val="minor"/>
      </rPr>
      <t>req</t>
    </r>
  </si>
  <si>
    <r>
      <t xml:space="preserve">Nhiệt độ tới hạn của kết cấu, được xác định phụ thuộc vào hệ số huy động </t>
    </r>
    <r>
      <rPr>
        <sz val="11"/>
        <color theme="1"/>
        <rFont val="Aptos Narrow"/>
        <family val="2"/>
      </rPr>
      <t>µ</t>
    </r>
    <r>
      <rPr>
        <vertAlign val="subscript"/>
        <sz val="11"/>
        <color theme="1"/>
        <rFont val="Aptos Narrow"/>
        <family val="2"/>
      </rPr>
      <t>0</t>
    </r>
  </si>
  <si>
    <r>
      <rPr>
        <sz val="11"/>
        <color theme="1"/>
        <rFont val="Aptos Narrow"/>
        <family val="2"/>
      </rPr>
      <t>µ</t>
    </r>
    <r>
      <rPr>
        <vertAlign val="subscript"/>
        <sz val="11"/>
        <color theme="1"/>
        <rFont val="Aptos Narrow"/>
        <family val="2"/>
        <scheme val="minor"/>
      </rPr>
      <t>0</t>
    </r>
  </si>
  <si>
    <t>Tỉ số của hệ quả tác động trong tình huống chịu lửa và khả năng chịu lực cảu kết cấu trong tình huống chịu lửa</t>
  </si>
  <si>
    <t>- Trong trường hợp R &lt; 45, do không có dữ liệu nên tạm thời lấy thông số R45 để tra thông số chiều dày sơn
'- Trường hợp nhiệt độ tới hạn nếu nhỏ hơn bảng tra sẽ lấy theo cột gần nhất</t>
  </si>
  <si>
    <t>Unique</t>
  </si>
  <si>
    <t>A</t>
  </si>
  <si>
    <t>Lặp lần 1</t>
  </si>
  <si>
    <t>Lặp lần 2</t>
  </si>
  <si>
    <t>Lặp lần 3</t>
  </si>
  <si>
    <t>Lặp lần 4</t>
  </si>
  <si>
    <t>Lặp lần 5</t>
  </si>
  <si>
    <t>PHÂN LOẠI TIẾT DIỆN</t>
  </si>
  <si>
    <t>Class</t>
  </si>
  <si>
    <t xml:space="preserve">λ̅y </t>
  </si>
  <si>
    <t xml:space="preserve">λ̅z </t>
  </si>
  <si>
    <t>Hạng mục</t>
  </si>
  <si>
    <t>Nhà xưởng</t>
  </si>
  <si>
    <r>
      <rPr>
        <sz val="10"/>
        <rFont val="Symbol"/>
        <family val="1"/>
        <charset val="2"/>
      </rPr>
      <t>q</t>
    </r>
    <r>
      <rPr>
        <vertAlign val="subscript"/>
        <sz val="10"/>
        <rFont val="Times New Roman"/>
        <family val="1"/>
      </rPr>
      <t xml:space="preserve">a,cr </t>
    </r>
    <r>
      <rPr>
        <sz val="10"/>
        <rFont val="Times New Roman"/>
        <family val="1"/>
      </rPr>
      <t>(</t>
    </r>
    <r>
      <rPr>
        <vertAlign val="superscript"/>
        <sz val="10"/>
        <rFont val="Times New Roman"/>
        <family val="1"/>
      </rPr>
      <t>o</t>
    </r>
    <r>
      <rPr>
        <sz val="10"/>
        <rFont val="Times New Roman"/>
        <family val="1"/>
      </rPr>
      <t>C)</t>
    </r>
  </si>
  <si>
    <r>
      <rPr>
        <b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 xml:space="preserve">a,cr
</t>
    </r>
    <r>
      <rPr>
        <b/>
        <sz val="10"/>
        <color theme="9" tint="-0.249977111117893"/>
        <rFont val="Times New Roman"/>
        <family val="1"/>
      </rPr>
      <t>(</t>
    </r>
    <r>
      <rPr>
        <b/>
        <vertAlign val="superscript"/>
        <sz val="10"/>
        <color theme="9" tint="-0.249977111117893"/>
        <rFont val="Times New Roman"/>
        <family val="1"/>
      </rPr>
      <t>o</t>
    </r>
    <r>
      <rPr>
        <b/>
        <sz val="10"/>
        <color theme="9" tint="-0.249977111117893"/>
        <rFont val="Times New Roman"/>
        <family val="1"/>
      </rPr>
      <t>C)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</si>
  <si>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y,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</si>
  <si>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p,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</si>
  <si>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E,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</si>
  <si>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sz val="10"/>
        <color theme="9" tint="-0.249977111117893"/>
        <rFont val="Times New Roman"/>
        <family val="1"/>
        <charset val="2"/>
      </rPr>
      <t xml:space="preserve"> / k</t>
    </r>
    <r>
      <rPr>
        <b/>
        <vertAlign val="subscript"/>
        <sz val="10"/>
        <color theme="9" tint="-0.249977111117893"/>
        <rFont val="Times New Roman"/>
        <family val="1"/>
      </rPr>
      <t>E,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</si>
  <si>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λ̅</t>
    </r>
    <r>
      <rPr>
        <b/>
        <vertAlign val="subscript"/>
        <sz val="10"/>
        <color theme="9" tint="-0.249977111117893"/>
        <rFont val="Aptos Display"/>
        <family val="2"/>
      </rPr>
      <t>y,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Aptos Display"/>
        <family val="2"/>
      </rPr>
      <t>a,cr</t>
    </r>
  </si>
  <si>
    <r>
      <t>λ̅</t>
    </r>
    <r>
      <rPr>
        <b/>
        <vertAlign val="subscript"/>
        <sz val="10"/>
        <color theme="9" tint="-0.249977111117893"/>
        <rFont val="Aptos Display"/>
        <family val="2"/>
      </rPr>
      <t>z,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Aptos Display"/>
        <family val="2"/>
      </rPr>
      <t>a,cr</t>
    </r>
  </si>
  <si>
    <r>
      <rPr>
        <b/>
        <sz val="10"/>
        <color theme="9" tint="-0.249977111117893"/>
        <rFont val="Symbol"/>
        <family val="1"/>
        <charset val="2"/>
      </rPr>
      <t>f</t>
    </r>
    <r>
      <rPr>
        <b/>
        <vertAlign val="subscript"/>
        <sz val="10"/>
        <color theme="9" tint="-0.249977111117893"/>
        <rFont val="Times New Roman"/>
        <family val="1"/>
      </rPr>
      <t>y</t>
    </r>
    <r>
      <rPr>
        <b/>
        <sz val="10"/>
        <color theme="9" tint="-0.249977111117893"/>
        <rFont val="Times New Roman"/>
        <family val="1"/>
      </rPr>
      <t>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</si>
  <si>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rPr>
        <b/>
        <sz val="10"/>
        <color theme="9" tint="-0.249977111117893"/>
        <rFont val="Symbol"/>
        <family val="1"/>
        <charset val="2"/>
      </rPr>
      <t>f</t>
    </r>
    <r>
      <rPr>
        <b/>
        <vertAlign val="subscript"/>
        <sz val="10"/>
        <color theme="9" tint="-0.249977111117893"/>
        <rFont val="Times New Roman"/>
        <family val="1"/>
      </rPr>
      <t>z</t>
    </r>
    <r>
      <rPr>
        <b/>
        <sz val="10"/>
        <color theme="9" tint="-0.249977111117893"/>
        <rFont val="Times New Roman"/>
        <family val="1"/>
      </rPr>
      <t>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</si>
  <si>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rPr>
        <b/>
        <sz val="10"/>
        <color theme="9" tint="-0.249977111117893"/>
        <rFont val="Symbol"/>
        <family val="1"/>
        <charset val="2"/>
      </rPr>
      <t>c</t>
    </r>
    <r>
      <rPr>
        <b/>
        <vertAlign val="subscript"/>
        <sz val="10"/>
        <color theme="9" tint="-0.249977111117893"/>
        <rFont val="Times New Roman"/>
        <family val="1"/>
      </rPr>
      <t>y,fi</t>
    </r>
  </si>
  <si>
    <r>
      <rPr>
        <b/>
        <sz val="10"/>
        <color theme="9" tint="-0.249977111117893"/>
        <rFont val="Symbol"/>
        <family val="1"/>
        <charset val="2"/>
      </rPr>
      <t>c</t>
    </r>
    <r>
      <rPr>
        <b/>
        <vertAlign val="subscript"/>
        <sz val="10"/>
        <color theme="9" tint="-0.249977111117893"/>
        <rFont val="Times New Roman"/>
        <family val="1"/>
      </rPr>
      <t>z,fi</t>
    </r>
  </si>
  <si>
    <r>
      <t>µ</t>
    </r>
    <r>
      <rPr>
        <b/>
        <vertAlign val="subscript"/>
        <sz val="10"/>
        <color theme="9" tint="-0.249977111117893"/>
        <rFont val="Times New Roman"/>
        <family val="1"/>
      </rPr>
      <t>0</t>
    </r>
  </si>
  <si>
    <r>
      <rPr>
        <b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</si>
  <si>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t>mm</t>
    </r>
    <r>
      <rPr>
        <vertAlign val="superscript"/>
        <sz val="11"/>
        <color theme="1"/>
        <rFont val="Times New Roman"/>
        <family val="1"/>
      </rPr>
      <t>2</t>
    </r>
  </si>
  <si>
    <t>- Chỉ số huy động cấu kiện của tiết diện không bảo vệ</t>
  </si>
  <si>
    <t>Thời gian
chịu lửa</t>
  </si>
  <si>
    <t>- Thời gian tới hạn của tiết diện</t>
  </si>
  <si>
    <r>
      <rPr>
        <sz val="10"/>
        <color theme="1"/>
        <rFont val="Calibri"/>
        <family val="2"/>
      </rPr>
      <t>t</t>
    </r>
    <r>
      <rPr>
        <vertAlign val="subscript"/>
        <sz val="10"/>
        <color theme="1"/>
        <rFont val="Times New Roman"/>
        <family val="1"/>
      </rPr>
      <t>cr</t>
    </r>
    <r>
      <rPr>
        <sz val="10"/>
        <color theme="1"/>
        <rFont val="Times New Roman"/>
        <family val="1"/>
      </rPr>
      <t xml:space="preserve">  =</t>
    </r>
  </si>
  <si>
    <t>X</t>
  </si>
  <si>
    <t>Y</t>
  </si>
  <si>
    <r>
      <t>L</t>
    </r>
    <r>
      <rPr>
        <vertAlign val="subscript"/>
        <sz val="11"/>
        <rFont val="Times New Roman"/>
        <family val="1"/>
      </rPr>
      <t>y</t>
    </r>
  </si>
  <si>
    <r>
      <t>L</t>
    </r>
    <r>
      <rPr>
        <vertAlign val="subscript"/>
        <sz val="11"/>
        <rFont val="Times New Roman"/>
        <family val="1"/>
      </rPr>
      <t>z</t>
    </r>
  </si>
  <si>
    <t>HẠNG MỤC</t>
  </si>
  <si>
    <t>NHÀ KHO</t>
  </si>
  <si>
    <r>
      <t>t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</si>
  <si>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(1/m)</t>
  </si>
  <si>
    <r>
      <t>i</t>
    </r>
    <r>
      <rPr>
        <vertAlign val="subscript"/>
        <sz val="10"/>
        <color rgb="FF000000"/>
        <rFont val="Times New Roman"/>
        <family val="1"/>
      </rPr>
      <t>y</t>
    </r>
  </si>
  <si>
    <r>
      <t>i</t>
    </r>
    <r>
      <rPr>
        <vertAlign val="subscript"/>
        <sz val="10"/>
        <color rgb="FF000000"/>
        <rFont val="Times New Roman"/>
        <family val="1"/>
      </rPr>
      <t>z</t>
    </r>
  </si>
  <si>
    <t>ta,cr =</t>
  </si>
  <si>
    <t>- Thời gian chống cháy yêu cầu của cấu kiện</t>
  </si>
  <si>
    <t>- Nhiệt độ chống cháy yêu cầu của cấu kiện</t>
  </si>
  <si>
    <t>Frame
section</t>
  </si>
  <si>
    <t>-</t>
  </si>
  <si>
    <t>Cột AD</t>
  </si>
  <si>
    <t>Kích thước</t>
  </si>
  <si>
    <r>
      <rPr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  <charset val="2"/>
      </rPr>
      <t>a,cr =</t>
    </r>
  </si>
  <si>
    <t>TÍNH TOÁN THIẾT KẾ
CHỊU LỬA THÉP 2V</t>
  </si>
  <si>
    <t>C38</t>
  </si>
  <si>
    <t>204</t>
  </si>
  <si>
    <t>2L 50X50X4</t>
  </si>
  <si>
    <t>B61</t>
  </si>
  <si>
    <t>234</t>
  </si>
  <si>
    <t>B298</t>
  </si>
  <si>
    <t>250</t>
  </si>
  <si>
    <t>B84</t>
  </si>
  <si>
    <t>258</t>
  </si>
  <si>
    <t>B123</t>
  </si>
  <si>
    <t>264</t>
  </si>
  <si>
    <t>B151</t>
  </si>
  <si>
    <t>281</t>
  </si>
  <si>
    <t>B169</t>
  </si>
  <si>
    <t>282</t>
  </si>
  <si>
    <t>B271</t>
  </si>
  <si>
    <t>284</t>
  </si>
  <si>
    <t>B255</t>
  </si>
  <si>
    <t>285</t>
  </si>
  <si>
    <t>B206</t>
  </si>
  <si>
    <t>291</t>
  </si>
  <si>
    <t>B192</t>
  </si>
  <si>
    <t>353</t>
  </si>
  <si>
    <t>C7</t>
  </si>
  <si>
    <t>354</t>
  </si>
  <si>
    <t>C59</t>
  </si>
  <si>
    <t>355</t>
  </si>
  <si>
    <t>B299</t>
  </si>
  <si>
    <t>356</t>
  </si>
  <si>
    <t>B62</t>
  </si>
  <si>
    <t>357</t>
  </si>
  <si>
    <t>C34</t>
  </si>
  <si>
    <t>358</t>
  </si>
  <si>
    <t>C27</t>
  </si>
  <si>
    <t>360</t>
  </si>
  <si>
    <t>C23</t>
  </si>
  <si>
    <t>361</t>
  </si>
  <si>
    <t>D1</t>
  </si>
  <si>
    <t>367</t>
  </si>
  <si>
    <t>D5</t>
  </si>
  <si>
    <t>368</t>
  </si>
  <si>
    <t>B152</t>
  </si>
  <si>
    <t>369</t>
  </si>
  <si>
    <t>B124</t>
  </si>
  <si>
    <t>370</t>
  </si>
  <si>
    <t>B101</t>
  </si>
  <si>
    <t>371</t>
  </si>
  <si>
    <t>B85</t>
  </si>
  <si>
    <t>372</t>
  </si>
  <si>
    <t>B211</t>
  </si>
  <si>
    <t>373</t>
  </si>
  <si>
    <t>B233</t>
  </si>
  <si>
    <t>374</t>
  </si>
  <si>
    <t>B256</t>
  </si>
  <si>
    <t>375</t>
  </si>
  <si>
    <t>B272</t>
  </si>
  <si>
    <t>376</t>
  </si>
  <si>
    <t>B86</t>
  </si>
  <si>
    <t>114</t>
  </si>
  <si>
    <t>B102</t>
  </si>
  <si>
    <t>119</t>
  </si>
  <si>
    <t>B125</t>
  </si>
  <si>
    <t>382</t>
  </si>
  <si>
    <t>B153</t>
  </si>
  <si>
    <t>383</t>
  </si>
  <si>
    <t>B170</t>
  </si>
  <si>
    <t>384</t>
  </si>
  <si>
    <t>B197</t>
  </si>
  <si>
    <t>385</t>
  </si>
  <si>
    <t>B212</t>
  </si>
  <si>
    <t>386</t>
  </si>
  <si>
    <t>B234</t>
  </si>
  <si>
    <t>399</t>
  </si>
  <si>
    <t>B257</t>
  </si>
  <si>
    <t>400</t>
  </si>
  <si>
    <t>B273</t>
  </si>
  <si>
    <t>401</t>
  </si>
  <si>
    <t>D9</t>
  </si>
  <si>
    <t>451</t>
  </si>
  <si>
    <t>D</t>
  </si>
  <si>
    <t>2.1 Trường hợp cấu kiện chịu kéo</t>
  </si>
  <si>
    <r>
      <t xml:space="preserve">Chỉ số huy động cấu kiện, </t>
    </r>
    <r>
      <rPr>
        <sz val="10"/>
        <color theme="1"/>
        <rFont val="Symbol"/>
        <family val="1"/>
        <charset val="2"/>
      </rPr>
      <t>m</t>
    </r>
    <r>
      <rPr>
        <sz val="17.5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</si>
  <si>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2.1 Trường hợp cấu kiện chịu nén</t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</si>
  <si>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</si>
  <si>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Tỷ số 1</t>
  </si>
  <si>
    <t>Tỷ số 2</t>
  </si>
  <si>
    <t>h/t</t>
  </si>
  <si>
    <t>(b+h)/(2t)</t>
  </si>
  <si>
    <r>
      <t xml:space="preserve">Hệ số, </t>
    </r>
    <r>
      <rPr>
        <sz val="10"/>
        <color theme="1"/>
        <rFont val="Symbol"/>
        <family val="1"/>
        <charset val="2"/>
      </rPr>
      <t>h</t>
    </r>
    <r>
      <rPr>
        <vertAlign val="subscript"/>
        <sz val="10"/>
        <color theme="1"/>
        <rFont val="Times New Roman"/>
        <family val="1"/>
      </rPr>
      <t>fi</t>
    </r>
    <r>
      <rPr>
        <sz val="10"/>
        <color theme="1"/>
        <rFont val="Times New Roman"/>
        <family val="1"/>
      </rPr>
      <t xml:space="preserve"> =</t>
    </r>
  </si>
  <si>
    <r>
      <t>Lực dọc, N</t>
    </r>
    <r>
      <rPr>
        <vertAlign val="subscript"/>
        <sz val="10"/>
        <color theme="1"/>
        <rFont val="Times New Roman"/>
        <family val="1"/>
      </rPr>
      <t>Ed</t>
    </r>
    <r>
      <rPr>
        <sz val="10"/>
        <color theme="1"/>
        <rFont val="Times New Roman"/>
        <family val="1"/>
      </rPr>
      <t xml:space="preserve"> =</t>
    </r>
  </si>
  <si>
    <t>Diện tích tiết diện, A =</t>
  </si>
  <si>
    <t>B =</t>
  </si>
  <si>
    <t>H =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</si>
  <si>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Aptos Narrow"/>
        <family val="2"/>
        <scheme val="minor"/>
      </rPr>
      <t>y</t>
    </r>
    <r>
      <rPr>
        <sz val="10"/>
        <color theme="1"/>
        <rFont val="Aptos Narrow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</si>
  <si>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Aptos Narrow"/>
        <family val="2"/>
        <scheme val="minor"/>
      </rPr>
      <t>z</t>
    </r>
    <r>
      <rPr>
        <sz val="10"/>
        <color theme="1"/>
        <rFont val="Aptos Narrow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</si>
  <si>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y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</si>
  <si>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>- Hệ số kể đến mất ổn định ở nhiệt độ thường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</t>
    </r>
  </si>
  <si>
    <t>(Mục 4.2.3.3(5) EN 1993-1-2)</t>
  </si>
  <si>
    <r>
      <rPr>
        <sz val="10"/>
        <color theme="1"/>
        <rFont val="Symbol"/>
        <family val="1"/>
        <charset val="2"/>
      </rPr>
      <t>a</t>
    </r>
    <r>
      <rPr>
        <sz val="14.5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</si>
  <si>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 xml:space="preserve">+ Hệ số </t>
    </r>
    <r>
      <rPr>
        <sz val="10"/>
        <color theme="1"/>
        <rFont val="Symbol"/>
        <family val="1"/>
        <charset val="2"/>
      </rPr>
      <t>a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</si>
  <si>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Times New Roman"/>
        <family val="1"/>
      </rPr>
      <t>20oC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</si>
  <si>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Times New Roman"/>
        <family val="1"/>
      </rPr>
      <t>20oC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</si>
  <si>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y,fi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</si>
  <si>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z,fi</t>
    </r>
    <r>
      <rPr>
        <sz val="10"/>
        <color theme="1"/>
        <rFont val="Times New Roman"/>
        <family val="1"/>
      </rPr>
      <t xml:space="preserve"> =</t>
    </r>
  </si>
  <si>
    <r>
      <t>- Độ mảnh theo ở nhiệt độ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</t>
    </r>
  </si>
  <si>
    <r>
      <t>- Độ mảnh quy đổi ở nhiệt độ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C: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</si>
  <si>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min</t>
    </r>
    <r>
      <rPr>
        <sz val="10"/>
        <color theme="1"/>
        <rFont val="Times New Roman"/>
        <family val="1"/>
      </rPr>
      <t xml:space="preserve"> =</t>
    </r>
  </si>
  <si>
    <r>
      <t>N</t>
    </r>
    <r>
      <rPr>
        <vertAlign val="subscript"/>
        <sz val="10"/>
        <color theme="1"/>
        <rFont val="Times New Roman"/>
        <family val="1"/>
      </rPr>
      <t>b,fi,t,Rd</t>
    </r>
    <r>
      <rPr>
        <sz val="10"/>
        <color theme="1"/>
        <rFont val="Times New Roman"/>
        <family val="1"/>
      </rPr>
      <t xml:space="preserve"> =</t>
    </r>
  </si>
  <si>
    <t>- Khả năng chịu lực của cấu kiện</t>
  </si>
  <si>
    <t xml:space="preserve">- Chỉ số huy động cấu kiện </t>
  </si>
  <si>
    <r>
      <rPr>
        <sz val="10"/>
        <color theme="1"/>
        <rFont val="Symbol"/>
        <family val="1"/>
        <charset val="2"/>
      </rPr>
      <t>m</t>
    </r>
    <r>
      <rPr>
        <sz val="17.5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</si>
  <si>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- Lực dọc tác dụng lên cấu kiện</t>
  </si>
  <si>
    <r>
      <t>N</t>
    </r>
    <r>
      <rPr>
        <vertAlign val="subscript"/>
        <sz val="10"/>
        <color theme="1"/>
        <rFont val="Times New Roman"/>
        <family val="1"/>
      </rPr>
      <t>Ed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</si>
  <si>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z,fi,min</t>
    </r>
  </si>
  <si>
    <r>
      <t>N</t>
    </r>
    <r>
      <rPr>
        <vertAlign val="subscript"/>
        <sz val="10"/>
        <color theme="1"/>
        <rFont val="Times New Roman"/>
        <family val="1"/>
      </rPr>
      <t>b,fi,t,Rd</t>
    </r>
  </si>
  <si>
    <t>2.3 Kết luận về nhiệt độ tới hạn của cấu kiện</t>
  </si>
  <si>
    <t>Am</t>
  </si>
  <si>
    <t>V</t>
  </si>
  <si>
    <r>
      <t>(m</t>
    </r>
    <r>
      <rPr>
        <vertAlign val="superscript"/>
        <sz val="10"/>
        <color rgb="FF000000"/>
        <rFont val="Times New Roman"/>
        <family val="1"/>
      </rPr>
      <t>2</t>
    </r>
    <r>
      <rPr>
        <sz val="10"/>
        <color indexed="8"/>
        <rFont val="Times New Roman"/>
        <family val="1"/>
      </rPr>
      <t>)</t>
    </r>
  </si>
  <si>
    <t>ĐẶC TRƯNG HÌNH HỌC</t>
  </si>
  <si>
    <t>B100</t>
  </si>
  <si>
    <t>259</t>
  </si>
  <si>
    <t>C19</t>
  </si>
  <si>
    <t>363</t>
  </si>
  <si>
    <t>C45</t>
  </si>
  <si>
    <t>364</t>
  </si>
  <si>
    <t>C49</t>
  </si>
  <si>
    <t>365</t>
  </si>
  <si>
    <t>C53</t>
  </si>
  <si>
    <t>366</t>
  </si>
  <si>
    <t>2L 40x80x5</t>
  </si>
  <si>
    <t>[h/t]</t>
  </si>
  <si>
    <t>[]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</si>
  <si>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y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</si>
  <si>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z</t>
    </r>
  </si>
  <si>
    <r>
      <t>N</t>
    </r>
    <r>
      <rPr>
        <vertAlign val="subscript"/>
        <sz val="11"/>
        <color theme="1"/>
        <rFont val="Times New Roman"/>
        <family val="1"/>
      </rPr>
      <t>Ed</t>
    </r>
  </si>
  <si>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Times New Roman"/>
        <family val="1"/>
      </rPr>
      <t>a,cr</t>
    </r>
  </si>
  <si>
    <r>
      <rPr>
        <vertAlign val="super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C</t>
    </r>
  </si>
  <si>
    <t>CẤU KIỆN
CHỊU KÉO</t>
  </si>
  <si>
    <r>
      <rPr>
        <b/>
        <sz val="10"/>
        <color theme="9" tint="-0.249977111117893"/>
        <rFont val="Symbol"/>
        <family val="1"/>
        <charset val="2"/>
      </rPr>
      <t>c</t>
    </r>
    <r>
      <rPr>
        <b/>
        <vertAlign val="subscript"/>
        <sz val="10"/>
        <color theme="9" tint="-0.249977111117893"/>
        <rFont val="Times New Roman"/>
        <family val="1"/>
      </rPr>
      <t>min</t>
    </r>
  </si>
  <si>
    <r>
      <t>N</t>
    </r>
    <r>
      <rPr>
        <b/>
        <vertAlign val="subscript"/>
        <sz val="10"/>
        <color theme="9" tint="-0.249977111117893"/>
        <rFont val="Times New Roman"/>
        <family val="1"/>
      </rPr>
      <t>b,fi,Rd</t>
    </r>
  </si>
  <si>
    <t>CẤU KIỆN CHỊU NÉN</t>
  </si>
  <si>
    <t>B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</si>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</sst>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Lớp &quot;General"/>
    <numFmt numFmtId="165" formatCode="0.000"/>
    <numFmt numFmtId="166" formatCode="0.0"/>
    <numFmt numFmtId="167" formatCode="&quot;Lớp &quot;0"/>
    <numFmt numFmtId="168" formatCode="&quot;£ &quot;0.00"/>
    <numFmt numFmtId="169" formatCode="\R0"/>
    <numFmt numFmtId="170" formatCode="&quot;min&quot;"/>
    <numFmt numFmtId="171" formatCode="&quot;(&quot;0&quot;)&quot;"/>
    <numFmt numFmtId="172" formatCode="0.0E+00"/>
  </numFmts>
  <fonts count="102">
    <font>
      <sz val="11"/>
      <color theme="1"/>
      <name val="Aptos Narrow"/>
      <family val="2"/>
      <charset val="163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theme="1"/>
      <name val="Times New Roman"/>
      <family val="1"/>
    </font>
    <font>
      <sz val="11"/>
      <color theme="1"/>
      <name val="Times New Roman"/>
      <family val="1"/>
    </font>
    <font>
      <sz val="11"/>
      <name val="Arial"/>
      <family val="2"/>
    </font>
    <font>
      <sz val="12"/>
      <color theme="1"/>
      <name val="Aptos Narrow"/>
      <family val="2"/>
      <scheme val="minor"/>
    </font>
    <font>
      <b/>
      <sz val="12"/>
      <color indexed="39"/>
      <name val="Arial"/>
      <family val="2"/>
    </font>
    <font>
      <sz val="10"/>
      <name val="Arial"/>
      <family val="2"/>
      <charset val="163"/>
    </font>
    <font>
      <sz val="11"/>
      <color theme="1"/>
      <name val="Symbol"/>
      <family val="1"/>
      <charset val="2"/>
    </font>
    <font>
      <sz val="1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Aptos Narrow"/>
      <family val="2"/>
      <charset val="163"/>
      <scheme val="minor"/>
    </font>
    <font>
      <b/>
      <sz val="14"/>
      <color theme="0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vertAlign val="subscript"/>
      <sz val="10"/>
      <color theme="0"/>
      <name val="Aptos Narrow"/>
      <family val="2"/>
      <scheme val="minor"/>
    </font>
    <font>
      <sz val="10"/>
      <color theme="1"/>
      <name val="Calibri"/>
      <family val="2"/>
    </font>
    <font>
      <b/>
      <u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sz val="10"/>
      <color rgb="FF0000CC"/>
      <name val="Times New Roman"/>
      <family val="1"/>
    </font>
    <font>
      <sz val="10"/>
      <name val="Times New Roman"/>
      <family val="1"/>
    </font>
    <font>
      <sz val="10"/>
      <color indexed="8"/>
      <name val="Times New Roman"/>
      <family val="1"/>
    </font>
    <font>
      <vertAlign val="subscript"/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i/>
      <sz val="10"/>
      <color theme="1"/>
      <name val="Times New Roman"/>
      <family val="1"/>
    </font>
    <font>
      <vertAlign val="superscript"/>
      <sz val="10"/>
      <color theme="1"/>
      <name val="Times New Roman"/>
      <family val="1"/>
    </font>
    <font>
      <b/>
      <vertAlign val="superscript"/>
      <sz val="10"/>
      <color theme="1"/>
      <name val="Times New Roman"/>
      <family val="1"/>
    </font>
    <font>
      <sz val="10"/>
      <color rgb="FF000000"/>
      <name val="Symbol"/>
      <family val="1"/>
      <charset val="2"/>
    </font>
    <font>
      <sz val="10"/>
      <color rgb="FF000000"/>
      <name val="Times New Roman"/>
      <family val="1"/>
      <charset val="2"/>
    </font>
    <font>
      <sz val="10"/>
      <color theme="1"/>
      <name val="Symbol"/>
      <family val="1"/>
      <charset val="2"/>
    </font>
    <font>
      <sz val="10"/>
      <color theme="1"/>
      <name val="Times New Roman"/>
      <family val="1"/>
      <charset val="2"/>
    </font>
    <font>
      <vertAlign val="subscript"/>
      <sz val="10"/>
      <color theme="1"/>
      <name val="Aptos Narrow"/>
      <family val="2"/>
      <scheme val="minor"/>
    </font>
    <font>
      <b/>
      <u/>
      <sz val="10"/>
      <name val="Times New Roman"/>
      <family val="1"/>
    </font>
    <font>
      <vertAlign val="subscript"/>
      <sz val="10"/>
      <color theme="1"/>
      <name val="Symbol"/>
      <family val="1"/>
      <charset val="2"/>
    </font>
    <font>
      <sz val="17.5"/>
      <color theme="1"/>
      <name val="Times New Roman"/>
      <family val="1"/>
    </font>
    <font>
      <sz val="10"/>
      <color theme="1"/>
      <name val="Aptos Narrow"/>
      <family val="2"/>
    </font>
    <font>
      <sz val="10"/>
      <color theme="1"/>
      <name val="Times New Roman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Aptos Narrow"/>
      <family val="2"/>
      <scheme val="minor"/>
    </font>
    <font>
      <vertAlign val="subscript"/>
      <sz val="10"/>
      <color theme="1"/>
      <name val="Aptos Display"/>
      <family val="2"/>
    </font>
    <font>
      <sz val="11"/>
      <color rgb="FF006100"/>
      <name val="Aptos Narrow"/>
      <family val="2"/>
      <scheme val="minor"/>
    </font>
    <font>
      <sz val="12"/>
      <color rgb="FFC00000"/>
      <name val="Times New Roman"/>
      <family val="1"/>
    </font>
    <font>
      <sz val="12"/>
      <color theme="1"/>
      <name val="Times New Roman"/>
      <family val="1"/>
    </font>
    <font>
      <b/>
      <sz val="11"/>
      <color rgb="FF0070C0"/>
      <name val="Aptos Narrow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5.95"/>
      <color theme="1"/>
      <name val="Aptos Narrow"/>
      <family val="2"/>
      <charset val="163"/>
    </font>
    <font>
      <sz val="11"/>
      <color theme="1"/>
      <name val="Aptos Narrow"/>
      <family val="1"/>
      <charset val="2"/>
    </font>
    <font>
      <sz val="11"/>
      <color theme="1"/>
      <name val="Aptos Narrow"/>
      <family val="2"/>
    </font>
    <font>
      <sz val="11"/>
      <color rgb="FFFF0000"/>
      <name val="Aptos Narrow"/>
      <family val="2"/>
      <charset val="163"/>
      <scheme val="minor"/>
    </font>
    <font>
      <sz val="11"/>
      <color rgb="FF0000CC"/>
      <name val="Aptos Narrow"/>
      <family val="2"/>
      <charset val="163"/>
      <scheme val="minor"/>
    </font>
    <font>
      <sz val="10"/>
      <color rgb="FF0070C0"/>
      <name val="Times New Roman"/>
      <family val="1"/>
    </font>
    <font>
      <sz val="16"/>
      <color rgb="FFFF0000"/>
      <name val="Times New Roman"/>
      <family val="1"/>
    </font>
    <font>
      <sz val="11"/>
      <color rgb="FF0000CC"/>
      <name val="Times New Roman"/>
      <family val="1"/>
    </font>
    <font>
      <sz val="16"/>
      <color rgb="FF7030A0"/>
      <name val="Times New Roman"/>
      <family val="1"/>
    </font>
    <font>
      <sz val="16"/>
      <color rgb="FF0000CC"/>
      <name val="Times New Roman"/>
      <family val="1"/>
    </font>
    <font>
      <sz val="14.3"/>
      <color theme="1"/>
      <name val="Aptos Narrow"/>
      <family val="2"/>
      <charset val="163"/>
    </font>
    <font>
      <sz val="11"/>
      <color theme="1"/>
      <name val="Aptos Narrow"/>
      <family val="1"/>
      <charset val="2"/>
      <scheme val="minor"/>
    </font>
    <font>
      <b/>
      <u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</font>
    <font>
      <vertAlign val="subscript"/>
      <sz val="11"/>
      <color theme="1"/>
      <name val="Times New Roman"/>
      <family val="1"/>
    </font>
    <font>
      <sz val="11"/>
      <color theme="1"/>
      <name val="Times New Roman"/>
      <family val="1"/>
      <charset val="2"/>
    </font>
    <font>
      <sz val="11"/>
      <color rgb="FFC00000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Symbol"/>
      <family val="1"/>
      <charset val="2"/>
    </font>
    <font>
      <vertAlign val="subscript"/>
      <sz val="11"/>
      <name val="Times New Roman"/>
      <family val="1"/>
    </font>
    <font>
      <b/>
      <sz val="16"/>
      <color theme="0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sz val="10"/>
      <name val="Times New Roman"/>
      <family val="1"/>
      <charset val="2"/>
    </font>
    <font>
      <sz val="10"/>
      <name val="Symbol"/>
      <family val="1"/>
      <charset val="2"/>
    </font>
    <font>
      <vertAlign val="subscript"/>
      <sz val="10"/>
      <name val="Times New Roman"/>
      <family val="1"/>
    </font>
    <font>
      <vertAlign val="superscript"/>
      <sz val="10"/>
      <name val="Times New Roman"/>
      <family val="1"/>
    </font>
    <font>
      <b/>
      <sz val="12"/>
      <color theme="9" tint="-0.249977111117893"/>
      <name val="Times New Roman"/>
      <family val="1"/>
    </font>
    <font>
      <b/>
      <sz val="11"/>
      <color theme="9" tint="-0.249977111117893"/>
      <name val="Times New Roman"/>
      <family val="1"/>
    </font>
    <font>
      <b/>
      <sz val="10"/>
      <color theme="9" tint="-0.249977111117893"/>
      <name val="Times New Roman"/>
      <family val="1"/>
      <charset val="2"/>
    </font>
    <font>
      <b/>
      <sz val="10"/>
      <color theme="9" tint="-0.249977111117893"/>
      <name val="Symbol"/>
      <family val="1"/>
      <charset val="2"/>
    </font>
    <font>
      <b/>
      <vertAlign val="subscript"/>
      <sz val="10"/>
      <color theme="9" tint="-0.249977111117893"/>
      <name val="Times New Roman"/>
      <family val="1"/>
    </font>
    <font>
      <b/>
      <sz val="10"/>
      <color theme="9" tint="-0.249977111117893"/>
      <name val="Times New Roman"/>
      <family val="1"/>
    </font>
    <font>
      <b/>
      <vertAlign val="superscript"/>
      <sz val="10"/>
      <color theme="9" tint="-0.249977111117893"/>
      <name val="Times New Roman"/>
      <family val="1"/>
    </font>
    <font>
      <b/>
      <vertAlign val="subscript"/>
      <sz val="10"/>
      <color theme="9" tint="-0.249977111117893"/>
      <name val="Aptos Display"/>
      <family val="2"/>
    </font>
    <font>
      <b/>
      <vertAlign val="subscript"/>
      <sz val="10"/>
      <color theme="9" tint="-0.249977111117893"/>
      <name val="Symbol"/>
      <family val="1"/>
      <charset val="2"/>
    </font>
    <font>
      <vertAlign val="superscript"/>
      <sz val="11"/>
      <color theme="1"/>
      <name val="Times New Roman"/>
      <family val="1"/>
    </font>
    <font>
      <sz val="10"/>
      <color theme="1"/>
      <name val="Times New Roman"/>
      <family val="2"/>
      <charset val="2"/>
    </font>
    <font>
      <sz val="11"/>
      <color theme="0" tint="-0.14999847407452621"/>
      <name val="Times New Roman"/>
      <family val="1"/>
    </font>
    <font>
      <b/>
      <sz val="14"/>
      <color rgb="FF0070C0"/>
      <name val="Times New Roman"/>
      <family val="1"/>
    </font>
    <font>
      <b/>
      <sz val="14"/>
      <color theme="0"/>
      <name val="Times New Roman"/>
      <family val="1"/>
    </font>
    <font>
      <sz val="9"/>
      <color indexed="81"/>
      <name val="Tahoma"/>
    </font>
    <font>
      <b/>
      <sz val="9"/>
      <color indexed="81"/>
      <name val="Tahoma"/>
    </font>
    <font>
      <sz val="8"/>
      <name val="Aptos Narrow"/>
      <family val="2"/>
      <charset val="163"/>
      <scheme val="minor"/>
    </font>
    <font>
      <sz val="10"/>
      <color theme="1"/>
      <name val="Aptos Narrow"/>
      <family val="1"/>
      <charset val="2"/>
      <scheme val="minor"/>
    </font>
    <font>
      <sz val="14.5"/>
      <color theme="1"/>
      <name val="Times New Roman"/>
      <family val="1"/>
    </font>
    <font>
      <b/>
      <sz val="14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rgb="FF0070C0"/>
      </bottom>
      <diagonal/>
    </border>
    <border>
      <left/>
      <right/>
      <top style="thick">
        <color rgb="FFFF0000"/>
      </top>
      <bottom/>
      <diagonal/>
    </border>
    <border>
      <left/>
      <right/>
      <top/>
      <bottom style="mediumDashed">
        <color rgb="FF0070C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8">
    <xf numFmtId="0" fontId="0" fillId="0" borderId="0"/>
    <xf numFmtId="0" fontId="5" fillId="0" borderId="0"/>
    <xf numFmtId="2" fontId="8" fillId="0" borderId="0"/>
    <xf numFmtId="0" fontId="9" fillId="0" borderId="0"/>
    <xf numFmtId="2" fontId="10" fillId="0" borderId="0">
      <alignment vertical="center"/>
      <protection locked="0"/>
    </xf>
    <xf numFmtId="0" fontId="11" fillId="0" borderId="0"/>
    <xf numFmtId="2" fontId="8" fillId="0" borderId="0"/>
    <xf numFmtId="0" fontId="4" fillId="0" borderId="0"/>
    <xf numFmtId="0" fontId="4" fillId="0" borderId="0"/>
    <xf numFmtId="0" fontId="15" fillId="0" borderId="0"/>
    <xf numFmtId="0" fontId="3" fillId="0" borderId="0"/>
    <xf numFmtId="0" fontId="13" fillId="0" borderId="0"/>
    <xf numFmtId="166" fontId="15" fillId="0" borderId="0" applyFont="0" applyFill="0" applyBorder="0" applyAlignment="0" applyProtection="0"/>
    <xf numFmtId="0" fontId="13" fillId="0" borderId="0"/>
    <xf numFmtId="0" fontId="46" fillId="10" borderId="27" applyNumberFormat="0" applyAlignment="0" applyProtection="0"/>
    <xf numFmtId="0" fontId="48" fillId="11" borderId="0" applyNumberFormat="0" applyBorder="0" applyAlignment="0" applyProtection="0"/>
    <xf numFmtId="0" fontId="2" fillId="0" borderId="0"/>
    <xf numFmtId="9" fontId="15" fillId="0" borderId="0" applyFont="0" applyFill="0" applyBorder="0" applyAlignment="0" applyProtection="0"/>
  </cellStyleXfs>
  <cellXfs count="385">
    <xf numFmtId="0" fontId="0" fillId="0" borderId="0" xfId="0"/>
    <xf numFmtId="0" fontId="7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14" fillId="4" borderId="13" xfId="0" applyFont="1" applyFill="1" applyBorder="1" applyAlignment="1">
      <alignment horizontal="left" vertical="top" indent="2"/>
    </xf>
    <xf numFmtId="0" fontId="19" fillId="6" borderId="0" xfId="10" applyFont="1" applyFill="1" applyAlignment="1">
      <alignment horizontal="center"/>
    </xf>
    <xf numFmtId="0" fontId="18" fillId="7" borderId="0" xfId="10" applyFont="1" applyFill="1"/>
    <xf numFmtId="0" fontId="18" fillId="0" borderId="0" xfId="10" applyFont="1"/>
    <xf numFmtId="0" fontId="18" fillId="4" borderId="17" xfId="10" applyFont="1" applyFill="1" applyBorder="1" applyAlignment="1">
      <alignment horizontal="right" vertical="center"/>
    </xf>
    <xf numFmtId="0" fontId="18" fillId="4" borderId="17" xfId="10" applyFont="1" applyFill="1" applyBorder="1" applyAlignment="1">
      <alignment horizontal="center"/>
    </xf>
    <xf numFmtId="0" fontId="18" fillId="4" borderId="0" xfId="10" applyFont="1" applyFill="1" applyAlignment="1">
      <alignment horizontal="center"/>
    </xf>
    <xf numFmtId="0" fontId="22" fillId="4" borderId="13" xfId="7" applyFont="1" applyFill="1" applyBorder="1" applyAlignment="1">
      <alignment horizontal="left" vertical="center" indent="1"/>
    </xf>
    <xf numFmtId="0" fontId="14" fillId="4" borderId="13" xfId="9" applyFont="1" applyFill="1" applyBorder="1" applyAlignment="1">
      <alignment horizontal="left" indent="3"/>
    </xf>
    <xf numFmtId="0" fontId="24" fillId="4" borderId="13" xfId="0" applyFont="1" applyFill="1" applyBorder="1" applyAlignment="1">
      <alignment horizontal="left" indent="1"/>
    </xf>
    <xf numFmtId="0" fontId="14" fillId="4" borderId="13" xfId="0" applyFont="1" applyFill="1" applyBorder="1" applyAlignment="1">
      <alignment vertical="center"/>
    </xf>
    <xf numFmtId="0" fontId="14" fillId="4" borderId="19" xfId="0" applyFont="1" applyFill="1" applyBorder="1" applyAlignment="1">
      <alignment vertical="center"/>
    </xf>
    <xf numFmtId="0" fontId="14" fillId="4" borderId="7" xfId="0" applyFont="1" applyFill="1" applyBorder="1" applyAlignment="1">
      <alignment vertical="center"/>
    </xf>
    <xf numFmtId="0" fontId="14" fillId="4" borderId="8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/>
    </xf>
    <xf numFmtId="0" fontId="14" fillId="4" borderId="19" xfId="0" applyFont="1" applyFill="1" applyBorder="1" applyAlignment="1">
      <alignment horizontal="right" vertical="center"/>
    </xf>
    <xf numFmtId="0" fontId="26" fillId="3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1" fontId="27" fillId="4" borderId="1" xfId="0" applyNumberFormat="1" applyFont="1" applyFill="1" applyBorder="1" applyAlignment="1">
      <alignment horizontal="center" vertical="center"/>
    </xf>
    <xf numFmtId="165" fontId="14" fillId="4" borderId="1" xfId="0" applyNumberFormat="1" applyFont="1" applyFill="1" applyBorder="1" applyAlignment="1">
      <alignment horizontal="center" vertical="center"/>
    </xf>
    <xf numFmtId="1" fontId="14" fillId="4" borderId="1" xfId="0" applyNumberFormat="1" applyFont="1" applyFill="1" applyBorder="1" applyAlignment="1">
      <alignment horizontal="center" vertical="center"/>
    </xf>
    <xf numFmtId="166" fontId="14" fillId="4" borderId="0" xfId="0" applyNumberFormat="1" applyFont="1" applyFill="1" applyAlignment="1">
      <alignment vertical="center"/>
    </xf>
    <xf numFmtId="0" fontId="27" fillId="4" borderId="19" xfId="0" applyFont="1" applyFill="1" applyBorder="1" applyAlignment="1">
      <alignment vertical="center"/>
    </xf>
    <xf numFmtId="2" fontId="26" fillId="3" borderId="1" xfId="0" applyNumberFormat="1" applyFont="1" applyFill="1" applyBorder="1" applyAlignment="1">
      <alignment horizontal="center" vertical="center"/>
    </xf>
    <xf numFmtId="2" fontId="26" fillId="4" borderId="1" xfId="0" applyNumberFormat="1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34" fillId="2" borderId="4" xfId="0" applyFont="1" applyFill="1" applyBorder="1" applyAlignment="1">
      <alignment horizontal="center" vertical="center"/>
    </xf>
    <xf numFmtId="0" fontId="35" fillId="2" borderId="4" xfId="0" applyFont="1" applyFill="1" applyBorder="1" applyAlignment="1">
      <alignment horizontal="center" vertical="center"/>
    </xf>
    <xf numFmtId="0" fontId="28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166" fontId="14" fillId="4" borderId="1" xfId="0" applyNumberFormat="1" applyFont="1" applyFill="1" applyBorder="1" applyAlignment="1">
      <alignment horizontal="center" vertical="center"/>
    </xf>
    <xf numFmtId="2" fontId="14" fillId="4" borderId="1" xfId="0" applyNumberFormat="1" applyFont="1" applyFill="1" applyBorder="1" applyAlignment="1">
      <alignment horizontal="center" vertical="center"/>
    </xf>
    <xf numFmtId="167" fontId="14" fillId="4" borderId="1" xfId="0" applyNumberFormat="1" applyFont="1" applyFill="1" applyBorder="1" applyAlignment="1">
      <alignment horizontal="center" vertical="center"/>
    </xf>
    <xf numFmtId="2" fontId="14" fillId="4" borderId="0" xfId="0" applyNumberFormat="1" applyFont="1" applyFill="1" applyAlignment="1">
      <alignment vertical="center"/>
    </xf>
    <xf numFmtId="0" fontId="14" fillId="4" borderId="13" xfId="0" applyFont="1" applyFill="1" applyBorder="1" applyAlignment="1">
      <alignment horizontal="left" vertical="center" indent="2"/>
    </xf>
    <xf numFmtId="0" fontId="14" fillId="4" borderId="13" xfId="0" quotePrefix="1" applyFont="1" applyFill="1" applyBorder="1" applyAlignment="1">
      <alignment horizontal="left" vertical="center" indent="2"/>
    </xf>
    <xf numFmtId="0" fontId="14" fillId="4" borderId="13" xfId="0" quotePrefix="1" applyFont="1" applyFill="1" applyBorder="1" applyAlignment="1">
      <alignment horizontal="left" vertical="center" indent="4"/>
    </xf>
    <xf numFmtId="0" fontId="14" fillId="8" borderId="1" xfId="0" applyFont="1" applyFill="1" applyBorder="1" applyAlignment="1">
      <alignment horizontal="center" vertical="center"/>
    </xf>
    <xf numFmtId="0" fontId="14" fillId="4" borderId="2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vertical="center"/>
    </xf>
    <xf numFmtId="0" fontId="24" fillId="4" borderId="13" xfId="0" quotePrefix="1" applyFont="1" applyFill="1" applyBorder="1" applyAlignment="1">
      <alignment vertical="center"/>
    </xf>
    <xf numFmtId="0" fontId="27" fillId="4" borderId="13" xfId="0" applyFont="1" applyFill="1" applyBorder="1" applyAlignment="1">
      <alignment vertical="center"/>
    </xf>
    <xf numFmtId="0" fontId="19" fillId="5" borderId="17" xfId="10" applyFont="1" applyFill="1" applyBorder="1" applyAlignment="1">
      <alignment horizontal="center"/>
    </xf>
    <xf numFmtId="0" fontId="18" fillId="0" borderId="1" xfId="10" applyFont="1" applyBorder="1"/>
    <xf numFmtId="11" fontId="27" fillId="4" borderId="1" xfId="0" applyNumberFormat="1" applyFont="1" applyFill="1" applyBorder="1" applyAlignment="1">
      <alignment horizontal="center" vertical="center"/>
    </xf>
    <xf numFmtId="165" fontId="14" fillId="4" borderId="26" xfId="0" applyNumberFormat="1" applyFont="1" applyFill="1" applyBorder="1" applyAlignment="1">
      <alignment horizontal="center" vertical="center"/>
    </xf>
    <xf numFmtId="1" fontId="14" fillId="4" borderId="21" xfId="0" applyNumberFormat="1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vertical="center"/>
    </xf>
    <xf numFmtId="0" fontId="37" fillId="4" borderId="24" xfId="0" applyFont="1" applyFill="1" applyBorder="1" applyAlignment="1">
      <alignment vertical="center"/>
    </xf>
    <xf numFmtId="0" fontId="37" fillId="4" borderId="22" xfId="0" applyFont="1" applyFill="1" applyBorder="1" applyAlignment="1">
      <alignment vertical="center"/>
    </xf>
    <xf numFmtId="0" fontId="37" fillId="4" borderId="20" xfId="0" applyFont="1" applyFill="1" applyBorder="1" applyAlignment="1">
      <alignment vertical="center"/>
    </xf>
    <xf numFmtId="0" fontId="22" fillId="4" borderId="13" xfId="0" applyFont="1" applyFill="1" applyBorder="1" applyAlignment="1">
      <alignment horizontal="left" vertical="center" indent="1"/>
    </xf>
    <xf numFmtId="0" fontId="14" fillId="4" borderId="29" xfId="0" applyFont="1" applyFill="1" applyBorder="1" applyAlignment="1">
      <alignment vertical="center"/>
    </xf>
    <xf numFmtId="0" fontId="14" fillId="4" borderId="30" xfId="0" applyFont="1" applyFill="1" applyBorder="1" applyAlignment="1">
      <alignment vertical="center"/>
    </xf>
    <xf numFmtId="0" fontId="14" fillId="4" borderId="28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56" fillId="0" borderId="0" xfId="0" applyFont="1" applyAlignment="1">
      <alignment horizontal="right"/>
    </xf>
    <xf numFmtId="11" fontId="0" fillId="0" borderId="0" xfId="0" applyNumberFormat="1"/>
    <xf numFmtId="2" fontId="0" fillId="0" borderId="0" xfId="0" applyNumberFormat="1"/>
    <xf numFmtId="0" fontId="53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/>
    <xf numFmtId="2" fontId="0" fillId="0" borderId="1" xfId="0" applyNumberFormat="1" applyBorder="1" applyAlignment="1">
      <alignment horizontal="right" vertical="center"/>
    </xf>
    <xf numFmtId="165" fontId="58" fillId="0" borderId="1" xfId="0" applyNumberFormat="1" applyFont="1" applyBorder="1" applyAlignment="1">
      <alignment horizontal="center" vertical="center"/>
    </xf>
    <xf numFmtId="1" fontId="58" fillId="0" borderId="1" xfId="0" applyNumberFormat="1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1" fontId="59" fillId="0" borderId="1" xfId="0" applyNumberFormat="1" applyFont="1" applyBorder="1" applyAlignment="1">
      <alignment horizontal="center" vertical="center"/>
    </xf>
    <xf numFmtId="0" fontId="7" fillId="4" borderId="1" xfId="0" applyFont="1" applyFill="1" applyBorder="1" applyAlignment="1">
      <alignment vertical="center"/>
    </xf>
    <xf numFmtId="1" fontId="7" fillId="4" borderId="1" xfId="0" applyNumberFormat="1" applyFont="1" applyFill="1" applyBorder="1" applyAlignment="1">
      <alignment vertical="center"/>
    </xf>
    <xf numFmtId="0" fontId="60" fillId="4" borderId="31" xfId="0" applyFont="1" applyFill="1" applyBorder="1" applyAlignment="1">
      <alignment vertical="center"/>
    </xf>
    <xf numFmtId="0" fontId="60" fillId="4" borderId="32" xfId="0" applyFont="1" applyFill="1" applyBorder="1" applyAlignment="1">
      <alignment vertical="center"/>
    </xf>
    <xf numFmtId="0" fontId="60" fillId="4" borderId="33" xfId="0" applyFont="1" applyFill="1" applyBorder="1" applyAlignment="1">
      <alignment vertical="center"/>
    </xf>
    <xf numFmtId="0" fontId="0" fillId="12" borderId="1" xfId="0" applyFill="1" applyBorder="1" applyAlignment="1">
      <alignment horizontal="center" vertical="center"/>
    </xf>
    <xf numFmtId="165" fontId="58" fillId="12" borderId="1" xfId="0" applyNumberFormat="1" applyFont="1" applyFill="1" applyBorder="1" applyAlignment="1">
      <alignment horizontal="center" vertical="center"/>
    </xf>
    <xf numFmtId="1" fontId="58" fillId="12" borderId="1" xfId="0" applyNumberFormat="1" applyFont="1" applyFill="1" applyBorder="1" applyAlignment="1">
      <alignment horizontal="center" vertical="center"/>
    </xf>
    <xf numFmtId="0" fontId="59" fillId="12" borderId="0" xfId="0" applyFont="1" applyFill="1" applyAlignment="1">
      <alignment horizontal="center" vertical="center"/>
    </xf>
    <xf numFmtId="0" fontId="0" fillId="12" borderId="0" xfId="0" applyFill="1"/>
    <xf numFmtId="2" fontId="48" fillId="11" borderId="0" xfId="15" applyNumberFormat="1" applyBorder="1" applyAlignment="1">
      <alignment horizontal="center" vertical="center"/>
    </xf>
    <xf numFmtId="0" fontId="22" fillId="4" borderId="28" xfId="0" applyFont="1" applyFill="1" applyBorder="1" applyAlignment="1">
      <alignment horizontal="left" vertical="center" indent="1"/>
    </xf>
    <xf numFmtId="0" fontId="49" fillId="4" borderId="29" xfId="0" applyFont="1" applyFill="1" applyBorder="1" applyAlignment="1">
      <alignment vertical="center"/>
    </xf>
    <xf numFmtId="0" fontId="37" fillId="4" borderId="29" xfId="0" applyFont="1" applyFill="1" applyBorder="1" applyAlignment="1">
      <alignment horizontal="right" vertical="center"/>
    </xf>
    <xf numFmtId="0" fontId="27" fillId="4" borderId="29" xfId="0" applyFont="1" applyFill="1" applyBorder="1" applyAlignment="1">
      <alignment vertical="center"/>
    </xf>
    <xf numFmtId="0" fontId="53" fillId="8" borderId="1" xfId="16" applyFont="1" applyFill="1" applyBorder="1" applyAlignment="1">
      <alignment horizontal="center" vertical="center"/>
    </xf>
    <xf numFmtId="0" fontId="2" fillId="0" borderId="0" xfId="16" applyAlignment="1">
      <alignment horizontal="center" vertical="center"/>
    </xf>
    <xf numFmtId="0" fontId="53" fillId="0" borderId="1" xfId="16" applyFont="1" applyBorder="1" applyAlignment="1">
      <alignment horizontal="center" vertical="center"/>
    </xf>
    <xf numFmtId="1" fontId="53" fillId="0" borderId="1" xfId="16" applyNumberFormat="1" applyFont="1" applyBorder="1" applyAlignment="1">
      <alignment horizontal="center" vertical="center"/>
    </xf>
    <xf numFmtId="0" fontId="2" fillId="0" borderId="1" xfId="16" applyBorder="1" applyAlignment="1">
      <alignment horizontal="center" vertical="center"/>
    </xf>
    <xf numFmtId="0" fontId="53" fillId="0" borderId="0" xfId="16" applyFont="1" applyAlignment="1">
      <alignment horizontal="center" vertical="center"/>
    </xf>
    <xf numFmtId="0" fontId="62" fillId="4" borderId="1" xfId="0" applyFont="1" applyFill="1" applyBorder="1" applyAlignment="1">
      <alignment horizontal="center" vertical="center"/>
    </xf>
    <xf numFmtId="169" fontId="27" fillId="4" borderId="1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0" fontId="2" fillId="8" borderId="1" xfId="16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0" fontId="0" fillId="8" borderId="1" xfId="0" applyNumberFormat="1" applyFill="1" applyBorder="1" applyAlignment="1">
      <alignment horizontal="center" vertical="center"/>
    </xf>
    <xf numFmtId="171" fontId="0" fillId="8" borderId="1" xfId="0" applyNumberFormat="1" applyFill="1" applyBorder="1" applyAlignment="1">
      <alignment horizontal="center" vertical="center"/>
    </xf>
    <xf numFmtId="1" fontId="62" fillId="4" borderId="1" xfId="0" applyNumberFormat="1" applyFont="1" applyFill="1" applyBorder="1" applyAlignment="1">
      <alignment horizontal="center" vertical="center"/>
    </xf>
    <xf numFmtId="169" fontId="7" fillId="4" borderId="1" xfId="0" applyNumberFormat="1" applyFont="1" applyFill="1" applyBorder="1" applyAlignment="1">
      <alignment vertical="center"/>
    </xf>
    <xf numFmtId="0" fontId="14" fillId="4" borderId="0" xfId="0" applyFont="1" applyFill="1" applyAlignment="1">
      <alignment horizontal="right" vertical="center"/>
    </xf>
    <xf numFmtId="2" fontId="14" fillId="4" borderId="0" xfId="0" applyNumberFormat="1" applyFont="1" applyFill="1" applyAlignment="1">
      <alignment horizontal="center" vertical="center"/>
    </xf>
    <xf numFmtId="0" fontId="7" fillId="4" borderId="3" xfId="0" applyFont="1" applyFill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0" fillId="0" borderId="19" xfId="0" applyBorder="1"/>
    <xf numFmtId="0" fontId="0" fillId="0" borderId="13" xfId="0" quotePrefix="1" applyBorder="1"/>
    <xf numFmtId="0" fontId="59" fillId="0" borderId="0" xfId="0" applyFont="1"/>
    <xf numFmtId="0" fontId="0" fillId="0" borderId="0" xfId="0" quotePrefix="1"/>
    <xf numFmtId="9" fontId="59" fillId="0" borderId="0" xfId="17" applyFont="1" applyBorder="1" applyAlignment="1">
      <alignment horizontal="left"/>
    </xf>
    <xf numFmtId="0" fontId="0" fillId="0" borderId="13" xfId="0" applyBorder="1"/>
    <xf numFmtId="0" fontId="66" fillId="0" borderId="0" xfId="0" applyFont="1"/>
    <xf numFmtId="0" fontId="67" fillId="0" borderId="13" xfId="0" applyFont="1" applyBorder="1"/>
    <xf numFmtId="0" fontId="0" fillId="0" borderId="13" xfId="0" applyBorder="1" applyAlignment="1">
      <alignment horizontal="left" indent="1"/>
    </xf>
    <xf numFmtId="0" fontId="0" fillId="0" borderId="13" xfId="0" quotePrefix="1" applyBorder="1" applyAlignment="1">
      <alignment horizontal="left" indent="1"/>
    </xf>
    <xf numFmtId="0" fontId="66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6" fillId="0" borderId="0" xfId="0" applyFont="1" applyAlignment="1">
      <alignment horizontal="left" vertical="center"/>
    </xf>
    <xf numFmtId="0" fontId="66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7" fillId="4" borderId="1" xfId="0" applyFont="1" applyFill="1" applyBorder="1" applyAlignment="1">
      <alignment horizontal="center" vertical="center"/>
    </xf>
    <xf numFmtId="0" fontId="7" fillId="7" borderId="0" xfId="0" applyFont="1" applyFill="1" applyAlignment="1">
      <alignment vertical="center"/>
    </xf>
    <xf numFmtId="166" fontId="7" fillId="4" borderId="1" xfId="0" applyNumberFormat="1" applyFont="1" applyFill="1" applyBorder="1" applyAlignment="1">
      <alignment horizontal="center" vertical="center"/>
    </xf>
    <xf numFmtId="11" fontId="7" fillId="4" borderId="1" xfId="0" applyNumberFormat="1" applyFont="1" applyFill="1" applyBorder="1" applyAlignment="1">
      <alignment horizontal="center" vertical="center"/>
    </xf>
    <xf numFmtId="0" fontId="62" fillId="4" borderId="1" xfId="0" applyFont="1" applyFill="1" applyBorder="1" applyAlignment="1">
      <alignment vertical="center"/>
    </xf>
    <xf numFmtId="166" fontId="62" fillId="4" borderId="1" xfId="0" applyNumberFormat="1" applyFont="1" applyFill="1" applyBorder="1" applyAlignment="1">
      <alignment horizontal="center" vertical="center"/>
    </xf>
    <xf numFmtId="1" fontId="71" fillId="4" borderId="1" xfId="0" applyNumberFormat="1" applyFont="1" applyFill="1" applyBorder="1" applyAlignment="1">
      <alignment horizontal="center" vertical="center"/>
    </xf>
    <xf numFmtId="1" fontId="7" fillId="4" borderId="3" xfId="0" applyNumberFormat="1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1" fontId="7" fillId="4" borderId="4" xfId="0" applyNumberFormat="1" applyFont="1" applyFill="1" applyBorder="1" applyAlignment="1">
      <alignment horizontal="center" vertical="center"/>
    </xf>
    <xf numFmtId="2" fontId="27" fillId="4" borderId="1" xfId="0" applyNumberFormat="1" applyFont="1" applyFill="1" applyBorder="1" applyAlignment="1">
      <alignment horizontal="center" vertical="center"/>
    </xf>
    <xf numFmtId="166" fontId="27" fillId="4" borderId="1" xfId="0" applyNumberFormat="1" applyFont="1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2" fontId="7" fillId="4" borderId="1" xfId="0" applyNumberFormat="1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0" fontId="49" fillId="4" borderId="8" xfId="0" applyFont="1" applyFill="1" applyBorder="1" applyAlignment="1">
      <alignment vertical="center" wrapText="1"/>
    </xf>
    <xf numFmtId="0" fontId="49" fillId="4" borderId="29" xfId="0" applyFont="1" applyFill="1" applyBorder="1" applyAlignment="1">
      <alignment vertical="center" wrapText="1"/>
    </xf>
    <xf numFmtId="1" fontId="7" fillId="4" borderId="3" xfId="0" applyNumberFormat="1" applyFont="1" applyFill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62" fillId="4" borderId="4" xfId="0" applyFont="1" applyFill="1" applyBorder="1" applyAlignment="1">
      <alignment horizontal="center" vertical="center"/>
    </xf>
    <xf numFmtId="166" fontId="62" fillId="4" borderId="4" xfId="0" applyNumberFormat="1" applyFont="1" applyFill="1" applyBorder="1" applyAlignment="1">
      <alignment horizontal="center" vertical="center"/>
    </xf>
    <xf numFmtId="1" fontId="62" fillId="4" borderId="4" xfId="0" applyNumberFormat="1" applyFont="1" applyFill="1" applyBorder="1" applyAlignment="1">
      <alignment horizontal="center" vertical="center"/>
    </xf>
    <xf numFmtId="0" fontId="7" fillId="13" borderId="4" xfId="0" applyFont="1" applyFill="1" applyBorder="1" applyAlignment="1">
      <alignment vertical="top"/>
    </xf>
    <xf numFmtId="166" fontId="7" fillId="13" borderId="5" xfId="0" applyNumberFormat="1" applyFont="1" applyFill="1" applyBorder="1" applyAlignment="1">
      <alignment horizontal="center" vertical="center"/>
    </xf>
    <xf numFmtId="1" fontId="7" fillId="13" borderId="5" xfId="0" applyNumberFormat="1" applyFont="1" applyFill="1" applyBorder="1" applyAlignment="1">
      <alignment horizontal="center" vertical="center"/>
    </xf>
    <xf numFmtId="166" fontId="7" fillId="13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172" fontId="7" fillId="4" borderId="1" xfId="0" applyNumberFormat="1" applyFont="1" applyFill="1" applyBorder="1" applyAlignment="1">
      <alignment vertical="center"/>
    </xf>
    <xf numFmtId="172" fontId="7" fillId="4" borderId="1" xfId="0" applyNumberFormat="1" applyFont="1" applyFill="1" applyBorder="1" applyAlignment="1">
      <alignment horizontal="center" vertical="center"/>
    </xf>
    <xf numFmtId="172" fontId="27" fillId="4" borderId="1" xfId="0" applyNumberFormat="1" applyFont="1" applyFill="1" applyBorder="1" applyAlignment="1">
      <alignment horizontal="center" vertical="center"/>
    </xf>
    <xf numFmtId="0" fontId="72" fillId="4" borderId="1" xfId="0" applyFont="1" applyFill="1" applyBorder="1" applyAlignment="1">
      <alignment vertical="center" wrapText="1"/>
    </xf>
    <xf numFmtId="0" fontId="72" fillId="4" borderId="2" xfId="0" applyFont="1" applyFill="1" applyBorder="1" applyAlignment="1">
      <alignment vertical="center" wrapText="1"/>
    </xf>
    <xf numFmtId="0" fontId="62" fillId="4" borderId="2" xfId="0" applyFont="1" applyFill="1" applyBorder="1" applyAlignment="1">
      <alignment vertical="center"/>
    </xf>
    <xf numFmtId="2" fontId="7" fillId="4" borderId="1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2" fontId="7" fillId="4" borderId="4" xfId="0" applyNumberFormat="1" applyFont="1" applyFill="1" applyBorder="1" applyAlignment="1">
      <alignment horizontal="center" vertical="center"/>
    </xf>
    <xf numFmtId="165" fontId="7" fillId="4" borderId="4" xfId="0" applyNumberFormat="1" applyFont="1" applyFill="1" applyBorder="1" applyAlignment="1">
      <alignment horizontal="center" vertical="center"/>
    </xf>
    <xf numFmtId="1" fontId="73" fillId="4" borderId="1" xfId="0" applyNumberFormat="1" applyFont="1" applyFill="1" applyBorder="1" applyAlignment="1">
      <alignment horizontal="center" vertical="center"/>
    </xf>
    <xf numFmtId="1" fontId="73" fillId="4" borderId="4" xfId="0" applyNumberFormat="1" applyFont="1" applyFill="1" applyBorder="1" applyAlignment="1">
      <alignment horizontal="center" vertical="center"/>
    </xf>
    <xf numFmtId="0" fontId="93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vertical="center"/>
    </xf>
    <xf numFmtId="0" fontId="7" fillId="7" borderId="34" xfId="0" applyFont="1" applyFill="1" applyBorder="1" applyAlignment="1">
      <alignment vertical="center"/>
    </xf>
    <xf numFmtId="0" fontId="7" fillId="7" borderId="1" xfId="0" applyFont="1" applyFill="1" applyBorder="1" applyAlignment="1">
      <alignment vertical="center"/>
    </xf>
    <xf numFmtId="0" fontId="7" fillId="7" borderId="5" xfId="0" applyFont="1" applyFill="1" applyBorder="1" applyAlignment="1">
      <alignment vertical="center"/>
    </xf>
    <xf numFmtId="1" fontId="14" fillId="4" borderId="25" xfId="0" applyNumberFormat="1" applyFont="1" applyFill="1" applyBorder="1" applyAlignment="1">
      <alignment horizontal="center" vertical="center"/>
    </xf>
    <xf numFmtId="0" fontId="37" fillId="4" borderId="0" xfId="7" quotePrefix="1" applyFont="1" applyFill="1" applyAlignment="1">
      <alignment horizontal="right" vertical="center"/>
    </xf>
    <xf numFmtId="165" fontId="14" fillId="4" borderId="0" xfId="0" applyNumberFormat="1" applyFont="1" applyFill="1" applyAlignment="1">
      <alignment horizontal="center" vertical="center"/>
    </xf>
    <xf numFmtId="1" fontId="14" fillId="4" borderId="0" xfId="0" applyNumberFormat="1" applyFont="1" applyFill="1" applyAlignment="1">
      <alignment horizontal="center" vertical="center"/>
    </xf>
    <xf numFmtId="0" fontId="37" fillId="4" borderId="0" xfId="0" applyFont="1" applyFill="1" applyAlignment="1">
      <alignment horizontal="right" vertical="center"/>
    </xf>
    <xf numFmtId="0" fontId="24" fillId="4" borderId="0" xfId="0" applyFont="1" applyFill="1" applyAlignment="1">
      <alignment horizontal="left" vertical="center"/>
    </xf>
    <xf numFmtId="0" fontId="31" fillId="4" borderId="0" xfId="0" applyFont="1" applyFill="1" applyAlignment="1">
      <alignment vertical="center"/>
    </xf>
    <xf numFmtId="0" fontId="27" fillId="4" borderId="0" xfId="0" applyFont="1" applyFill="1" applyAlignment="1">
      <alignment vertical="center"/>
    </xf>
    <xf numFmtId="0" fontId="27" fillId="4" borderId="0" xfId="0" applyFont="1" applyFill="1" applyAlignment="1">
      <alignment horizontal="center" vertical="center"/>
    </xf>
    <xf numFmtId="0" fontId="92" fillId="4" borderId="0" xfId="0" applyFont="1" applyFill="1" applyAlignment="1">
      <alignment horizontal="right" vertical="center"/>
    </xf>
    <xf numFmtId="165" fontId="14" fillId="4" borderId="0" xfId="0" applyNumberFormat="1" applyFont="1" applyFill="1" applyAlignment="1">
      <alignment vertical="center"/>
    </xf>
    <xf numFmtId="166" fontId="27" fillId="4" borderId="0" xfId="0" applyNumberFormat="1" applyFont="1" applyFill="1" applyAlignment="1">
      <alignment vertical="center"/>
    </xf>
    <xf numFmtId="0" fontId="36" fillId="4" borderId="0" xfId="0" applyFont="1" applyFill="1" applyAlignment="1">
      <alignment horizontal="right" vertical="center"/>
    </xf>
    <xf numFmtId="1" fontId="14" fillId="4" borderId="0" xfId="0" applyNumberFormat="1" applyFont="1" applyFill="1" applyAlignment="1">
      <alignment vertical="center"/>
    </xf>
    <xf numFmtId="1" fontId="27" fillId="4" borderId="0" xfId="0" applyNumberFormat="1" applyFont="1" applyFill="1" applyAlignment="1">
      <alignment vertical="center"/>
    </xf>
    <xf numFmtId="0" fontId="60" fillId="4" borderId="0" xfId="0" applyFont="1" applyFill="1" applyAlignment="1">
      <alignment vertical="center"/>
    </xf>
    <xf numFmtId="0" fontId="61" fillId="4" borderId="0" xfId="0" applyFont="1" applyFill="1" applyAlignment="1">
      <alignment horizontal="center" vertical="center"/>
    </xf>
    <xf numFmtId="0" fontId="24" fillId="4" borderId="7" xfId="0" applyFont="1" applyFill="1" applyBorder="1" applyAlignment="1">
      <alignment horizontal="left" indent="1"/>
    </xf>
    <xf numFmtId="1" fontId="46" fillId="10" borderId="1" xfId="14" applyNumberFormat="1" applyBorder="1" applyAlignment="1">
      <alignment vertical="center"/>
    </xf>
    <xf numFmtId="168" fontId="36" fillId="4" borderId="1" xfId="0" applyNumberFormat="1" applyFont="1" applyFill="1" applyBorder="1" applyAlignment="1">
      <alignment horizontal="center" vertical="center"/>
    </xf>
    <xf numFmtId="165" fontId="14" fillId="4" borderId="23" xfId="0" applyNumberFormat="1" applyFont="1" applyFill="1" applyBorder="1" applyAlignment="1">
      <alignment horizontal="center" vertical="center"/>
    </xf>
    <xf numFmtId="165" fontId="27" fillId="4" borderId="23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Alignment="1">
      <alignment vertical="center"/>
    </xf>
    <xf numFmtId="1" fontId="7" fillId="4" borderId="19" xfId="0" applyNumberFormat="1" applyFont="1" applyFill="1" applyBorder="1" applyAlignment="1">
      <alignment horizontal="left" vertical="center"/>
    </xf>
    <xf numFmtId="0" fontId="84" fillId="4" borderId="0" xfId="0" applyFont="1" applyFill="1" applyAlignment="1">
      <alignment vertical="center"/>
    </xf>
    <xf numFmtId="0" fontId="63" fillId="4" borderId="29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2" fontId="0" fillId="8" borderId="1" xfId="0" applyNumberFormat="1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 wrapText="1"/>
    </xf>
    <xf numFmtId="0" fontId="14" fillId="4" borderId="0" xfId="0" applyFont="1" applyFill="1" applyAlignment="1">
      <alignment vertical="top"/>
    </xf>
    <xf numFmtId="0" fontId="14" fillId="4" borderId="0" xfId="0" applyFont="1" applyFill="1" applyAlignment="1">
      <alignment horizontal="right" vertical="top"/>
    </xf>
    <xf numFmtId="0" fontId="26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 vertical="center"/>
    </xf>
    <xf numFmtId="0" fontId="14" fillId="4" borderId="0" xfId="0" applyFont="1" applyFill="1" applyAlignment="1">
      <alignment horizontal="right"/>
    </xf>
    <xf numFmtId="2" fontId="26" fillId="4" borderId="0" xfId="0" applyNumberFormat="1" applyFont="1" applyFill="1" applyAlignment="1">
      <alignment horizontal="right" vertical="center"/>
    </xf>
    <xf numFmtId="1" fontId="27" fillId="4" borderId="0" xfId="0" applyNumberFormat="1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166" fontId="14" fillId="4" borderId="0" xfId="0" applyNumberFormat="1" applyFont="1" applyFill="1" applyAlignment="1">
      <alignment horizontal="center" vertical="center"/>
    </xf>
    <xf numFmtId="169" fontId="26" fillId="4" borderId="0" xfId="0" applyNumberFormat="1" applyFont="1" applyFill="1" applyAlignment="1">
      <alignment horizontal="center" vertical="center"/>
    </xf>
    <xf numFmtId="0" fontId="49" fillId="4" borderId="0" xfId="0" applyFont="1" applyFill="1" applyAlignment="1">
      <alignment vertical="center"/>
    </xf>
    <xf numFmtId="0" fontId="50" fillId="4" borderId="0" xfId="0" applyFont="1" applyFill="1" applyAlignment="1">
      <alignment vertical="center"/>
    </xf>
    <xf numFmtId="1" fontId="26" fillId="4" borderId="0" xfId="0" applyNumberFormat="1" applyFont="1" applyFill="1" applyAlignment="1">
      <alignment horizontal="center" vertical="center"/>
    </xf>
    <xf numFmtId="0" fontId="43" fillId="4" borderId="0" xfId="0" applyFont="1" applyFill="1" applyAlignment="1">
      <alignment vertical="center"/>
    </xf>
    <xf numFmtId="0" fontId="14" fillId="4" borderId="30" xfId="0" quotePrefix="1" applyFont="1" applyFill="1" applyBorder="1" applyAlignment="1">
      <alignment horizontal="right" vertical="center" indent="1"/>
    </xf>
    <xf numFmtId="0" fontId="28" fillId="13" borderId="1" xfId="0" applyFont="1" applyFill="1" applyBorder="1" applyAlignment="1">
      <alignment horizontal="center" vertical="center"/>
    </xf>
    <xf numFmtId="172" fontId="7" fillId="13" borderId="1" xfId="0" applyNumberFormat="1" applyFont="1" applyFill="1" applyBorder="1" applyAlignment="1">
      <alignment horizontal="center" vertical="center"/>
    </xf>
    <xf numFmtId="172" fontId="7" fillId="13" borderId="4" xfId="0" applyNumberFormat="1" applyFont="1" applyFill="1" applyBorder="1" applyAlignment="1">
      <alignment horizontal="center" vertical="center"/>
    </xf>
    <xf numFmtId="172" fontId="7" fillId="13" borderId="5" xfId="0" applyNumberFormat="1" applyFont="1" applyFill="1" applyBorder="1" applyAlignment="1">
      <alignment horizontal="center" vertical="center"/>
    </xf>
    <xf numFmtId="165" fontId="14" fillId="4" borderId="0" xfId="0" applyNumberFormat="1" applyFont="1" applyFill="1" applyAlignment="1">
      <alignment horizontal="right" vertical="center"/>
    </xf>
    <xf numFmtId="0" fontId="36" fillId="4" borderId="0" xfId="7" quotePrefix="1" applyFont="1" applyFill="1" applyAlignment="1">
      <alignment horizontal="right" vertical="center"/>
    </xf>
    <xf numFmtId="1" fontId="7" fillId="4" borderId="0" xfId="0" applyNumberFormat="1" applyFont="1" applyFill="1" applyAlignment="1">
      <alignment horizontal="right" vertical="center"/>
    </xf>
    <xf numFmtId="1" fontId="14" fillId="4" borderId="0" xfId="0" applyNumberFormat="1" applyFont="1" applyFill="1" applyAlignment="1">
      <alignment horizontal="right" vertical="center"/>
    </xf>
    <xf numFmtId="0" fontId="37" fillId="4" borderId="0" xfId="0" quotePrefix="1" applyFont="1" applyFill="1" applyAlignment="1">
      <alignment vertical="center"/>
    </xf>
    <xf numFmtId="0" fontId="24" fillId="4" borderId="0" xfId="0" quotePrefix="1" applyFont="1" applyFill="1" applyAlignment="1">
      <alignment vertical="center"/>
    </xf>
    <xf numFmtId="164" fontId="39" fillId="4" borderId="0" xfId="0" applyNumberFormat="1" applyFont="1" applyFill="1" applyAlignment="1">
      <alignment horizontal="center" vertical="center"/>
    </xf>
    <xf numFmtId="167" fontId="14" fillId="4" borderId="0" xfId="0" applyNumberFormat="1" applyFont="1" applyFill="1" applyAlignment="1">
      <alignment vertical="center"/>
    </xf>
    <xf numFmtId="0" fontId="24" fillId="4" borderId="0" xfId="0" applyFont="1" applyFill="1" applyAlignment="1">
      <alignment horizontal="right" vertical="center"/>
    </xf>
    <xf numFmtId="0" fontId="24" fillId="4" borderId="0" xfId="7" quotePrefix="1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right"/>
    </xf>
    <xf numFmtId="0" fontId="14" fillId="4" borderId="0" xfId="0" quotePrefix="1" applyFont="1" applyFill="1" applyAlignment="1">
      <alignment horizontal="right" vertical="center"/>
    </xf>
    <xf numFmtId="0" fontId="43" fillId="4" borderId="0" xfId="0" applyFont="1" applyFill="1" applyAlignment="1">
      <alignment horizontal="right" vertical="center"/>
    </xf>
    <xf numFmtId="0" fontId="14" fillId="4" borderId="0" xfId="0" quotePrefix="1" applyFont="1" applyFill="1" applyAlignment="1">
      <alignment vertical="center"/>
    </xf>
    <xf numFmtId="1" fontId="46" fillId="10" borderId="27" xfId="14" applyNumberFormat="1" applyAlignment="1">
      <alignment vertical="center"/>
    </xf>
    <xf numFmtId="165" fontId="46" fillId="10" borderId="27" xfId="14" applyNumberFormat="1" applyAlignment="1">
      <alignment vertical="center"/>
    </xf>
    <xf numFmtId="0" fontId="74" fillId="13" borderId="5" xfId="0" applyFont="1" applyFill="1" applyBorder="1" applyAlignment="1">
      <alignment horizontal="center" vertical="center"/>
    </xf>
    <xf numFmtId="0" fontId="95" fillId="5" borderId="8" xfId="0" applyFont="1" applyFill="1" applyBorder="1" applyAlignment="1">
      <alignment vertical="center" wrapText="1"/>
    </xf>
    <xf numFmtId="0" fontId="95" fillId="5" borderId="0" xfId="0" applyFont="1" applyFill="1" applyAlignment="1">
      <alignment vertical="center" wrapText="1"/>
    </xf>
    <xf numFmtId="0" fontId="95" fillId="5" borderId="29" xfId="0" applyFont="1" applyFill="1" applyBorder="1" applyAlignment="1">
      <alignment vertical="center" wrapText="1"/>
    </xf>
    <xf numFmtId="2" fontId="14" fillId="4" borderId="0" xfId="0" applyNumberFormat="1" applyFont="1" applyFill="1" applyAlignment="1">
      <alignment horizontal="right" vertical="center"/>
    </xf>
    <xf numFmtId="0" fontId="37" fillId="4" borderId="0" xfId="0" applyFont="1" applyFill="1" applyAlignment="1">
      <alignment horizontal="right" vertical="top"/>
    </xf>
    <xf numFmtId="0" fontId="99" fillId="4" borderId="0" xfId="0" applyFont="1" applyFill="1" applyAlignment="1">
      <alignment horizontal="right"/>
    </xf>
    <xf numFmtId="0" fontId="37" fillId="4" borderId="0" xfId="0" applyFont="1" applyFill="1" applyAlignment="1">
      <alignment horizontal="right"/>
    </xf>
    <xf numFmtId="0" fontId="14" fillId="4" borderId="0" xfId="0" applyFont="1" applyFill="1" applyAlignment="1">
      <alignment horizontal="left" vertical="center"/>
    </xf>
    <xf numFmtId="2" fontId="27" fillId="4" borderId="23" xfId="0" applyNumberFormat="1" applyFont="1" applyFill="1" applyBorder="1" applyAlignment="1">
      <alignment horizontal="center" vertical="center"/>
    </xf>
    <xf numFmtId="2" fontId="27" fillId="4" borderId="35" xfId="0" applyNumberFormat="1" applyFont="1" applyFill="1" applyBorder="1" applyAlignment="1">
      <alignment horizontal="center" vertical="center"/>
    </xf>
    <xf numFmtId="1" fontId="7" fillId="13" borderId="8" xfId="0" applyNumberFormat="1" applyFont="1" applyFill="1" applyBorder="1" applyAlignment="1">
      <alignment vertical="center"/>
    </xf>
    <xf numFmtId="1" fontId="7" fillId="13" borderId="9" xfId="0" applyNumberFormat="1" applyFont="1" applyFill="1" applyBorder="1" applyAlignment="1">
      <alignment vertical="center"/>
    </xf>
    <xf numFmtId="1" fontId="7" fillId="13" borderId="29" xfId="0" applyNumberFormat="1" applyFont="1" applyFill="1" applyBorder="1" applyAlignment="1">
      <alignment vertical="center"/>
    </xf>
    <xf numFmtId="1" fontId="7" fillId="13" borderId="30" xfId="0" applyNumberFormat="1" applyFont="1" applyFill="1" applyBorder="1" applyAlignment="1">
      <alignment vertical="center"/>
    </xf>
    <xf numFmtId="0" fontId="7" fillId="7" borderId="13" xfId="0" applyFont="1" applyFill="1" applyBorder="1" applyAlignment="1">
      <alignment vertical="center"/>
    </xf>
    <xf numFmtId="1" fontId="7" fillId="13" borderId="1" xfId="0" applyNumberFormat="1" applyFont="1" applyFill="1" applyBorder="1" applyAlignment="1">
      <alignment horizontal="center" vertical="center" wrapText="1"/>
    </xf>
    <xf numFmtId="166" fontId="7" fillId="13" borderId="1" xfId="0" applyNumberFormat="1" applyFont="1" applyFill="1" applyBorder="1" applyAlignment="1">
      <alignment horizontal="left" vertical="center"/>
    </xf>
    <xf numFmtId="1" fontId="70" fillId="13" borderId="1" xfId="0" applyNumberFormat="1" applyFont="1" applyFill="1" applyBorder="1" applyAlignment="1">
      <alignment horizontal="center" vertical="center" wrapText="1"/>
    </xf>
    <xf numFmtId="1" fontId="7" fillId="13" borderId="5" xfId="0" applyNumberFormat="1" applyFont="1" applyFill="1" applyBorder="1" applyAlignment="1">
      <alignment horizontal="center" vertical="center" wrapText="1"/>
    </xf>
    <xf numFmtId="166" fontId="7" fillId="4" borderId="4" xfId="0" applyNumberFormat="1" applyFont="1" applyFill="1" applyBorder="1" applyAlignment="1">
      <alignment horizontal="center" vertical="center"/>
    </xf>
    <xf numFmtId="166" fontId="7" fillId="13" borderId="1" xfId="0" applyNumberFormat="1" applyFont="1" applyFill="1" applyBorder="1" applyAlignment="1">
      <alignment horizontal="center" vertical="center" wrapText="1"/>
    </xf>
    <xf numFmtId="1" fontId="12" fillId="13" borderId="4" xfId="0" applyNumberFormat="1" applyFont="1" applyFill="1" applyBorder="1" applyAlignment="1">
      <alignment horizontal="center" vertical="center" wrapText="1"/>
    </xf>
    <xf numFmtId="0" fontId="7" fillId="12" borderId="0" xfId="0" applyFont="1" applyFill="1" applyAlignment="1">
      <alignment vertical="center"/>
    </xf>
    <xf numFmtId="0" fontId="49" fillId="12" borderId="8" xfId="0" applyFont="1" applyFill="1" applyBorder="1" applyAlignment="1">
      <alignment vertical="center" wrapText="1"/>
    </xf>
    <xf numFmtId="0" fontId="49" fillId="12" borderId="29" xfId="0" applyFont="1" applyFill="1" applyBorder="1" applyAlignment="1">
      <alignment vertical="center" wrapText="1"/>
    </xf>
    <xf numFmtId="0" fontId="14" fillId="4" borderId="0" xfId="0" applyFont="1" applyFill="1" applyAlignment="1">
      <alignment horizontal="left" vertical="center" indent="1"/>
    </xf>
    <xf numFmtId="2" fontId="84" fillId="13" borderId="1" xfId="0" applyNumberFormat="1" applyFont="1" applyFill="1" applyBorder="1" applyAlignment="1">
      <alignment horizontal="center" vertical="center"/>
    </xf>
    <xf numFmtId="2" fontId="84" fillId="13" borderId="4" xfId="0" applyNumberFormat="1" applyFont="1" applyFill="1" applyBorder="1" applyAlignment="1">
      <alignment horizontal="center" vertical="center"/>
    </xf>
    <xf numFmtId="2" fontId="84" fillId="13" borderId="5" xfId="0" applyNumberFormat="1" applyFont="1" applyFill="1" applyBorder="1" applyAlignment="1">
      <alignment horizontal="center" vertical="center"/>
    </xf>
    <xf numFmtId="0" fontId="84" fillId="13" borderId="3" xfId="0" applyFont="1" applyFill="1" applyBorder="1" applyAlignment="1">
      <alignment horizontal="center" vertical="center" wrapText="1"/>
    </xf>
    <xf numFmtId="0" fontId="84" fillId="13" borderId="3" xfId="0" applyFont="1" applyFill="1" applyBorder="1" applyAlignment="1">
      <alignment horizontal="center" vertical="center"/>
    </xf>
    <xf numFmtId="165" fontId="84" fillId="13" borderId="1" xfId="0" applyNumberFormat="1" applyFont="1" applyFill="1" applyBorder="1" applyAlignment="1">
      <alignment horizontal="center" vertical="center"/>
    </xf>
    <xf numFmtId="0" fontId="101" fillId="4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/>
    </xf>
    <xf numFmtId="0" fontId="62" fillId="4" borderId="1" xfId="0" applyFont="1" applyFill="1" applyBorder="1" applyAlignment="1">
      <alignment horizontal="center" vertical="center"/>
    </xf>
    <xf numFmtId="0" fontId="94" fillId="9" borderId="7" xfId="0" applyFont="1" applyFill="1" applyBorder="1" applyAlignment="1">
      <alignment horizontal="center" vertical="center"/>
    </xf>
    <xf numFmtId="0" fontId="94" fillId="9" borderId="8" xfId="0" applyFont="1" applyFill="1" applyBorder="1" applyAlignment="1">
      <alignment horizontal="center" vertical="center"/>
    </xf>
    <xf numFmtId="0" fontId="94" fillId="9" borderId="9" xfId="0" applyFont="1" applyFill="1" applyBorder="1" applyAlignment="1">
      <alignment horizontal="center" vertical="center"/>
    </xf>
    <xf numFmtId="0" fontId="94" fillId="9" borderId="13" xfId="0" applyFont="1" applyFill="1" applyBorder="1" applyAlignment="1">
      <alignment horizontal="center" vertical="center"/>
    </xf>
    <xf numFmtId="0" fontId="94" fillId="9" borderId="0" xfId="0" applyFont="1" applyFill="1" applyAlignment="1">
      <alignment horizontal="center" vertical="center"/>
    </xf>
    <xf numFmtId="0" fontId="94" fillId="9" borderId="19" xfId="0" applyFont="1" applyFill="1" applyBorder="1" applyAlignment="1">
      <alignment horizontal="center" vertical="center"/>
    </xf>
    <xf numFmtId="0" fontId="94" fillId="9" borderId="28" xfId="0" applyFont="1" applyFill="1" applyBorder="1" applyAlignment="1">
      <alignment horizontal="center" vertical="center"/>
    </xf>
    <xf numFmtId="0" fontId="94" fillId="9" borderId="29" xfId="0" applyFont="1" applyFill="1" applyBorder="1" applyAlignment="1">
      <alignment horizontal="center" vertical="center"/>
    </xf>
    <xf numFmtId="0" fontId="94" fillId="9" borderId="30" xfId="0" applyFont="1" applyFill="1" applyBorder="1" applyAlignment="1">
      <alignment horizontal="center" vertical="center"/>
    </xf>
    <xf numFmtId="1" fontId="70" fillId="13" borderId="4" xfId="0" applyNumberFormat="1" applyFont="1" applyFill="1" applyBorder="1" applyAlignment="1">
      <alignment horizontal="center" vertical="center"/>
    </xf>
    <xf numFmtId="1" fontId="70" fillId="13" borderId="5" xfId="0" applyNumberFormat="1" applyFont="1" applyFill="1" applyBorder="1" applyAlignment="1">
      <alignment horizontal="center" vertical="center"/>
    </xf>
    <xf numFmtId="165" fontId="84" fillId="13" borderId="1" xfId="0" applyNumberFormat="1" applyFont="1" applyFill="1" applyBorder="1" applyAlignment="1">
      <alignment horizontal="center" vertical="center" wrapText="1"/>
    </xf>
    <xf numFmtId="0" fontId="51" fillId="9" borderId="14" xfId="0" applyFont="1" applyFill="1" applyBorder="1" applyAlignment="1">
      <alignment horizontal="left" vertical="center"/>
    </xf>
    <xf numFmtId="0" fontId="51" fillId="9" borderId="15" xfId="0" applyFont="1" applyFill="1" applyBorder="1" applyAlignment="1">
      <alignment horizontal="left" vertical="center"/>
    </xf>
    <xf numFmtId="1" fontId="84" fillId="13" borderId="1" xfId="0" applyNumberFormat="1" applyFont="1" applyFill="1" applyBorder="1" applyAlignment="1">
      <alignment horizontal="center" vertical="center"/>
    </xf>
    <xf numFmtId="0" fontId="37" fillId="13" borderId="1" xfId="0" applyFont="1" applyFill="1" applyBorder="1" applyAlignment="1">
      <alignment horizontal="center" vertical="center" wrapText="1"/>
    </xf>
    <xf numFmtId="2" fontId="37" fillId="13" borderId="1" xfId="0" applyNumberFormat="1" applyFont="1" applyFill="1" applyBorder="1" applyAlignment="1">
      <alignment horizontal="center" vertical="center" wrapText="1"/>
    </xf>
    <xf numFmtId="0" fontId="7" fillId="13" borderId="5" xfId="0" applyFont="1" applyFill="1" applyBorder="1" applyAlignment="1">
      <alignment horizontal="center" vertical="top"/>
    </xf>
    <xf numFmtId="0" fontId="7" fillId="13" borderId="1" xfId="0" applyFont="1" applyFill="1" applyBorder="1" applyAlignment="1">
      <alignment horizontal="center" vertical="top"/>
    </xf>
    <xf numFmtId="1" fontId="78" fillId="13" borderId="1" xfId="0" applyNumberFormat="1" applyFont="1" applyFill="1" applyBorder="1" applyAlignment="1">
      <alignment horizontal="center" vertical="center" wrapText="1"/>
    </xf>
    <xf numFmtId="2" fontId="7" fillId="13" borderId="1" xfId="0" applyNumberFormat="1" applyFont="1" applyFill="1" applyBorder="1" applyAlignment="1">
      <alignment horizontal="center" vertical="center"/>
    </xf>
    <xf numFmtId="1" fontId="7" fillId="13" borderId="5" xfId="0" applyNumberFormat="1" applyFont="1" applyFill="1" applyBorder="1" applyAlignment="1">
      <alignment horizontal="center" vertical="center" wrapText="1"/>
    </xf>
    <xf numFmtId="1" fontId="7" fillId="13" borderId="1" xfId="0" applyNumberFormat="1" applyFont="1" applyFill="1" applyBorder="1" applyAlignment="1">
      <alignment horizontal="center" vertical="center" wrapText="1"/>
    </xf>
    <xf numFmtId="2" fontId="70" fillId="13" borderId="4" xfId="0" applyNumberFormat="1" applyFont="1" applyFill="1" applyBorder="1" applyAlignment="1">
      <alignment horizontal="center" vertical="center"/>
    </xf>
    <xf numFmtId="2" fontId="70" fillId="13" borderId="5" xfId="0" applyNumberFormat="1" applyFont="1" applyFill="1" applyBorder="1" applyAlignment="1">
      <alignment horizontal="center" vertical="center"/>
    </xf>
    <xf numFmtId="0" fontId="95" fillId="5" borderId="7" xfId="0" applyFont="1" applyFill="1" applyBorder="1" applyAlignment="1">
      <alignment horizontal="center" vertical="center" wrapText="1"/>
    </xf>
    <xf numFmtId="0" fontId="95" fillId="5" borderId="8" xfId="0" applyFont="1" applyFill="1" applyBorder="1" applyAlignment="1">
      <alignment horizontal="center" vertical="center" wrapText="1"/>
    </xf>
    <xf numFmtId="0" fontId="95" fillId="5" borderId="13" xfId="0" applyFont="1" applyFill="1" applyBorder="1" applyAlignment="1">
      <alignment horizontal="center" vertical="center" wrapText="1"/>
    </xf>
    <xf numFmtId="0" fontId="95" fillId="5" borderId="0" xfId="0" applyFont="1" applyFill="1" applyAlignment="1">
      <alignment horizontal="center" vertical="center" wrapText="1"/>
    </xf>
    <xf numFmtId="0" fontId="95" fillId="5" borderId="28" xfId="0" applyFont="1" applyFill="1" applyBorder="1" applyAlignment="1">
      <alignment horizontal="center" vertical="center" wrapText="1"/>
    </xf>
    <xf numFmtId="0" fontId="95" fillId="5" borderId="29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 indent="1"/>
    </xf>
    <xf numFmtId="0" fontId="14" fillId="4" borderId="29" xfId="0" applyFont="1" applyFill="1" applyBorder="1" applyAlignment="1">
      <alignment horizontal="left" vertical="center" indent="1"/>
    </xf>
    <xf numFmtId="0" fontId="52" fillId="4" borderId="13" xfId="0" applyFont="1" applyFill="1" applyBorder="1" applyAlignment="1">
      <alignment horizontal="center" vertical="center"/>
    </xf>
    <xf numFmtId="0" fontId="52" fillId="4" borderId="0" xfId="0" applyFont="1" applyFill="1" applyAlignment="1">
      <alignment horizontal="center" vertical="center"/>
    </xf>
    <xf numFmtId="0" fontId="52" fillId="4" borderId="19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64" fillId="4" borderId="1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right" vertical="center"/>
    </xf>
    <xf numFmtId="0" fontId="14" fillId="4" borderId="3" xfId="0" applyFont="1" applyFill="1" applyBorder="1" applyAlignment="1">
      <alignment horizontal="right" vertical="center"/>
    </xf>
    <xf numFmtId="0" fontId="7" fillId="4" borderId="1" xfId="0" quotePrefix="1" applyFont="1" applyFill="1" applyBorder="1" applyAlignment="1">
      <alignment horizontal="left" vertical="top" wrapText="1"/>
    </xf>
    <xf numFmtId="0" fontId="7" fillId="4" borderId="1" xfId="0" applyFont="1" applyFill="1" applyBorder="1" applyAlignment="1">
      <alignment horizontal="left" vertical="top" wrapText="1"/>
    </xf>
    <xf numFmtId="0" fontId="14" fillId="2" borderId="2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top"/>
    </xf>
    <xf numFmtId="0" fontId="23" fillId="9" borderId="14" xfId="0" applyFont="1" applyFill="1" applyBorder="1" applyAlignment="1">
      <alignment horizontal="left" vertical="center"/>
    </xf>
    <xf numFmtId="0" fontId="23" fillId="9" borderId="15" xfId="0" applyFont="1" applyFill="1" applyBorder="1" applyAlignment="1">
      <alignment horizontal="left" vertical="center"/>
    </xf>
    <xf numFmtId="0" fontId="23" fillId="9" borderId="2" xfId="0" applyFont="1" applyFill="1" applyBorder="1" applyAlignment="1">
      <alignment horizontal="left" vertical="center"/>
    </xf>
    <xf numFmtId="0" fontId="23" fillId="9" borderId="6" xfId="0" applyFont="1" applyFill="1" applyBorder="1" applyAlignment="1">
      <alignment horizontal="left" vertical="center"/>
    </xf>
    <xf numFmtId="0" fontId="72" fillId="4" borderId="7" xfId="0" applyFont="1" applyFill="1" applyBorder="1" applyAlignment="1">
      <alignment horizontal="center" vertical="center" wrapText="1"/>
    </xf>
    <xf numFmtId="0" fontId="72" fillId="4" borderId="8" xfId="0" applyFont="1" applyFill="1" applyBorder="1" applyAlignment="1">
      <alignment horizontal="center" vertical="center" wrapText="1"/>
    </xf>
    <xf numFmtId="0" fontId="72" fillId="4" borderId="9" xfId="0" applyFont="1" applyFill="1" applyBorder="1" applyAlignment="1">
      <alignment horizontal="center" vertical="center" wrapText="1"/>
    </xf>
    <xf numFmtId="0" fontId="72" fillId="4" borderId="13" xfId="0" applyFont="1" applyFill="1" applyBorder="1" applyAlignment="1">
      <alignment horizontal="center" vertical="center" wrapText="1"/>
    </xf>
    <xf numFmtId="0" fontId="72" fillId="4" borderId="0" xfId="0" applyFont="1" applyFill="1" applyAlignment="1">
      <alignment horizontal="center" vertical="center" wrapText="1"/>
    </xf>
    <xf numFmtId="0" fontId="72" fillId="4" borderId="19" xfId="0" applyFont="1" applyFill="1" applyBorder="1" applyAlignment="1">
      <alignment horizontal="center" vertical="center" wrapText="1"/>
    </xf>
    <xf numFmtId="0" fontId="72" fillId="4" borderId="28" xfId="0" applyFont="1" applyFill="1" applyBorder="1" applyAlignment="1">
      <alignment horizontal="center" vertical="center" wrapText="1"/>
    </xf>
    <xf numFmtId="0" fontId="72" fillId="4" borderId="29" xfId="0" applyFont="1" applyFill="1" applyBorder="1" applyAlignment="1">
      <alignment horizontal="center" vertical="center" wrapText="1"/>
    </xf>
    <xf numFmtId="0" fontId="72" fillId="4" borderId="30" xfId="0" applyFont="1" applyFill="1" applyBorder="1" applyAlignment="1">
      <alignment horizontal="center" vertical="center" wrapText="1"/>
    </xf>
    <xf numFmtId="0" fontId="73" fillId="4" borderId="0" xfId="0" applyFont="1" applyFill="1" applyAlignment="1">
      <alignment horizontal="center" vertical="center" wrapText="1"/>
    </xf>
    <xf numFmtId="0" fontId="73" fillId="4" borderId="19" xfId="0" applyFont="1" applyFill="1" applyBorder="1" applyAlignment="1">
      <alignment horizontal="center" vertical="center" wrapText="1"/>
    </xf>
    <xf numFmtId="0" fontId="73" fillId="4" borderId="29" xfId="0" applyFont="1" applyFill="1" applyBorder="1" applyAlignment="1">
      <alignment horizontal="center" vertical="center" wrapText="1"/>
    </xf>
    <xf numFmtId="0" fontId="73" fillId="4" borderId="30" xfId="0" applyFont="1" applyFill="1" applyBorder="1" applyAlignment="1">
      <alignment horizontal="center" vertical="center" wrapText="1"/>
    </xf>
    <xf numFmtId="0" fontId="17" fillId="9" borderId="8" xfId="0" applyFont="1" applyFill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83" fillId="13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/>
    </xf>
    <xf numFmtId="0" fontId="82" fillId="4" borderId="0" xfId="0" applyFont="1" applyFill="1" applyAlignment="1">
      <alignment horizontal="center" vertical="center" wrapText="1"/>
    </xf>
    <xf numFmtId="0" fontId="82" fillId="4" borderId="29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2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76" fillId="5" borderId="7" xfId="0" applyFont="1" applyFill="1" applyBorder="1" applyAlignment="1">
      <alignment horizontal="center" vertical="center"/>
    </xf>
    <xf numFmtId="0" fontId="76" fillId="5" borderId="8" xfId="0" applyFont="1" applyFill="1" applyBorder="1" applyAlignment="1">
      <alignment horizontal="center" vertical="center"/>
    </xf>
    <xf numFmtId="0" fontId="76" fillId="5" borderId="10" xfId="0" applyFont="1" applyFill="1" applyBorder="1" applyAlignment="1">
      <alignment horizontal="center" vertical="center"/>
    </xf>
    <xf numFmtId="0" fontId="76" fillId="5" borderId="11" xfId="0" applyFont="1" applyFill="1" applyBorder="1" applyAlignment="1">
      <alignment horizontal="center" vertical="center"/>
    </xf>
    <xf numFmtId="0" fontId="77" fillId="9" borderId="8" xfId="0" applyFont="1" applyFill="1" applyBorder="1" applyAlignment="1">
      <alignment horizontal="center" vertical="center"/>
    </xf>
    <xf numFmtId="0" fontId="77" fillId="9" borderId="11" xfId="0" applyFont="1" applyFill="1" applyBorder="1" applyAlignment="1">
      <alignment horizontal="center" vertical="center"/>
    </xf>
    <xf numFmtId="0" fontId="77" fillId="9" borderId="9" xfId="0" applyFont="1" applyFill="1" applyBorder="1" applyAlignment="1">
      <alignment horizontal="center" vertical="center"/>
    </xf>
    <xf numFmtId="0" fontId="77" fillId="9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0" fillId="0" borderId="19" xfId="0" applyBorder="1" applyAlignment="1">
      <alignment horizontal="left" wrapText="1" indent="1"/>
    </xf>
    <xf numFmtId="0" fontId="19" fillId="5" borderId="16" xfId="10" applyFont="1" applyFill="1" applyBorder="1" applyAlignment="1">
      <alignment horizontal="center" vertical="center"/>
    </xf>
    <xf numFmtId="0" fontId="19" fillId="5" borderId="18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</cellXfs>
  <cellStyles count="18">
    <cellStyle name="Calculation" xfId="14" builtinId="22"/>
    <cellStyle name="Comma 2" xfId="12" xr:uid="{DA7A9628-937E-4F9A-872C-F054E0B3BF1C}"/>
    <cellStyle name="Good" xfId="15" builtinId="26"/>
    <cellStyle name="Normal" xfId="0" builtinId="0"/>
    <cellStyle name="Normal 2" xfId="10" xr:uid="{DCCD9D60-C56C-4D6D-8F40-B88FEB05E1A6}"/>
    <cellStyle name="Normal 2 2" xfId="5" xr:uid="{C51A48DA-7946-41A0-A72E-F0D27E8DA72B}"/>
    <cellStyle name="Normal 2 2 2" xfId="13" xr:uid="{CFC5ED80-54C1-41E4-B119-88CEAC3CC51D}"/>
    <cellStyle name="Normal 2 3" xfId="11" xr:uid="{215C482C-EDDB-497B-BD6D-19C5762E3ED6}"/>
    <cellStyle name="Normal 21 2" xfId="3" xr:uid="{AA39E380-191E-450D-8833-962870A9AD62}"/>
    <cellStyle name="Normal 22" xfId="1" xr:uid="{76677CF1-E4CD-4EC6-9032-A7A1D6E6749D}"/>
    <cellStyle name="Normal 23" xfId="8" xr:uid="{48625DF8-0183-40DB-8055-EBB92621073D}"/>
    <cellStyle name="Normal 24" xfId="7" xr:uid="{62691AC0-9A5D-4F64-84C1-8988560595D3}"/>
    <cellStyle name="Normal 3" xfId="16" xr:uid="{D921E1D1-B96F-4279-8914-9579E5263D3D}"/>
    <cellStyle name="Normal 31" xfId="6" xr:uid="{31F05AC9-C585-4254-961B-5BFEF392F1F9}"/>
    <cellStyle name="Normal 39" xfId="2" xr:uid="{5D33AB89-EE3B-4706-B07F-5440AF7414E0}"/>
    <cellStyle name="Normal 5" xfId="9" xr:uid="{D6FF5628-9179-410B-98E0-ADAE735CC988}"/>
    <cellStyle name="Percent" xfId="17" builtinId="5"/>
    <cellStyle name="Tieu de" xfId="4" xr:uid="{FDB83A1A-C46A-4A83-9C5D-DB74597B28FC}"/>
  </cellStyles>
  <dxfs count="7">
    <dxf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834433642486965"/>
          <c:y val="5.9632290255904212E-2"/>
          <c:w val="0.77959285385514709"/>
          <c:h val="0.77461134600716564"/>
        </c:manualLayout>
      </c:layout>
      <c:scatterChart>
        <c:scatterStyle val="smoothMarker"/>
        <c:varyColors val="0"/>
        <c:ser>
          <c:idx val="0"/>
          <c:order val="0"/>
          <c:tx>
            <c:v>Gas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Chart!$L$16:$L$166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Chart!$M$16:$M$166</c:f>
              <c:numCache>
                <c:formatCode>0</c:formatCode>
                <c:ptCount val="151"/>
                <c:pt idx="0">
                  <c:v>20</c:v>
                </c:pt>
                <c:pt idx="1">
                  <c:v>349.21366575656708</c:v>
                </c:pt>
                <c:pt idx="2">
                  <c:v>444.50487787550446</c:v>
                </c:pt>
                <c:pt idx="3">
                  <c:v>502.28930299185299</c:v>
                </c:pt>
                <c:pt idx="4">
                  <c:v>543.88730925787115</c:v>
                </c:pt>
                <c:pt idx="5">
                  <c:v>576.4104305683087</c:v>
                </c:pt>
                <c:pt idx="6">
                  <c:v>603.11764760983715</c:v>
                </c:pt>
                <c:pt idx="7">
                  <c:v>625.77682520700955</c:v>
                </c:pt>
                <c:pt idx="8">
                  <c:v>645.45510804178514</c:v>
                </c:pt>
                <c:pt idx="9">
                  <c:v>662.84638674155724</c:v>
                </c:pt>
                <c:pt idx="10">
                  <c:v>678.42733151313416</c:v>
                </c:pt>
                <c:pt idx="11">
                  <c:v>692.53955229249493</c:v>
                </c:pt>
                <c:pt idx="12">
                  <c:v>705.43624832185446</c:v>
                </c:pt>
                <c:pt idx="13">
                  <c:v>717.3103081791287</c:v>
                </c:pt>
                <c:pt idx="14">
                  <c:v>728.31206300177973</c:v>
                </c:pt>
                <c:pt idx="15">
                  <c:v>738.56095275917539</c:v>
                </c:pt>
                <c:pt idx="16">
                  <c:v>748.15345005324082</c:v>
                </c:pt>
                <c:pt idx="17">
                  <c:v>757.16859566896028</c:v>
                </c:pt>
                <c:pt idx="18">
                  <c:v>765.67196077106632</c:v>
                </c:pt>
                <c:pt idx="19">
                  <c:v>773.7185436320716</c:v>
                </c:pt>
                <c:pt idx="20">
                  <c:v>781.3549272309881</c:v>
                </c:pt>
                <c:pt idx="21">
                  <c:v>788.62091309171728</c:v>
                </c:pt>
                <c:pt idx="22">
                  <c:v>795.55077689482334</c:v>
                </c:pt>
                <c:pt idx="23">
                  <c:v>802.17424629903974</c:v>
                </c:pt>
                <c:pt idx="24">
                  <c:v>808.51727160768201</c:v>
                </c:pt>
                <c:pt idx="25">
                  <c:v>814.60263981006869</c:v>
                </c:pt>
                <c:pt idx="26">
                  <c:v>820.45046870831368</c:v>
                </c:pt>
                <c:pt idx="27">
                  <c:v>826.07860817774269</c:v>
                </c:pt>
                <c:pt idx="28">
                  <c:v>831.50296874842013</c:v>
                </c:pt>
                <c:pt idx="29">
                  <c:v>836.73779275397646</c:v>
                </c:pt>
                <c:pt idx="30">
                  <c:v>841.79587968832959</c:v>
                </c:pt>
                <c:pt idx="31">
                  <c:v>846.688774748029</c:v>
                </c:pt>
                <c:pt idx="32">
                  <c:v>851.42692754929669</c:v>
                </c:pt>
                <c:pt idx="33">
                  <c:v>856.01982650819878</c:v>
                </c:pt>
                <c:pt idx="34">
                  <c:v>860.47611322906084</c:v>
                </c:pt>
                <c:pt idx="35">
                  <c:v>864.80368036725258</c:v>
                </c:pt>
                <c:pt idx="36">
                  <c:v>869.00975575100892</c:v>
                </c:pt>
                <c:pt idx="37">
                  <c:v>873.10097501443829</c:v>
                </c:pt>
                <c:pt idx="38">
                  <c:v>877.08344457464113</c:v>
                </c:pt>
                <c:pt idx="39">
                  <c:v>880.96279645352467</c:v>
                </c:pt>
                <c:pt idx="40">
                  <c:v>884.7442361796808</c:v>
                </c:pt>
                <c:pt idx="41">
                  <c:v>888.43258479274118</c:v>
                </c:pt>
                <c:pt idx="42">
                  <c:v>892.03231580061174</c:v>
                </c:pt>
                <c:pt idx="43">
                  <c:v>895.54758780027953</c:v>
                </c:pt>
                <c:pt idx="44">
                  <c:v>898.98227335879869</c:v>
                </c:pt>
                <c:pt idx="45">
                  <c:v>902.33998465745196</c:v>
                </c:pt>
                <c:pt idx="46">
                  <c:v>905.62409632487572</c:v>
                </c:pt>
                <c:pt idx="47">
                  <c:v>908.83776582099858</c:v>
                </c:pt>
                <c:pt idx="48">
                  <c:v>911.98395168043271</c:v>
                </c:pt>
                <c:pt idx="49">
                  <c:v>915.06542987952218</c:v>
                </c:pt>
                <c:pt idx="50">
                  <c:v>918.08480855396283</c:v>
                </c:pt>
                <c:pt idx="51">
                  <c:v>921.0445412625329</c:v>
                </c:pt>
                <c:pt idx="52">
                  <c:v>923.9469389659464</c:v>
                </c:pt>
                <c:pt idx="53">
                  <c:v>926.79418086735745</c:v>
                </c:pt>
                <c:pt idx="54">
                  <c:v>929.5883242419111</c:v>
                </c:pt>
                <c:pt idx="55">
                  <c:v>932.33131336640429</c:v>
                </c:pt>
                <c:pt idx="56">
                  <c:v>935.02498764614654</c:v>
                </c:pt>
                <c:pt idx="57">
                  <c:v>937.67108902409836</c:v>
                </c:pt>
                <c:pt idx="58">
                  <c:v>940.27126874703413</c:v>
                </c:pt>
                <c:pt idx="59">
                  <c:v>942.82709355454494</c:v>
                </c:pt>
                <c:pt idx="60">
                  <c:v>945.340051348972</c:v>
                </c:pt>
                <c:pt idx="61">
                  <c:v>947.81155639764904</c:v>
                </c:pt>
                <c:pt idx="62">
                  <c:v>950.24295411299954</c:v>
                </c:pt>
                <c:pt idx="63">
                  <c:v>952.63552545093819</c:v>
                </c:pt>
                <c:pt idx="64">
                  <c:v>954.99049096357658</c:v>
                </c:pt>
                <c:pt idx="65">
                  <c:v>957.30901453833599</c:v>
                </c:pt>
                <c:pt idx="66">
                  <c:v>959.59220685213904</c:v>
                </c:pt>
                <c:pt idx="67">
                  <c:v>961.84112856634658</c:v>
                </c:pt>
                <c:pt idx="68">
                  <c:v>964.0567932854417</c:v>
                </c:pt>
                <c:pt idx="69">
                  <c:v>966.24017030012089</c:v>
                </c:pt>
                <c:pt idx="70">
                  <c:v>968.39218713337573</c:v>
                </c:pt>
                <c:pt idx="71">
                  <c:v>970.51373190629965</c:v>
                </c:pt>
                <c:pt idx="72">
                  <c:v>972.60565553872732</c:v>
                </c:pt>
                <c:pt idx="73">
                  <c:v>974.66877379835228</c:v>
                </c:pt>
                <c:pt idx="74">
                  <c:v>976.70386921067063</c:v>
                </c:pt>
                <c:pt idx="75">
                  <c:v>978.71169284094515</c:v>
                </c:pt>
                <c:pt idx="76">
                  <c:v>980.69296595834192</c:v>
                </c:pt>
                <c:pt idx="77">
                  <c:v>982.64838159146836</c:v>
                </c:pt>
                <c:pt idx="78">
                  <c:v>984.57860598370598</c:v>
                </c:pt>
                <c:pt idx="79">
                  <c:v>986.48427995598752</c:v>
                </c:pt>
                <c:pt idx="80">
                  <c:v>988.36602018399196</c:v>
                </c:pt>
                <c:pt idx="81">
                  <c:v>990.22442039612736</c:v>
                </c:pt>
                <c:pt idx="82">
                  <c:v>992.06005249812438</c:v>
                </c:pt>
                <c:pt idx="83">
                  <c:v>993.87346762957111</c:v>
                </c:pt>
                <c:pt idx="84">
                  <c:v>995.66519715727202</c:v>
                </c:pt>
                <c:pt idx="85">
                  <c:v>997.43575360991088</c:v>
                </c:pt>
                <c:pt idx="86">
                  <c:v>999.18563155813081</c:v>
                </c:pt>
                <c:pt idx="87">
                  <c:v>1000.9153084438133</c:v>
                </c:pt>
                <c:pt idx="88">
                  <c:v>1002.6252453620326</c:v>
                </c:pt>
                <c:pt idx="89">
                  <c:v>1004.3158877988936</c:v>
                </c:pt>
                <c:pt idx="90">
                  <c:v>1005.987666328203</c:v>
                </c:pt>
                <c:pt idx="91">
                  <c:v>1007.6409972697013</c:v>
                </c:pt>
                <c:pt idx="92">
                  <c:v>1009.2762833113727</c:v>
                </c:pt>
                <c:pt idx="93">
                  <c:v>1010.893914098161</c:v>
                </c:pt>
                <c:pt idx="94">
                  <c:v>1012.4942667892417</c:v>
                </c:pt>
                <c:pt idx="95">
                  <c:v>1014.0777065858476</c:v>
                </c:pt>
                <c:pt idx="96">
                  <c:v>1015.6445872314937</c:v>
                </c:pt>
                <c:pt idx="97">
                  <c:v>1017.1952514863153</c:v>
                </c:pt>
                <c:pt idx="98">
                  <c:v>1018.7300315771122</c:v>
                </c:pt>
                <c:pt idx="99">
                  <c:v>1020.2492496245733</c:v>
                </c:pt>
                <c:pt idx="100">
                  <c:v>1021.753218049062</c:v>
                </c:pt>
                <c:pt idx="101">
                  <c:v>1023.2422399562339</c:v>
                </c:pt>
                <c:pt idx="102">
                  <c:v>1024.7166095036832</c:v>
                </c:pt>
                <c:pt idx="103">
                  <c:v>1026.1766122497243</c:v>
                </c:pt>
                <c:pt idx="104">
                  <c:v>1027.6225254853416</c:v>
                </c:pt>
                <c:pt idx="105">
                  <c:v>1029.0546185502797</c:v>
                </c:pt>
                <c:pt idx="106">
                  <c:v>1030.4731531341636</c:v>
                </c:pt>
                <c:pt idx="107">
                  <c:v>1031.8783835635033</c:v>
                </c:pt>
                <c:pt idx="108">
                  <c:v>1033.270557075361</c:v>
                </c:pt>
                <c:pt idx="109">
                  <c:v>1034.6499140784215</c:v>
                </c:pt>
                <c:pt idx="110">
                  <c:v>1036.0166884021564</c:v>
                </c:pt>
                <c:pt idx="111">
                  <c:v>1037.3711075347237</c:v>
                </c:pt>
                <c:pt idx="112">
                  <c:v>1038.7133928502117</c:v>
                </c:pt>
                <c:pt idx="113">
                  <c:v>1040.0437598257952</c:v>
                </c:pt>
                <c:pt idx="114">
                  <c:v>1041.3624182493331</c:v>
                </c:pt>
                <c:pt idx="115">
                  <c:v>1042.6695724179131</c:v>
                </c:pt>
                <c:pt idx="116">
                  <c:v>1043.9654213278063</c:v>
                </c:pt>
                <c:pt idx="117">
                  <c:v>1045.2501588562834</c:v>
                </c:pt>
                <c:pt idx="118">
                  <c:v>1046.5239739356957</c:v>
                </c:pt>
                <c:pt idx="119">
                  <c:v>1047.7870507202226</c:v>
                </c:pt>
                <c:pt idx="120">
                  <c:v>1049.039568745648</c:v>
                </c:pt>
                <c:pt idx="121">
                  <c:v>1050.281703082514</c:v>
                </c:pt>
                <c:pt idx="122">
                  <c:v>1051.5136244829766</c:v>
                </c:pt>
                <c:pt idx="123">
                  <c:v>1052.735499521676</c:v>
                </c:pt>
                <c:pt idx="124">
                  <c:v>1053.9474907309066</c:v>
                </c:pt>
                <c:pt idx="125">
                  <c:v>1055.149756730365</c:v>
                </c:pt>
                <c:pt idx="126">
                  <c:v>1056.342452351734</c:v>
                </c:pt>
                <c:pt idx="127">
                  <c:v>1057.525728758347</c:v>
                </c:pt>
                <c:pt idx="128">
                  <c:v>1058.6997335601616</c:v>
                </c:pt>
                <c:pt idx="129">
                  <c:v>1059.8646109242691</c:v>
                </c:pt>
                <c:pt idx="130">
                  <c:v>1061.0205016811349</c:v>
                </c:pt>
                <c:pt idx="131">
                  <c:v>1062.1675434267775</c:v>
                </c:pt>
                <c:pt idx="132">
                  <c:v>1063.305870621062</c:v>
                </c:pt>
                <c:pt idx="133">
                  <c:v>1064.4356146822909</c:v>
                </c:pt>
                <c:pt idx="134">
                  <c:v>1065.5569040782532</c:v>
                </c:pt>
                <c:pt idx="135">
                  <c:v>1066.6698644138919</c:v>
                </c:pt>
                <c:pt idx="136">
                  <c:v>1067.7746185157423</c:v>
                </c:pt>
                <c:pt idx="137">
                  <c:v>1068.8712865132754</c:v>
                </c:pt>
                <c:pt idx="138">
                  <c:v>1069.9599859172897</c:v>
                </c:pt>
                <c:pt idx="139">
                  <c:v>1071.0408316954743</c:v>
                </c:pt>
                <c:pt idx="140">
                  <c:v>1072.1139363452658</c:v>
                </c:pt>
                <c:pt idx="141">
                  <c:v>1073.179409964114</c:v>
                </c:pt>
                <c:pt idx="142">
                  <c:v>1074.2373603172684</c:v>
                </c:pt>
                <c:pt idx="143">
                  <c:v>1075.2878929031879</c:v>
                </c:pt>
                <c:pt idx="144">
                  <c:v>1076.3311110166712</c:v>
                </c:pt>
                <c:pt idx="145">
                  <c:v>1077.367115809808</c:v>
                </c:pt>
                <c:pt idx="146">
                  <c:v>1078.3960063508348</c:v>
                </c:pt>
                <c:pt idx="147">
                  <c:v>1079.4178796809849</c:v>
                </c:pt>
                <c:pt idx="148">
                  <c:v>1080.4328308694123</c:v>
                </c:pt>
                <c:pt idx="149">
                  <c:v>1081.4409530662681</c:v>
                </c:pt>
                <c:pt idx="150">
                  <c:v>1082.4423375540025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12-406D-89A1-AF3922183A6E}"/>
            </c:ext>
          </c:extLst>
        </c:ser>
        <c:ser>
          <c:idx val="1"/>
          <c:order val="1"/>
          <c:tx>
            <c:v>Critical Temperature</c:v>
          </c:tx>
          <c:spPr>
            <a:ln w="1270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rgbClr val="0070C0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12-406D-89A1-AF3922183A6E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Chart!$N$14:$N$15</c:f>
              <c:numCache>
                <c:formatCode>General</c:formatCode>
                <c:ptCount val="2"/>
                <c:pt idx="0">
                  <c:v>0</c:v>
                </c:pt>
                <c:pt idx="1">
                  <c:v>160</c:v>
                </c:pt>
              </c:numCache>
            </c:numRef>
          </c:xVal>
          <c:yVal>
            <c:numRef>
              <c:f>Chart!$O$14:$O$15</c:f>
              <c:numCache>
                <c:formatCode>0</c:formatCode>
                <c:ptCount val="2"/>
                <c:pt idx="0">
                  <c:v>1135.6546445592053</c:v>
                </c:pt>
                <c:pt idx="1">
                  <c:v>1135.6546445592053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12-406D-89A1-AF3922183A6E}"/>
            </c:ext>
          </c:extLst>
        </c:ser>
        <c:ser>
          <c:idx val="2"/>
          <c:order val="2"/>
          <c:tx>
            <c:v>Steel Point (Unprotected)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0000"/>
                </a:solidFill>
                <a:prstDash val="dash"/>
                <a:tailEnd type="oval" w="sm" len="sm"/>
              </a:ln>
              <a:effectLst/>
            </c:spPr>
          </c:marker>
          <c:dPt>
            <c:idx val="1"/>
            <c:marker>
              <c:spPr>
                <a:solidFill>
                  <a:srgbClr val="FF0000"/>
                </a:solidFill>
                <a:ln w="12700">
                  <a:solidFill>
                    <a:srgbClr val="FF0000"/>
                  </a:solidFill>
                  <a:prstDash val="dash"/>
                  <a:tailEnd type="oval" w="sm" len="sm"/>
                </a:ln>
                <a:effectLst/>
              </c:spPr>
            </c:marker>
            <c:bubble3D val="0"/>
            <c:spPr>
              <a:ln w="12700" cap="rnd">
                <a:solidFill>
                  <a:srgbClr val="FF0000"/>
                </a:solidFill>
                <a:prstDash val="dash"/>
                <a:round/>
                <a:headEnd w="lg" len="med"/>
                <a:tailEnd w="lg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6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12-406D-89A1-AF3922183A6E}"/>
                </c:ext>
              </c:extLst>
            </c:dLbl>
            <c:numFmt formatCode="#,##0" sourceLinked="0"/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Chart!$P$14:$P$15</c:f>
              <c:numCache>
                <c:formatCode>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Chart!$Q$14:$Q$15</c:f>
              <c:numCache>
                <c:formatCode>0</c:formatCode>
                <c:ptCount val="2"/>
                <c:pt idx="0">
                  <c:v>0</c:v>
                </c:pt>
                <c:pt idx="1">
                  <c:v>716.7174072265625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612-406D-89A1-AF3922183A6E}"/>
            </c:ext>
          </c:extLst>
        </c:ser>
        <c:ser>
          <c:idx val="3"/>
          <c:order val="3"/>
          <c:tx>
            <c:v>Member Point ( Protected)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7030A0"/>
              </a:solidFill>
              <a:ln>
                <a:solidFill>
                  <a:srgbClr val="7030A0"/>
                </a:solidFill>
                <a:tailEnd type="oval"/>
              </a:ln>
            </c:spPr>
          </c:marker>
          <c:dPt>
            <c:idx val="0"/>
            <c:marker>
              <c:spPr>
                <a:solidFill>
                  <a:srgbClr val="7030A0"/>
                </a:solidFill>
                <a:ln>
                  <a:solidFill>
                    <a:srgbClr val="7030A0"/>
                  </a:solidFill>
                  <a:headEnd type="oval"/>
                  <a:tailEnd type="oval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612-406D-89A1-AF3922183A6E}"/>
              </c:ext>
            </c:extLst>
          </c:dPt>
          <c:dPt>
            <c:idx val="1"/>
            <c:marker>
              <c:spPr>
                <a:solidFill>
                  <a:srgbClr val="7030A0"/>
                </a:solidFill>
                <a:ln>
                  <a:solidFill>
                    <a:srgbClr val="7030A0"/>
                  </a:solidFill>
                  <a:prstDash val="dash"/>
                  <a:tailEnd type="oval"/>
                </a:ln>
              </c:spPr>
            </c:marker>
            <c:bubble3D val="0"/>
            <c:spPr>
              <a:ln w="15875">
                <a:solidFill>
                  <a:schemeClr val="accent4">
                    <a:shade val="95000"/>
                    <a:satMod val="105000"/>
                  </a:schemeClr>
                </a:solidFill>
                <a:prstDash val="dash"/>
                <a:headEnd w="sm" len="sm"/>
                <a:tailEnd type="oval"/>
              </a:ln>
            </c:spPr>
            <c:extLst>
              <c:ext xmlns:c16="http://schemas.microsoft.com/office/drawing/2014/chart" uri="{C3380CC4-5D6E-409C-BE32-E72D297353CC}">
                <c16:uniqueId val="{0000000B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12-406D-89A1-AF3922183A6E}"/>
                </c:ext>
              </c:extLst>
            </c:dLbl>
            <c:numFmt formatCode="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7030A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Chart!$R$14:$R$15</c:f>
              <c:numCache>
                <c:formatCode>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Chart!$S$14:$S$15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612-406D-89A1-AF3922183A6E}"/>
            </c:ext>
          </c:extLst>
        </c:ser>
        <c:ser>
          <c:idx val="4"/>
          <c:order val="4"/>
          <c:tx>
            <c:v>Steel Temperature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Chart!$J$16:$J$1935</c:f>
              <c:numCache>
                <c:formatCode>0.000</c:formatCode>
                <c:ptCount val="1920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0.33333333333333331</c:v>
                </c:pt>
                <c:pt idx="4">
                  <c:v>0.41666666666666669</c:v>
                </c:pt>
                <c:pt idx="5">
                  <c:v>0.5</c:v>
                </c:pt>
                <c:pt idx="6">
                  <c:v>0.58333333333333337</c:v>
                </c:pt>
                <c:pt idx="7">
                  <c:v>0.66666666666666663</c:v>
                </c:pt>
                <c:pt idx="8">
                  <c:v>0.75</c:v>
                </c:pt>
                <c:pt idx="9">
                  <c:v>0.83333333333333337</c:v>
                </c:pt>
                <c:pt idx="10">
                  <c:v>0.91666666666666663</c:v>
                </c:pt>
                <c:pt idx="11">
                  <c:v>1</c:v>
                </c:pt>
                <c:pt idx="12">
                  <c:v>1.0833333333333333</c:v>
                </c:pt>
                <c:pt idx="13">
                  <c:v>1.1666666666666667</c:v>
                </c:pt>
                <c:pt idx="14">
                  <c:v>1.25</c:v>
                </c:pt>
                <c:pt idx="15">
                  <c:v>1.3333333333333333</c:v>
                </c:pt>
                <c:pt idx="16">
                  <c:v>1.4166666666666667</c:v>
                </c:pt>
                <c:pt idx="17">
                  <c:v>1.5</c:v>
                </c:pt>
                <c:pt idx="18">
                  <c:v>1.5833333333333333</c:v>
                </c:pt>
                <c:pt idx="19">
                  <c:v>1.6666666666666667</c:v>
                </c:pt>
                <c:pt idx="20">
                  <c:v>1.75</c:v>
                </c:pt>
                <c:pt idx="21">
                  <c:v>1.8333333333333333</c:v>
                </c:pt>
                <c:pt idx="22">
                  <c:v>1.9166666666666667</c:v>
                </c:pt>
                <c:pt idx="23">
                  <c:v>2</c:v>
                </c:pt>
                <c:pt idx="24">
                  <c:v>2.0833333333333335</c:v>
                </c:pt>
                <c:pt idx="25">
                  <c:v>2.1666666666666665</c:v>
                </c:pt>
                <c:pt idx="26">
                  <c:v>2.25</c:v>
                </c:pt>
                <c:pt idx="27">
                  <c:v>2.3333333333333335</c:v>
                </c:pt>
                <c:pt idx="28">
                  <c:v>2.4166666666666665</c:v>
                </c:pt>
                <c:pt idx="29">
                  <c:v>2.5</c:v>
                </c:pt>
                <c:pt idx="30">
                  <c:v>2.5833333333333335</c:v>
                </c:pt>
                <c:pt idx="31">
                  <c:v>2.6666666666666665</c:v>
                </c:pt>
                <c:pt idx="32">
                  <c:v>2.75</c:v>
                </c:pt>
                <c:pt idx="33">
                  <c:v>2.8333333333333335</c:v>
                </c:pt>
                <c:pt idx="34">
                  <c:v>2.9166666666666665</c:v>
                </c:pt>
                <c:pt idx="35">
                  <c:v>3</c:v>
                </c:pt>
                <c:pt idx="36">
                  <c:v>3.0833333333333335</c:v>
                </c:pt>
                <c:pt idx="37">
                  <c:v>3.1666666666666665</c:v>
                </c:pt>
                <c:pt idx="38">
                  <c:v>3.25</c:v>
                </c:pt>
                <c:pt idx="39">
                  <c:v>3.3333333333333335</c:v>
                </c:pt>
                <c:pt idx="40">
                  <c:v>3.4166666666666665</c:v>
                </c:pt>
                <c:pt idx="41">
                  <c:v>3.5</c:v>
                </c:pt>
                <c:pt idx="42">
                  <c:v>3.5833333333333335</c:v>
                </c:pt>
                <c:pt idx="43">
                  <c:v>3.6666666666666665</c:v>
                </c:pt>
                <c:pt idx="44">
                  <c:v>3.75</c:v>
                </c:pt>
                <c:pt idx="45">
                  <c:v>3.8333333333333335</c:v>
                </c:pt>
                <c:pt idx="46">
                  <c:v>3.9166666666666665</c:v>
                </c:pt>
                <c:pt idx="47">
                  <c:v>4</c:v>
                </c:pt>
                <c:pt idx="48">
                  <c:v>4.083333333333333</c:v>
                </c:pt>
                <c:pt idx="49">
                  <c:v>4.166666666666667</c:v>
                </c:pt>
                <c:pt idx="50">
                  <c:v>4.25</c:v>
                </c:pt>
                <c:pt idx="51">
                  <c:v>4.333333333333333</c:v>
                </c:pt>
                <c:pt idx="52">
                  <c:v>4.416666666666667</c:v>
                </c:pt>
                <c:pt idx="53">
                  <c:v>4.5</c:v>
                </c:pt>
                <c:pt idx="54">
                  <c:v>4.583333333333333</c:v>
                </c:pt>
                <c:pt idx="55">
                  <c:v>4.666666666666667</c:v>
                </c:pt>
                <c:pt idx="56">
                  <c:v>4.75</c:v>
                </c:pt>
                <c:pt idx="57">
                  <c:v>4.833333333333333</c:v>
                </c:pt>
                <c:pt idx="58">
                  <c:v>4.916666666666667</c:v>
                </c:pt>
                <c:pt idx="59">
                  <c:v>5</c:v>
                </c:pt>
                <c:pt idx="60">
                  <c:v>5.083333333333333</c:v>
                </c:pt>
                <c:pt idx="61">
                  <c:v>5.166666666666667</c:v>
                </c:pt>
                <c:pt idx="62">
                  <c:v>5.25</c:v>
                </c:pt>
                <c:pt idx="63">
                  <c:v>5.333333333333333</c:v>
                </c:pt>
                <c:pt idx="64">
                  <c:v>5.416666666666667</c:v>
                </c:pt>
                <c:pt idx="65">
                  <c:v>5.5</c:v>
                </c:pt>
                <c:pt idx="66">
                  <c:v>5.583333333333333</c:v>
                </c:pt>
                <c:pt idx="67">
                  <c:v>5.666666666666667</c:v>
                </c:pt>
                <c:pt idx="68">
                  <c:v>5.75</c:v>
                </c:pt>
                <c:pt idx="69">
                  <c:v>5.833333333333333</c:v>
                </c:pt>
                <c:pt idx="70">
                  <c:v>5.916666666666667</c:v>
                </c:pt>
                <c:pt idx="71">
                  <c:v>6</c:v>
                </c:pt>
                <c:pt idx="72">
                  <c:v>6.083333333333333</c:v>
                </c:pt>
                <c:pt idx="73">
                  <c:v>6.166666666666667</c:v>
                </c:pt>
                <c:pt idx="74">
                  <c:v>6.25</c:v>
                </c:pt>
                <c:pt idx="75">
                  <c:v>6.333333333333333</c:v>
                </c:pt>
                <c:pt idx="76">
                  <c:v>6.416666666666667</c:v>
                </c:pt>
                <c:pt idx="77">
                  <c:v>6.5</c:v>
                </c:pt>
                <c:pt idx="78">
                  <c:v>6.583333333333333</c:v>
                </c:pt>
                <c:pt idx="79">
                  <c:v>6.666666666666667</c:v>
                </c:pt>
                <c:pt idx="80">
                  <c:v>6.75</c:v>
                </c:pt>
                <c:pt idx="81">
                  <c:v>6.833333333333333</c:v>
                </c:pt>
                <c:pt idx="82">
                  <c:v>6.916666666666667</c:v>
                </c:pt>
                <c:pt idx="83">
                  <c:v>7</c:v>
                </c:pt>
                <c:pt idx="84">
                  <c:v>7.083333333333333</c:v>
                </c:pt>
                <c:pt idx="85">
                  <c:v>7.166666666666667</c:v>
                </c:pt>
                <c:pt idx="86">
                  <c:v>7.25</c:v>
                </c:pt>
                <c:pt idx="87">
                  <c:v>7.333333333333333</c:v>
                </c:pt>
                <c:pt idx="88">
                  <c:v>7.416666666666667</c:v>
                </c:pt>
                <c:pt idx="89">
                  <c:v>7.5</c:v>
                </c:pt>
                <c:pt idx="90">
                  <c:v>7.583333333333333</c:v>
                </c:pt>
                <c:pt idx="91">
                  <c:v>7.666666666666667</c:v>
                </c:pt>
                <c:pt idx="92">
                  <c:v>7.75</c:v>
                </c:pt>
                <c:pt idx="93">
                  <c:v>7.833333333333333</c:v>
                </c:pt>
                <c:pt idx="94">
                  <c:v>7.916666666666667</c:v>
                </c:pt>
                <c:pt idx="95">
                  <c:v>8</c:v>
                </c:pt>
                <c:pt idx="96">
                  <c:v>8.0833333333333339</c:v>
                </c:pt>
                <c:pt idx="97">
                  <c:v>8.1666666666666661</c:v>
                </c:pt>
                <c:pt idx="98">
                  <c:v>8.25</c:v>
                </c:pt>
                <c:pt idx="99">
                  <c:v>8.3333333333333339</c:v>
                </c:pt>
                <c:pt idx="100">
                  <c:v>8.4166666666666661</c:v>
                </c:pt>
                <c:pt idx="101">
                  <c:v>8.5</c:v>
                </c:pt>
                <c:pt idx="102">
                  <c:v>8.5833333333333339</c:v>
                </c:pt>
                <c:pt idx="103">
                  <c:v>8.6666666666666661</c:v>
                </c:pt>
                <c:pt idx="104">
                  <c:v>8.75</c:v>
                </c:pt>
                <c:pt idx="105">
                  <c:v>8.8333333333333339</c:v>
                </c:pt>
                <c:pt idx="106">
                  <c:v>8.9166666666666661</c:v>
                </c:pt>
                <c:pt idx="107">
                  <c:v>9</c:v>
                </c:pt>
                <c:pt idx="108">
                  <c:v>9.0833333333333339</c:v>
                </c:pt>
                <c:pt idx="109">
                  <c:v>9.1666666666666661</c:v>
                </c:pt>
                <c:pt idx="110">
                  <c:v>9.25</c:v>
                </c:pt>
                <c:pt idx="111">
                  <c:v>9.3333333333333339</c:v>
                </c:pt>
                <c:pt idx="112">
                  <c:v>9.4166666666666661</c:v>
                </c:pt>
                <c:pt idx="113">
                  <c:v>9.5</c:v>
                </c:pt>
                <c:pt idx="114">
                  <c:v>9.5833333333333339</c:v>
                </c:pt>
                <c:pt idx="115">
                  <c:v>9.6666666666666661</c:v>
                </c:pt>
                <c:pt idx="116">
                  <c:v>9.75</c:v>
                </c:pt>
                <c:pt idx="117">
                  <c:v>9.8333333333333339</c:v>
                </c:pt>
                <c:pt idx="118">
                  <c:v>9.9166666666666661</c:v>
                </c:pt>
                <c:pt idx="119">
                  <c:v>10</c:v>
                </c:pt>
                <c:pt idx="120">
                  <c:v>10.083333333333334</c:v>
                </c:pt>
                <c:pt idx="121">
                  <c:v>10.166666666666666</c:v>
                </c:pt>
                <c:pt idx="122">
                  <c:v>10.25</c:v>
                </c:pt>
                <c:pt idx="123">
                  <c:v>10.333333333333334</c:v>
                </c:pt>
                <c:pt idx="124">
                  <c:v>10.416666666666666</c:v>
                </c:pt>
                <c:pt idx="125">
                  <c:v>10.5</c:v>
                </c:pt>
                <c:pt idx="126">
                  <c:v>10.583333333333334</c:v>
                </c:pt>
                <c:pt idx="127">
                  <c:v>10.666666666666666</c:v>
                </c:pt>
                <c:pt idx="128">
                  <c:v>10.75</c:v>
                </c:pt>
                <c:pt idx="129">
                  <c:v>10.833333333333334</c:v>
                </c:pt>
                <c:pt idx="130">
                  <c:v>10.916666666666666</c:v>
                </c:pt>
                <c:pt idx="131">
                  <c:v>11</c:v>
                </c:pt>
                <c:pt idx="132">
                  <c:v>11.083333333333334</c:v>
                </c:pt>
                <c:pt idx="133">
                  <c:v>11.166666666666666</c:v>
                </c:pt>
                <c:pt idx="134">
                  <c:v>11.25</c:v>
                </c:pt>
                <c:pt idx="135">
                  <c:v>11.333333333333334</c:v>
                </c:pt>
                <c:pt idx="136">
                  <c:v>11.416666666666666</c:v>
                </c:pt>
                <c:pt idx="137">
                  <c:v>11.5</c:v>
                </c:pt>
                <c:pt idx="138">
                  <c:v>11.583333333333334</c:v>
                </c:pt>
                <c:pt idx="139">
                  <c:v>11.666666666666666</c:v>
                </c:pt>
                <c:pt idx="140">
                  <c:v>11.75</c:v>
                </c:pt>
                <c:pt idx="141">
                  <c:v>11.833333333333334</c:v>
                </c:pt>
                <c:pt idx="142">
                  <c:v>11.916666666666666</c:v>
                </c:pt>
                <c:pt idx="143">
                  <c:v>12</c:v>
                </c:pt>
                <c:pt idx="144">
                  <c:v>12.083333333333334</c:v>
                </c:pt>
                <c:pt idx="145">
                  <c:v>12.166666666666666</c:v>
                </c:pt>
                <c:pt idx="146">
                  <c:v>12.25</c:v>
                </c:pt>
                <c:pt idx="147">
                  <c:v>12.333333333333334</c:v>
                </c:pt>
                <c:pt idx="148">
                  <c:v>12.416666666666666</c:v>
                </c:pt>
                <c:pt idx="149">
                  <c:v>12.5</c:v>
                </c:pt>
                <c:pt idx="150">
                  <c:v>12.583333333333334</c:v>
                </c:pt>
                <c:pt idx="151">
                  <c:v>12.666666666666666</c:v>
                </c:pt>
                <c:pt idx="152">
                  <c:v>12.75</c:v>
                </c:pt>
                <c:pt idx="153">
                  <c:v>12.833333333333334</c:v>
                </c:pt>
                <c:pt idx="154">
                  <c:v>12.916666666666666</c:v>
                </c:pt>
                <c:pt idx="155">
                  <c:v>13</c:v>
                </c:pt>
                <c:pt idx="156">
                  <c:v>13.083333333333334</c:v>
                </c:pt>
                <c:pt idx="157">
                  <c:v>13.166666666666666</c:v>
                </c:pt>
                <c:pt idx="158">
                  <c:v>13.25</c:v>
                </c:pt>
                <c:pt idx="159">
                  <c:v>13.333333333333334</c:v>
                </c:pt>
                <c:pt idx="160">
                  <c:v>13.416666666666666</c:v>
                </c:pt>
                <c:pt idx="161">
                  <c:v>13.5</c:v>
                </c:pt>
                <c:pt idx="162">
                  <c:v>13.583333333333334</c:v>
                </c:pt>
                <c:pt idx="163">
                  <c:v>13.666666666666666</c:v>
                </c:pt>
                <c:pt idx="164">
                  <c:v>13.75</c:v>
                </c:pt>
                <c:pt idx="165">
                  <c:v>13.833333333333334</c:v>
                </c:pt>
                <c:pt idx="166">
                  <c:v>13.916666666666666</c:v>
                </c:pt>
                <c:pt idx="167">
                  <c:v>14</c:v>
                </c:pt>
                <c:pt idx="168">
                  <c:v>14.083333333333334</c:v>
                </c:pt>
                <c:pt idx="169">
                  <c:v>14.166666666666666</c:v>
                </c:pt>
                <c:pt idx="170">
                  <c:v>14.25</c:v>
                </c:pt>
                <c:pt idx="171">
                  <c:v>14.333333333333334</c:v>
                </c:pt>
                <c:pt idx="172">
                  <c:v>14.416666666666666</c:v>
                </c:pt>
                <c:pt idx="173">
                  <c:v>14.5</c:v>
                </c:pt>
                <c:pt idx="174">
                  <c:v>14.583333333333334</c:v>
                </c:pt>
                <c:pt idx="175">
                  <c:v>14.666666666666666</c:v>
                </c:pt>
                <c:pt idx="176">
                  <c:v>14.75</c:v>
                </c:pt>
                <c:pt idx="177">
                  <c:v>14.833333333333334</c:v>
                </c:pt>
                <c:pt idx="178">
                  <c:v>14.916666666666666</c:v>
                </c:pt>
                <c:pt idx="179">
                  <c:v>15</c:v>
                </c:pt>
                <c:pt idx="180">
                  <c:v>15.083333333333334</c:v>
                </c:pt>
                <c:pt idx="181">
                  <c:v>15.166666666666666</c:v>
                </c:pt>
                <c:pt idx="182">
                  <c:v>15.25</c:v>
                </c:pt>
                <c:pt idx="183">
                  <c:v>15.333333333333334</c:v>
                </c:pt>
                <c:pt idx="184">
                  <c:v>15.416666666666666</c:v>
                </c:pt>
                <c:pt idx="185">
                  <c:v>15.5</c:v>
                </c:pt>
                <c:pt idx="186">
                  <c:v>15.583333333333334</c:v>
                </c:pt>
                <c:pt idx="187">
                  <c:v>15.666666666666666</c:v>
                </c:pt>
                <c:pt idx="188">
                  <c:v>15.75</c:v>
                </c:pt>
                <c:pt idx="189">
                  <c:v>15.833333333333334</c:v>
                </c:pt>
                <c:pt idx="190">
                  <c:v>15.916666666666666</c:v>
                </c:pt>
                <c:pt idx="191">
                  <c:v>16</c:v>
                </c:pt>
                <c:pt idx="192">
                  <c:v>16.083333333333332</c:v>
                </c:pt>
                <c:pt idx="193">
                  <c:v>16.166666666666668</c:v>
                </c:pt>
                <c:pt idx="194">
                  <c:v>16.25</c:v>
                </c:pt>
                <c:pt idx="195">
                  <c:v>16.333333333333332</c:v>
                </c:pt>
                <c:pt idx="196">
                  <c:v>16.416666666666668</c:v>
                </c:pt>
                <c:pt idx="197">
                  <c:v>16.5</c:v>
                </c:pt>
                <c:pt idx="198">
                  <c:v>16.583333333333332</c:v>
                </c:pt>
                <c:pt idx="199">
                  <c:v>16.666666666666668</c:v>
                </c:pt>
                <c:pt idx="200">
                  <c:v>16.75</c:v>
                </c:pt>
                <c:pt idx="201">
                  <c:v>16.833333333333332</c:v>
                </c:pt>
                <c:pt idx="202">
                  <c:v>16.916666666666668</c:v>
                </c:pt>
                <c:pt idx="203">
                  <c:v>17</c:v>
                </c:pt>
                <c:pt idx="204">
                  <c:v>17.083333333333332</c:v>
                </c:pt>
                <c:pt idx="205">
                  <c:v>17.166666666666668</c:v>
                </c:pt>
                <c:pt idx="206">
                  <c:v>17.25</c:v>
                </c:pt>
                <c:pt idx="207">
                  <c:v>17.333333333333332</c:v>
                </c:pt>
                <c:pt idx="208">
                  <c:v>17.416666666666668</c:v>
                </c:pt>
                <c:pt idx="209">
                  <c:v>17.5</c:v>
                </c:pt>
                <c:pt idx="210">
                  <c:v>17.583333333333332</c:v>
                </c:pt>
                <c:pt idx="211">
                  <c:v>17.666666666666668</c:v>
                </c:pt>
                <c:pt idx="212">
                  <c:v>17.75</c:v>
                </c:pt>
                <c:pt idx="213">
                  <c:v>17.833333333333332</c:v>
                </c:pt>
                <c:pt idx="214">
                  <c:v>17.916666666666668</c:v>
                </c:pt>
                <c:pt idx="215">
                  <c:v>18</c:v>
                </c:pt>
                <c:pt idx="216">
                  <c:v>18.083333333333332</c:v>
                </c:pt>
                <c:pt idx="217">
                  <c:v>18.166666666666668</c:v>
                </c:pt>
                <c:pt idx="218">
                  <c:v>18.25</c:v>
                </c:pt>
                <c:pt idx="219">
                  <c:v>18.333333333333332</c:v>
                </c:pt>
                <c:pt idx="220">
                  <c:v>18.416666666666668</c:v>
                </c:pt>
                <c:pt idx="221">
                  <c:v>18.5</c:v>
                </c:pt>
                <c:pt idx="222">
                  <c:v>18.583333333333332</c:v>
                </c:pt>
                <c:pt idx="223">
                  <c:v>18.666666666666668</c:v>
                </c:pt>
                <c:pt idx="224">
                  <c:v>18.75</c:v>
                </c:pt>
                <c:pt idx="225">
                  <c:v>18.833333333333332</c:v>
                </c:pt>
                <c:pt idx="226">
                  <c:v>18.916666666666668</c:v>
                </c:pt>
                <c:pt idx="227">
                  <c:v>19</c:v>
                </c:pt>
                <c:pt idx="228">
                  <c:v>19.083333333333332</c:v>
                </c:pt>
                <c:pt idx="229">
                  <c:v>19.166666666666668</c:v>
                </c:pt>
                <c:pt idx="230">
                  <c:v>19.25</c:v>
                </c:pt>
                <c:pt idx="231">
                  <c:v>19.333333333333332</c:v>
                </c:pt>
                <c:pt idx="232">
                  <c:v>19.416666666666668</c:v>
                </c:pt>
                <c:pt idx="233">
                  <c:v>19.5</c:v>
                </c:pt>
                <c:pt idx="234">
                  <c:v>19.583333333333332</c:v>
                </c:pt>
                <c:pt idx="235">
                  <c:v>19.666666666666668</c:v>
                </c:pt>
                <c:pt idx="236">
                  <c:v>19.75</c:v>
                </c:pt>
                <c:pt idx="237">
                  <c:v>19.833333333333332</c:v>
                </c:pt>
                <c:pt idx="238">
                  <c:v>19.916666666666668</c:v>
                </c:pt>
                <c:pt idx="239">
                  <c:v>20</c:v>
                </c:pt>
                <c:pt idx="240">
                  <c:v>20.083333333333332</c:v>
                </c:pt>
                <c:pt idx="241">
                  <c:v>20.166666666666668</c:v>
                </c:pt>
                <c:pt idx="242">
                  <c:v>20.25</c:v>
                </c:pt>
                <c:pt idx="243">
                  <c:v>20.333333333333332</c:v>
                </c:pt>
                <c:pt idx="244">
                  <c:v>20.416666666666668</c:v>
                </c:pt>
                <c:pt idx="245">
                  <c:v>20.5</c:v>
                </c:pt>
                <c:pt idx="246">
                  <c:v>20.583333333333332</c:v>
                </c:pt>
                <c:pt idx="247">
                  <c:v>20.666666666666668</c:v>
                </c:pt>
                <c:pt idx="248">
                  <c:v>20.75</c:v>
                </c:pt>
                <c:pt idx="249">
                  <c:v>20.833333333333332</c:v>
                </c:pt>
                <c:pt idx="250">
                  <c:v>20.916666666666668</c:v>
                </c:pt>
                <c:pt idx="251">
                  <c:v>21</c:v>
                </c:pt>
                <c:pt idx="252">
                  <c:v>21.083333333333332</c:v>
                </c:pt>
                <c:pt idx="253">
                  <c:v>21.166666666666668</c:v>
                </c:pt>
                <c:pt idx="254">
                  <c:v>21.25</c:v>
                </c:pt>
                <c:pt idx="255">
                  <c:v>21.333333333333332</c:v>
                </c:pt>
                <c:pt idx="256">
                  <c:v>21.416666666666668</c:v>
                </c:pt>
                <c:pt idx="257">
                  <c:v>21.5</c:v>
                </c:pt>
                <c:pt idx="258">
                  <c:v>21.583333333333332</c:v>
                </c:pt>
                <c:pt idx="259">
                  <c:v>21.666666666666668</c:v>
                </c:pt>
                <c:pt idx="260">
                  <c:v>21.75</c:v>
                </c:pt>
                <c:pt idx="261">
                  <c:v>21.833333333333332</c:v>
                </c:pt>
                <c:pt idx="262">
                  <c:v>21.916666666666668</c:v>
                </c:pt>
                <c:pt idx="263">
                  <c:v>22</c:v>
                </c:pt>
                <c:pt idx="264">
                  <c:v>22.083333333333332</c:v>
                </c:pt>
                <c:pt idx="265">
                  <c:v>22.166666666666668</c:v>
                </c:pt>
                <c:pt idx="266">
                  <c:v>22.25</c:v>
                </c:pt>
                <c:pt idx="267">
                  <c:v>22.333333333333332</c:v>
                </c:pt>
                <c:pt idx="268">
                  <c:v>22.416666666666668</c:v>
                </c:pt>
                <c:pt idx="269">
                  <c:v>22.5</c:v>
                </c:pt>
                <c:pt idx="270">
                  <c:v>22.583333333333332</c:v>
                </c:pt>
                <c:pt idx="271">
                  <c:v>22.666666666666668</c:v>
                </c:pt>
                <c:pt idx="272">
                  <c:v>22.75</c:v>
                </c:pt>
                <c:pt idx="273">
                  <c:v>22.833333333333332</c:v>
                </c:pt>
                <c:pt idx="274">
                  <c:v>22.916666666666668</c:v>
                </c:pt>
                <c:pt idx="275">
                  <c:v>23</c:v>
                </c:pt>
                <c:pt idx="276">
                  <c:v>23.083333333333332</c:v>
                </c:pt>
                <c:pt idx="277">
                  <c:v>23.166666666666668</c:v>
                </c:pt>
                <c:pt idx="278">
                  <c:v>23.25</c:v>
                </c:pt>
                <c:pt idx="279">
                  <c:v>23.333333333333332</c:v>
                </c:pt>
                <c:pt idx="280">
                  <c:v>23.416666666666668</c:v>
                </c:pt>
                <c:pt idx="281">
                  <c:v>23.5</c:v>
                </c:pt>
                <c:pt idx="282">
                  <c:v>23.583333333333332</c:v>
                </c:pt>
                <c:pt idx="283">
                  <c:v>23.666666666666668</c:v>
                </c:pt>
                <c:pt idx="284">
                  <c:v>23.75</c:v>
                </c:pt>
                <c:pt idx="285">
                  <c:v>23.833333333333332</c:v>
                </c:pt>
                <c:pt idx="286">
                  <c:v>23.916666666666668</c:v>
                </c:pt>
                <c:pt idx="287">
                  <c:v>24</c:v>
                </c:pt>
                <c:pt idx="288">
                  <c:v>24.083333333333332</c:v>
                </c:pt>
                <c:pt idx="289">
                  <c:v>24.166666666666668</c:v>
                </c:pt>
                <c:pt idx="290">
                  <c:v>24.25</c:v>
                </c:pt>
                <c:pt idx="291">
                  <c:v>24.333333333333332</c:v>
                </c:pt>
                <c:pt idx="292">
                  <c:v>24.416666666666668</c:v>
                </c:pt>
                <c:pt idx="293">
                  <c:v>24.5</c:v>
                </c:pt>
                <c:pt idx="294">
                  <c:v>24.583333333333332</c:v>
                </c:pt>
                <c:pt idx="295">
                  <c:v>24.666666666666668</c:v>
                </c:pt>
                <c:pt idx="296">
                  <c:v>24.75</c:v>
                </c:pt>
                <c:pt idx="297">
                  <c:v>24.833333333333332</c:v>
                </c:pt>
                <c:pt idx="298">
                  <c:v>24.916666666666668</c:v>
                </c:pt>
                <c:pt idx="299">
                  <c:v>25</c:v>
                </c:pt>
                <c:pt idx="300">
                  <c:v>25.083333333333332</c:v>
                </c:pt>
                <c:pt idx="301">
                  <c:v>25.166666666666668</c:v>
                </c:pt>
                <c:pt idx="302">
                  <c:v>25.25</c:v>
                </c:pt>
                <c:pt idx="303">
                  <c:v>25.333333333333332</c:v>
                </c:pt>
                <c:pt idx="304">
                  <c:v>25.416666666666668</c:v>
                </c:pt>
                <c:pt idx="305">
                  <c:v>25.5</c:v>
                </c:pt>
                <c:pt idx="306">
                  <c:v>25.583333333333332</c:v>
                </c:pt>
                <c:pt idx="307">
                  <c:v>25.666666666666668</c:v>
                </c:pt>
                <c:pt idx="308">
                  <c:v>25.75</c:v>
                </c:pt>
                <c:pt idx="309">
                  <c:v>25.833333333333332</c:v>
                </c:pt>
                <c:pt idx="310">
                  <c:v>25.916666666666668</c:v>
                </c:pt>
                <c:pt idx="311">
                  <c:v>26</c:v>
                </c:pt>
                <c:pt idx="312">
                  <c:v>26.083333333333332</c:v>
                </c:pt>
                <c:pt idx="313">
                  <c:v>26.166666666666668</c:v>
                </c:pt>
                <c:pt idx="314">
                  <c:v>26.25</c:v>
                </c:pt>
                <c:pt idx="315">
                  <c:v>26.333333333333332</c:v>
                </c:pt>
                <c:pt idx="316">
                  <c:v>26.416666666666668</c:v>
                </c:pt>
                <c:pt idx="317">
                  <c:v>26.5</c:v>
                </c:pt>
                <c:pt idx="318">
                  <c:v>26.583333333333332</c:v>
                </c:pt>
                <c:pt idx="319">
                  <c:v>26.666666666666668</c:v>
                </c:pt>
                <c:pt idx="320">
                  <c:v>26.75</c:v>
                </c:pt>
                <c:pt idx="321">
                  <c:v>26.833333333333332</c:v>
                </c:pt>
                <c:pt idx="322">
                  <c:v>26.916666666666668</c:v>
                </c:pt>
                <c:pt idx="323">
                  <c:v>27</c:v>
                </c:pt>
                <c:pt idx="324">
                  <c:v>27.083333333333332</c:v>
                </c:pt>
                <c:pt idx="325">
                  <c:v>27.166666666666668</c:v>
                </c:pt>
                <c:pt idx="326">
                  <c:v>27.25</c:v>
                </c:pt>
                <c:pt idx="327">
                  <c:v>27.333333333333332</c:v>
                </c:pt>
                <c:pt idx="328">
                  <c:v>27.416666666666668</c:v>
                </c:pt>
                <c:pt idx="329">
                  <c:v>27.5</c:v>
                </c:pt>
                <c:pt idx="330">
                  <c:v>27.583333333333332</c:v>
                </c:pt>
                <c:pt idx="331">
                  <c:v>27.666666666666668</c:v>
                </c:pt>
                <c:pt idx="332">
                  <c:v>27.75</c:v>
                </c:pt>
                <c:pt idx="333">
                  <c:v>27.833333333333332</c:v>
                </c:pt>
                <c:pt idx="334">
                  <c:v>27.916666666666668</c:v>
                </c:pt>
                <c:pt idx="335">
                  <c:v>28</c:v>
                </c:pt>
                <c:pt idx="336">
                  <c:v>28.083333333333332</c:v>
                </c:pt>
                <c:pt idx="337">
                  <c:v>28.166666666666668</c:v>
                </c:pt>
                <c:pt idx="338">
                  <c:v>28.25</c:v>
                </c:pt>
                <c:pt idx="339">
                  <c:v>28.333333333333332</c:v>
                </c:pt>
                <c:pt idx="340">
                  <c:v>28.416666666666668</c:v>
                </c:pt>
                <c:pt idx="341">
                  <c:v>28.5</c:v>
                </c:pt>
                <c:pt idx="342">
                  <c:v>28.583333333333332</c:v>
                </c:pt>
                <c:pt idx="343">
                  <c:v>28.666666666666668</c:v>
                </c:pt>
                <c:pt idx="344">
                  <c:v>28.75</c:v>
                </c:pt>
                <c:pt idx="345">
                  <c:v>28.833333333333332</c:v>
                </c:pt>
                <c:pt idx="346">
                  <c:v>28.916666666666668</c:v>
                </c:pt>
                <c:pt idx="347">
                  <c:v>29</c:v>
                </c:pt>
                <c:pt idx="348">
                  <c:v>29.083333333333332</c:v>
                </c:pt>
                <c:pt idx="349">
                  <c:v>29.166666666666668</c:v>
                </c:pt>
                <c:pt idx="350">
                  <c:v>29.25</c:v>
                </c:pt>
                <c:pt idx="351">
                  <c:v>29.333333333333332</c:v>
                </c:pt>
                <c:pt idx="352">
                  <c:v>29.416666666666668</c:v>
                </c:pt>
                <c:pt idx="353">
                  <c:v>29.5</c:v>
                </c:pt>
                <c:pt idx="354">
                  <c:v>29.583333333333332</c:v>
                </c:pt>
                <c:pt idx="355">
                  <c:v>29.666666666666668</c:v>
                </c:pt>
                <c:pt idx="356">
                  <c:v>29.75</c:v>
                </c:pt>
                <c:pt idx="357">
                  <c:v>29.833333333333332</c:v>
                </c:pt>
                <c:pt idx="358">
                  <c:v>29.916666666666668</c:v>
                </c:pt>
                <c:pt idx="359">
                  <c:v>30</c:v>
                </c:pt>
                <c:pt idx="360">
                  <c:v>30.083333333333332</c:v>
                </c:pt>
                <c:pt idx="361">
                  <c:v>30.166666666666668</c:v>
                </c:pt>
                <c:pt idx="362">
                  <c:v>30.25</c:v>
                </c:pt>
                <c:pt idx="363">
                  <c:v>30.333333333333332</c:v>
                </c:pt>
                <c:pt idx="364">
                  <c:v>30.416666666666668</c:v>
                </c:pt>
                <c:pt idx="365">
                  <c:v>30.5</c:v>
                </c:pt>
                <c:pt idx="366">
                  <c:v>30.583333333333332</c:v>
                </c:pt>
                <c:pt idx="367">
                  <c:v>30.666666666666668</c:v>
                </c:pt>
                <c:pt idx="368">
                  <c:v>30.75</c:v>
                </c:pt>
                <c:pt idx="369">
                  <c:v>30.833333333333332</c:v>
                </c:pt>
                <c:pt idx="370">
                  <c:v>30.916666666666668</c:v>
                </c:pt>
                <c:pt idx="371">
                  <c:v>31</c:v>
                </c:pt>
                <c:pt idx="372">
                  <c:v>31.083333333333332</c:v>
                </c:pt>
                <c:pt idx="373">
                  <c:v>31.166666666666668</c:v>
                </c:pt>
                <c:pt idx="374">
                  <c:v>31.25</c:v>
                </c:pt>
                <c:pt idx="375">
                  <c:v>31.333333333333332</c:v>
                </c:pt>
                <c:pt idx="376">
                  <c:v>31.416666666666668</c:v>
                </c:pt>
                <c:pt idx="377">
                  <c:v>31.5</c:v>
                </c:pt>
                <c:pt idx="378">
                  <c:v>31.583333333333332</c:v>
                </c:pt>
                <c:pt idx="379">
                  <c:v>31.666666666666668</c:v>
                </c:pt>
                <c:pt idx="380">
                  <c:v>31.75</c:v>
                </c:pt>
                <c:pt idx="381">
                  <c:v>31.833333333333332</c:v>
                </c:pt>
                <c:pt idx="382">
                  <c:v>31.916666666666668</c:v>
                </c:pt>
                <c:pt idx="383">
                  <c:v>32</c:v>
                </c:pt>
                <c:pt idx="384">
                  <c:v>32.083333333333336</c:v>
                </c:pt>
                <c:pt idx="385">
                  <c:v>32.166666666666664</c:v>
                </c:pt>
                <c:pt idx="386">
                  <c:v>32.25</c:v>
                </c:pt>
                <c:pt idx="387">
                  <c:v>32.333333333333336</c:v>
                </c:pt>
                <c:pt idx="388">
                  <c:v>32.416666666666664</c:v>
                </c:pt>
                <c:pt idx="389">
                  <c:v>32.5</c:v>
                </c:pt>
                <c:pt idx="390">
                  <c:v>32.583333333333336</c:v>
                </c:pt>
                <c:pt idx="391">
                  <c:v>32.666666666666664</c:v>
                </c:pt>
                <c:pt idx="392">
                  <c:v>32.75</c:v>
                </c:pt>
                <c:pt idx="393">
                  <c:v>32.833333333333336</c:v>
                </c:pt>
                <c:pt idx="394">
                  <c:v>32.916666666666664</c:v>
                </c:pt>
                <c:pt idx="395">
                  <c:v>33</c:v>
                </c:pt>
                <c:pt idx="396">
                  <c:v>33.083333333333336</c:v>
                </c:pt>
                <c:pt idx="397">
                  <c:v>33.166666666666664</c:v>
                </c:pt>
                <c:pt idx="398">
                  <c:v>33.25</c:v>
                </c:pt>
                <c:pt idx="399">
                  <c:v>33.333333333333336</c:v>
                </c:pt>
                <c:pt idx="400">
                  <c:v>33.416666666666664</c:v>
                </c:pt>
                <c:pt idx="401">
                  <c:v>33.5</c:v>
                </c:pt>
                <c:pt idx="402">
                  <c:v>33.583333333333336</c:v>
                </c:pt>
                <c:pt idx="403">
                  <c:v>33.666666666666664</c:v>
                </c:pt>
                <c:pt idx="404">
                  <c:v>33.75</c:v>
                </c:pt>
                <c:pt idx="405">
                  <c:v>33.833333333333336</c:v>
                </c:pt>
                <c:pt idx="406">
                  <c:v>33.916666666666664</c:v>
                </c:pt>
                <c:pt idx="407">
                  <c:v>34</c:v>
                </c:pt>
                <c:pt idx="408">
                  <c:v>34.083333333333336</c:v>
                </c:pt>
                <c:pt idx="409">
                  <c:v>34.166666666666664</c:v>
                </c:pt>
                <c:pt idx="410">
                  <c:v>34.25</c:v>
                </c:pt>
                <c:pt idx="411">
                  <c:v>34.333333333333336</c:v>
                </c:pt>
                <c:pt idx="412">
                  <c:v>34.416666666666664</c:v>
                </c:pt>
                <c:pt idx="413">
                  <c:v>34.5</c:v>
                </c:pt>
                <c:pt idx="414">
                  <c:v>34.583333333333336</c:v>
                </c:pt>
                <c:pt idx="415">
                  <c:v>34.666666666666664</c:v>
                </c:pt>
                <c:pt idx="416">
                  <c:v>34.75</c:v>
                </c:pt>
                <c:pt idx="417">
                  <c:v>34.833333333333336</c:v>
                </c:pt>
                <c:pt idx="418">
                  <c:v>34.916666666666664</c:v>
                </c:pt>
                <c:pt idx="419">
                  <c:v>35</c:v>
                </c:pt>
                <c:pt idx="420">
                  <c:v>35.083333333333336</c:v>
                </c:pt>
                <c:pt idx="421">
                  <c:v>35.166666666666664</c:v>
                </c:pt>
                <c:pt idx="422">
                  <c:v>35.25</c:v>
                </c:pt>
                <c:pt idx="423">
                  <c:v>35.333333333333336</c:v>
                </c:pt>
                <c:pt idx="424">
                  <c:v>35.416666666666664</c:v>
                </c:pt>
                <c:pt idx="425">
                  <c:v>35.5</c:v>
                </c:pt>
                <c:pt idx="426">
                  <c:v>35.583333333333336</c:v>
                </c:pt>
                <c:pt idx="427">
                  <c:v>35.666666666666664</c:v>
                </c:pt>
                <c:pt idx="428">
                  <c:v>35.75</c:v>
                </c:pt>
                <c:pt idx="429">
                  <c:v>35.833333333333336</c:v>
                </c:pt>
                <c:pt idx="430">
                  <c:v>35.916666666666664</c:v>
                </c:pt>
                <c:pt idx="431">
                  <c:v>36</c:v>
                </c:pt>
                <c:pt idx="432">
                  <c:v>36.083333333333336</c:v>
                </c:pt>
                <c:pt idx="433">
                  <c:v>36.166666666666664</c:v>
                </c:pt>
                <c:pt idx="434">
                  <c:v>36.25</c:v>
                </c:pt>
                <c:pt idx="435">
                  <c:v>36.333333333333336</c:v>
                </c:pt>
                <c:pt idx="436">
                  <c:v>36.416666666666664</c:v>
                </c:pt>
                <c:pt idx="437">
                  <c:v>36.5</c:v>
                </c:pt>
                <c:pt idx="438">
                  <c:v>36.583333333333336</c:v>
                </c:pt>
                <c:pt idx="439">
                  <c:v>36.666666666666664</c:v>
                </c:pt>
                <c:pt idx="440">
                  <c:v>36.75</c:v>
                </c:pt>
                <c:pt idx="441">
                  <c:v>36.833333333333336</c:v>
                </c:pt>
                <c:pt idx="442">
                  <c:v>36.916666666666664</c:v>
                </c:pt>
                <c:pt idx="443">
                  <c:v>37</c:v>
                </c:pt>
                <c:pt idx="444">
                  <c:v>37.083333333333336</c:v>
                </c:pt>
                <c:pt idx="445">
                  <c:v>37.166666666666664</c:v>
                </c:pt>
                <c:pt idx="446">
                  <c:v>37.25</c:v>
                </c:pt>
                <c:pt idx="447">
                  <c:v>37.333333333333336</c:v>
                </c:pt>
                <c:pt idx="448">
                  <c:v>37.416666666666664</c:v>
                </c:pt>
                <c:pt idx="449">
                  <c:v>37.5</c:v>
                </c:pt>
                <c:pt idx="450">
                  <c:v>37.583333333333336</c:v>
                </c:pt>
                <c:pt idx="451">
                  <c:v>37.666666666666664</c:v>
                </c:pt>
                <c:pt idx="452">
                  <c:v>37.75</c:v>
                </c:pt>
                <c:pt idx="453">
                  <c:v>37.833333333333336</c:v>
                </c:pt>
                <c:pt idx="454">
                  <c:v>37.916666666666664</c:v>
                </c:pt>
                <c:pt idx="455">
                  <c:v>38</c:v>
                </c:pt>
                <c:pt idx="456">
                  <c:v>38.083333333333336</c:v>
                </c:pt>
                <c:pt idx="457">
                  <c:v>38.166666666666664</c:v>
                </c:pt>
                <c:pt idx="458">
                  <c:v>38.25</c:v>
                </c:pt>
                <c:pt idx="459">
                  <c:v>38.333333333333336</c:v>
                </c:pt>
                <c:pt idx="460">
                  <c:v>38.416666666666664</c:v>
                </c:pt>
                <c:pt idx="461">
                  <c:v>38.5</c:v>
                </c:pt>
                <c:pt idx="462">
                  <c:v>38.583333333333336</c:v>
                </c:pt>
                <c:pt idx="463">
                  <c:v>38.666666666666664</c:v>
                </c:pt>
                <c:pt idx="464">
                  <c:v>38.75</c:v>
                </c:pt>
                <c:pt idx="465">
                  <c:v>38.833333333333336</c:v>
                </c:pt>
                <c:pt idx="466">
                  <c:v>38.916666666666664</c:v>
                </c:pt>
                <c:pt idx="467">
                  <c:v>39</c:v>
                </c:pt>
                <c:pt idx="468">
                  <c:v>39.083333333333336</c:v>
                </c:pt>
                <c:pt idx="469">
                  <c:v>39.166666666666664</c:v>
                </c:pt>
                <c:pt idx="470">
                  <c:v>39.25</c:v>
                </c:pt>
                <c:pt idx="471">
                  <c:v>39.333333333333336</c:v>
                </c:pt>
                <c:pt idx="472">
                  <c:v>39.416666666666664</c:v>
                </c:pt>
                <c:pt idx="473">
                  <c:v>39.5</c:v>
                </c:pt>
                <c:pt idx="474">
                  <c:v>39.583333333333336</c:v>
                </c:pt>
                <c:pt idx="475">
                  <c:v>39.666666666666664</c:v>
                </c:pt>
                <c:pt idx="476">
                  <c:v>39.75</c:v>
                </c:pt>
                <c:pt idx="477">
                  <c:v>39.833333333333336</c:v>
                </c:pt>
                <c:pt idx="478">
                  <c:v>39.916666666666664</c:v>
                </c:pt>
                <c:pt idx="479">
                  <c:v>40</c:v>
                </c:pt>
                <c:pt idx="480">
                  <c:v>40.083333333333336</c:v>
                </c:pt>
                <c:pt idx="481">
                  <c:v>40.166666666666664</c:v>
                </c:pt>
                <c:pt idx="482">
                  <c:v>40.25</c:v>
                </c:pt>
                <c:pt idx="483">
                  <c:v>40.333333333333336</c:v>
                </c:pt>
                <c:pt idx="484">
                  <c:v>40.416666666666664</c:v>
                </c:pt>
                <c:pt idx="485">
                  <c:v>40.5</c:v>
                </c:pt>
                <c:pt idx="486">
                  <c:v>40.583333333333336</c:v>
                </c:pt>
                <c:pt idx="487">
                  <c:v>40.666666666666664</c:v>
                </c:pt>
                <c:pt idx="488">
                  <c:v>40.75</c:v>
                </c:pt>
                <c:pt idx="489">
                  <c:v>40.833333333333336</c:v>
                </c:pt>
                <c:pt idx="490">
                  <c:v>40.916666666666664</c:v>
                </c:pt>
                <c:pt idx="491">
                  <c:v>41</c:v>
                </c:pt>
                <c:pt idx="492">
                  <c:v>41.083333333333336</c:v>
                </c:pt>
                <c:pt idx="493">
                  <c:v>41.166666666666664</c:v>
                </c:pt>
                <c:pt idx="494">
                  <c:v>41.25</c:v>
                </c:pt>
                <c:pt idx="495">
                  <c:v>41.333333333333336</c:v>
                </c:pt>
                <c:pt idx="496">
                  <c:v>41.416666666666664</c:v>
                </c:pt>
                <c:pt idx="497">
                  <c:v>41.5</c:v>
                </c:pt>
                <c:pt idx="498">
                  <c:v>41.583333333333336</c:v>
                </c:pt>
                <c:pt idx="499">
                  <c:v>41.666666666666664</c:v>
                </c:pt>
                <c:pt idx="500">
                  <c:v>41.75</c:v>
                </c:pt>
                <c:pt idx="501">
                  <c:v>41.833333333333336</c:v>
                </c:pt>
                <c:pt idx="502">
                  <c:v>41.916666666666664</c:v>
                </c:pt>
                <c:pt idx="503">
                  <c:v>42</c:v>
                </c:pt>
                <c:pt idx="504">
                  <c:v>42.083333333333336</c:v>
                </c:pt>
                <c:pt idx="505">
                  <c:v>42.166666666666664</c:v>
                </c:pt>
                <c:pt idx="506">
                  <c:v>42.25</c:v>
                </c:pt>
                <c:pt idx="507">
                  <c:v>42.333333333333336</c:v>
                </c:pt>
                <c:pt idx="508">
                  <c:v>42.416666666666664</c:v>
                </c:pt>
                <c:pt idx="509">
                  <c:v>42.5</c:v>
                </c:pt>
                <c:pt idx="510">
                  <c:v>42.583333333333336</c:v>
                </c:pt>
                <c:pt idx="511">
                  <c:v>42.666666666666664</c:v>
                </c:pt>
                <c:pt idx="512">
                  <c:v>42.75</c:v>
                </c:pt>
                <c:pt idx="513">
                  <c:v>42.833333333333336</c:v>
                </c:pt>
                <c:pt idx="514">
                  <c:v>42.916666666666664</c:v>
                </c:pt>
                <c:pt idx="515">
                  <c:v>43</c:v>
                </c:pt>
                <c:pt idx="516">
                  <c:v>43.083333333333336</c:v>
                </c:pt>
                <c:pt idx="517">
                  <c:v>43.166666666666664</c:v>
                </c:pt>
                <c:pt idx="518">
                  <c:v>43.25</c:v>
                </c:pt>
                <c:pt idx="519">
                  <c:v>43.333333333333336</c:v>
                </c:pt>
                <c:pt idx="520">
                  <c:v>43.416666666666664</c:v>
                </c:pt>
                <c:pt idx="521">
                  <c:v>43.5</c:v>
                </c:pt>
                <c:pt idx="522">
                  <c:v>43.583333333333336</c:v>
                </c:pt>
                <c:pt idx="523">
                  <c:v>43.666666666666664</c:v>
                </c:pt>
                <c:pt idx="524">
                  <c:v>43.75</c:v>
                </c:pt>
                <c:pt idx="525">
                  <c:v>43.833333333333336</c:v>
                </c:pt>
                <c:pt idx="526">
                  <c:v>43.916666666666664</c:v>
                </c:pt>
                <c:pt idx="527">
                  <c:v>44</c:v>
                </c:pt>
                <c:pt idx="528">
                  <c:v>44.083333333333336</c:v>
                </c:pt>
                <c:pt idx="529">
                  <c:v>44.166666666666664</c:v>
                </c:pt>
                <c:pt idx="530">
                  <c:v>44.25</c:v>
                </c:pt>
                <c:pt idx="531">
                  <c:v>44.333333333333336</c:v>
                </c:pt>
                <c:pt idx="532">
                  <c:v>44.416666666666664</c:v>
                </c:pt>
                <c:pt idx="533">
                  <c:v>44.5</c:v>
                </c:pt>
                <c:pt idx="534">
                  <c:v>44.583333333333336</c:v>
                </c:pt>
                <c:pt idx="535">
                  <c:v>44.666666666666664</c:v>
                </c:pt>
                <c:pt idx="536">
                  <c:v>44.75</c:v>
                </c:pt>
                <c:pt idx="537">
                  <c:v>44.833333333333336</c:v>
                </c:pt>
                <c:pt idx="538">
                  <c:v>44.916666666666664</c:v>
                </c:pt>
                <c:pt idx="539">
                  <c:v>45</c:v>
                </c:pt>
                <c:pt idx="540">
                  <c:v>45.083333333333336</c:v>
                </c:pt>
                <c:pt idx="541">
                  <c:v>45.166666666666664</c:v>
                </c:pt>
                <c:pt idx="542">
                  <c:v>45.25</c:v>
                </c:pt>
                <c:pt idx="543">
                  <c:v>45.333333333333336</c:v>
                </c:pt>
                <c:pt idx="544">
                  <c:v>45.416666666666664</c:v>
                </c:pt>
                <c:pt idx="545">
                  <c:v>45.5</c:v>
                </c:pt>
                <c:pt idx="546">
                  <c:v>45.583333333333336</c:v>
                </c:pt>
                <c:pt idx="547">
                  <c:v>45.666666666666664</c:v>
                </c:pt>
                <c:pt idx="548">
                  <c:v>45.75</c:v>
                </c:pt>
                <c:pt idx="549">
                  <c:v>45.833333333333336</c:v>
                </c:pt>
                <c:pt idx="550">
                  <c:v>45.916666666666664</c:v>
                </c:pt>
                <c:pt idx="551">
                  <c:v>46</c:v>
                </c:pt>
                <c:pt idx="552">
                  <c:v>46.083333333333336</c:v>
                </c:pt>
                <c:pt idx="553">
                  <c:v>46.166666666666664</c:v>
                </c:pt>
                <c:pt idx="554">
                  <c:v>46.25</c:v>
                </c:pt>
                <c:pt idx="555">
                  <c:v>46.333333333333336</c:v>
                </c:pt>
                <c:pt idx="556">
                  <c:v>46.416666666666664</c:v>
                </c:pt>
                <c:pt idx="557">
                  <c:v>46.5</c:v>
                </c:pt>
                <c:pt idx="558">
                  <c:v>46.583333333333336</c:v>
                </c:pt>
                <c:pt idx="559">
                  <c:v>46.666666666666664</c:v>
                </c:pt>
                <c:pt idx="560">
                  <c:v>46.75</c:v>
                </c:pt>
                <c:pt idx="561">
                  <c:v>46.833333333333336</c:v>
                </c:pt>
                <c:pt idx="562">
                  <c:v>46.916666666666664</c:v>
                </c:pt>
                <c:pt idx="563">
                  <c:v>47</c:v>
                </c:pt>
                <c:pt idx="564">
                  <c:v>47.083333333333336</c:v>
                </c:pt>
                <c:pt idx="565">
                  <c:v>47.166666666666664</c:v>
                </c:pt>
                <c:pt idx="566">
                  <c:v>47.25</c:v>
                </c:pt>
                <c:pt idx="567">
                  <c:v>47.333333333333336</c:v>
                </c:pt>
                <c:pt idx="568">
                  <c:v>47.416666666666664</c:v>
                </c:pt>
                <c:pt idx="569">
                  <c:v>47.5</c:v>
                </c:pt>
                <c:pt idx="570">
                  <c:v>47.583333333333336</c:v>
                </c:pt>
                <c:pt idx="571">
                  <c:v>47.666666666666664</c:v>
                </c:pt>
                <c:pt idx="572">
                  <c:v>47.75</c:v>
                </c:pt>
                <c:pt idx="573">
                  <c:v>47.833333333333336</c:v>
                </c:pt>
                <c:pt idx="574">
                  <c:v>47.916666666666664</c:v>
                </c:pt>
                <c:pt idx="575">
                  <c:v>48</c:v>
                </c:pt>
                <c:pt idx="576">
                  <c:v>48.083333333333336</c:v>
                </c:pt>
                <c:pt idx="577">
                  <c:v>48.166666666666664</c:v>
                </c:pt>
                <c:pt idx="578">
                  <c:v>48.25</c:v>
                </c:pt>
                <c:pt idx="579">
                  <c:v>48.333333333333336</c:v>
                </c:pt>
                <c:pt idx="580">
                  <c:v>48.416666666666664</c:v>
                </c:pt>
                <c:pt idx="581">
                  <c:v>48.5</c:v>
                </c:pt>
                <c:pt idx="582">
                  <c:v>48.583333333333336</c:v>
                </c:pt>
                <c:pt idx="583">
                  <c:v>48.666666666666664</c:v>
                </c:pt>
                <c:pt idx="584">
                  <c:v>48.75</c:v>
                </c:pt>
                <c:pt idx="585">
                  <c:v>48.833333333333336</c:v>
                </c:pt>
                <c:pt idx="586">
                  <c:v>48.916666666666664</c:v>
                </c:pt>
                <c:pt idx="587">
                  <c:v>49</c:v>
                </c:pt>
                <c:pt idx="588">
                  <c:v>49.083333333333336</c:v>
                </c:pt>
                <c:pt idx="589">
                  <c:v>49.166666666666664</c:v>
                </c:pt>
                <c:pt idx="590">
                  <c:v>49.25</c:v>
                </c:pt>
                <c:pt idx="591">
                  <c:v>49.333333333333336</c:v>
                </c:pt>
                <c:pt idx="592">
                  <c:v>49.416666666666664</c:v>
                </c:pt>
                <c:pt idx="593">
                  <c:v>49.5</c:v>
                </c:pt>
                <c:pt idx="594">
                  <c:v>49.583333333333336</c:v>
                </c:pt>
                <c:pt idx="595">
                  <c:v>49.666666666666664</c:v>
                </c:pt>
                <c:pt idx="596">
                  <c:v>49.75</c:v>
                </c:pt>
                <c:pt idx="597">
                  <c:v>49.833333333333336</c:v>
                </c:pt>
                <c:pt idx="598">
                  <c:v>49.916666666666664</c:v>
                </c:pt>
                <c:pt idx="599">
                  <c:v>50</c:v>
                </c:pt>
                <c:pt idx="600">
                  <c:v>50.083333333333336</c:v>
                </c:pt>
                <c:pt idx="601">
                  <c:v>50.166666666666664</c:v>
                </c:pt>
                <c:pt idx="602">
                  <c:v>50.25</c:v>
                </c:pt>
                <c:pt idx="603">
                  <c:v>50.333333333333336</c:v>
                </c:pt>
                <c:pt idx="604">
                  <c:v>50.416666666666664</c:v>
                </c:pt>
                <c:pt idx="605">
                  <c:v>50.5</c:v>
                </c:pt>
                <c:pt idx="606">
                  <c:v>50.583333333333336</c:v>
                </c:pt>
                <c:pt idx="607">
                  <c:v>50.666666666666664</c:v>
                </c:pt>
                <c:pt idx="608">
                  <c:v>50.75</c:v>
                </c:pt>
                <c:pt idx="609">
                  <c:v>50.833333333333336</c:v>
                </c:pt>
                <c:pt idx="610">
                  <c:v>50.916666666666664</c:v>
                </c:pt>
                <c:pt idx="611">
                  <c:v>51</c:v>
                </c:pt>
                <c:pt idx="612">
                  <c:v>51.083333333333336</c:v>
                </c:pt>
                <c:pt idx="613">
                  <c:v>51.166666666666664</c:v>
                </c:pt>
                <c:pt idx="614">
                  <c:v>51.25</c:v>
                </c:pt>
                <c:pt idx="615">
                  <c:v>51.333333333333336</c:v>
                </c:pt>
                <c:pt idx="616">
                  <c:v>51.416666666666664</c:v>
                </c:pt>
                <c:pt idx="617">
                  <c:v>51.5</c:v>
                </c:pt>
                <c:pt idx="618">
                  <c:v>51.583333333333336</c:v>
                </c:pt>
                <c:pt idx="619">
                  <c:v>51.666666666666664</c:v>
                </c:pt>
                <c:pt idx="620">
                  <c:v>51.75</c:v>
                </c:pt>
                <c:pt idx="621">
                  <c:v>51.833333333333336</c:v>
                </c:pt>
                <c:pt idx="622">
                  <c:v>51.916666666666664</c:v>
                </c:pt>
                <c:pt idx="623">
                  <c:v>52</c:v>
                </c:pt>
                <c:pt idx="624">
                  <c:v>52.083333333333336</c:v>
                </c:pt>
                <c:pt idx="625">
                  <c:v>52.166666666666664</c:v>
                </c:pt>
                <c:pt idx="626">
                  <c:v>52.25</c:v>
                </c:pt>
                <c:pt idx="627">
                  <c:v>52.333333333333336</c:v>
                </c:pt>
                <c:pt idx="628">
                  <c:v>52.416666666666664</c:v>
                </c:pt>
                <c:pt idx="629">
                  <c:v>52.5</c:v>
                </c:pt>
                <c:pt idx="630">
                  <c:v>52.583333333333336</c:v>
                </c:pt>
                <c:pt idx="631">
                  <c:v>52.666666666666664</c:v>
                </c:pt>
                <c:pt idx="632">
                  <c:v>52.75</c:v>
                </c:pt>
                <c:pt idx="633">
                  <c:v>52.833333333333336</c:v>
                </c:pt>
                <c:pt idx="634">
                  <c:v>52.916666666666664</c:v>
                </c:pt>
                <c:pt idx="635">
                  <c:v>53</c:v>
                </c:pt>
                <c:pt idx="636">
                  <c:v>53.083333333333336</c:v>
                </c:pt>
                <c:pt idx="637">
                  <c:v>53.166666666666664</c:v>
                </c:pt>
                <c:pt idx="638">
                  <c:v>53.25</c:v>
                </c:pt>
                <c:pt idx="639">
                  <c:v>53.333333333333336</c:v>
                </c:pt>
                <c:pt idx="640">
                  <c:v>53.416666666666664</c:v>
                </c:pt>
                <c:pt idx="641">
                  <c:v>53.5</c:v>
                </c:pt>
                <c:pt idx="642">
                  <c:v>53.583333333333336</c:v>
                </c:pt>
                <c:pt idx="643">
                  <c:v>53.666666666666664</c:v>
                </c:pt>
                <c:pt idx="644">
                  <c:v>53.75</c:v>
                </c:pt>
                <c:pt idx="645">
                  <c:v>53.833333333333336</c:v>
                </c:pt>
                <c:pt idx="646">
                  <c:v>53.916666666666664</c:v>
                </c:pt>
                <c:pt idx="647">
                  <c:v>54</c:v>
                </c:pt>
                <c:pt idx="648">
                  <c:v>54.083333333333336</c:v>
                </c:pt>
                <c:pt idx="649">
                  <c:v>54.166666666666664</c:v>
                </c:pt>
                <c:pt idx="650">
                  <c:v>54.25</c:v>
                </c:pt>
                <c:pt idx="651">
                  <c:v>54.333333333333336</c:v>
                </c:pt>
                <c:pt idx="652">
                  <c:v>54.416666666666664</c:v>
                </c:pt>
                <c:pt idx="653">
                  <c:v>54.5</c:v>
                </c:pt>
                <c:pt idx="654">
                  <c:v>54.583333333333336</c:v>
                </c:pt>
                <c:pt idx="655">
                  <c:v>54.666666666666664</c:v>
                </c:pt>
                <c:pt idx="656">
                  <c:v>54.75</c:v>
                </c:pt>
                <c:pt idx="657">
                  <c:v>54.833333333333336</c:v>
                </c:pt>
                <c:pt idx="658">
                  <c:v>54.916666666666664</c:v>
                </c:pt>
                <c:pt idx="659">
                  <c:v>55</c:v>
                </c:pt>
                <c:pt idx="660">
                  <c:v>55.083333333333336</c:v>
                </c:pt>
                <c:pt idx="661">
                  <c:v>55.166666666666664</c:v>
                </c:pt>
                <c:pt idx="662">
                  <c:v>55.25</c:v>
                </c:pt>
                <c:pt idx="663">
                  <c:v>55.333333333333336</c:v>
                </c:pt>
                <c:pt idx="664">
                  <c:v>55.416666666666664</c:v>
                </c:pt>
                <c:pt idx="665">
                  <c:v>55.5</c:v>
                </c:pt>
                <c:pt idx="666">
                  <c:v>55.583333333333336</c:v>
                </c:pt>
                <c:pt idx="667">
                  <c:v>55.666666666666664</c:v>
                </c:pt>
                <c:pt idx="668">
                  <c:v>55.75</c:v>
                </c:pt>
                <c:pt idx="669">
                  <c:v>55.833333333333336</c:v>
                </c:pt>
                <c:pt idx="670">
                  <c:v>55.916666666666664</c:v>
                </c:pt>
                <c:pt idx="671">
                  <c:v>56</c:v>
                </c:pt>
                <c:pt idx="672">
                  <c:v>56.083333333333336</c:v>
                </c:pt>
                <c:pt idx="673">
                  <c:v>56.166666666666664</c:v>
                </c:pt>
                <c:pt idx="674">
                  <c:v>56.25</c:v>
                </c:pt>
                <c:pt idx="675">
                  <c:v>56.333333333333336</c:v>
                </c:pt>
                <c:pt idx="676">
                  <c:v>56.416666666666664</c:v>
                </c:pt>
                <c:pt idx="677">
                  <c:v>56.5</c:v>
                </c:pt>
                <c:pt idx="678">
                  <c:v>56.583333333333336</c:v>
                </c:pt>
                <c:pt idx="679">
                  <c:v>56.666666666666664</c:v>
                </c:pt>
                <c:pt idx="680">
                  <c:v>56.75</c:v>
                </c:pt>
                <c:pt idx="681">
                  <c:v>56.833333333333336</c:v>
                </c:pt>
                <c:pt idx="682">
                  <c:v>56.916666666666664</c:v>
                </c:pt>
                <c:pt idx="683">
                  <c:v>57</c:v>
                </c:pt>
                <c:pt idx="684">
                  <c:v>57.083333333333336</c:v>
                </c:pt>
                <c:pt idx="685">
                  <c:v>57.166666666666664</c:v>
                </c:pt>
                <c:pt idx="686">
                  <c:v>57.25</c:v>
                </c:pt>
                <c:pt idx="687">
                  <c:v>57.333333333333336</c:v>
                </c:pt>
                <c:pt idx="688">
                  <c:v>57.416666666666664</c:v>
                </c:pt>
                <c:pt idx="689">
                  <c:v>57.5</c:v>
                </c:pt>
                <c:pt idx="690">
                  <c:v>57.583333333333336</c:v>
                </c:pt>
                <c:pt idx="691">
                  <c:v>57.666666666666664</c:v>
                </c:pt>
                <c:pt idx="692">
                  <c:v>57.75</c:v>
                </c:pt>
                <c:pt idx="693">
                  <c:v>57.833333333333336</c:v>
                </c:pt>
                <c:pt idx="694">
                  <c:v>57.916666666666664</c:v>
                </c:pt>
                <c:pt idx="695">
                  <c:v>58</c:v>
                </c:pt>
                <c:pt idx="696">
                  <c:v>58.083333333333336</c:v>
                </c:pt>
                <c:pt idx="697">
                  <c:v>58.166666666666664</c:v>
                </c:pt>
                <c:pt idx="698">
                  <c:v>58.25</c:v>
                </c:pt>
                <c:pt idx="699">
                  <c:v>58.333333333333336</c:v>
                </c:pt>
                <c:pt idx="700">
                  <c:v>58.416666666666664</c:v>
                </c:pt>
                <c:pt idx="701">
                  <c:v>58.5</c:v>
                </c:pt>
                <c:pt idx="702">
                  <c:v>58.583333333333336</c:v>
                </c:pt>
                <c:pt idx="703">
                  <c:v>58.666666666666664</c:v>
                </c:pt>
                <c:pt idx="704">
                  <c:v>58.75</c:v>
                </c:pt>
                <c:pt idx="705">
                  <c:v>58.833333333333336</c:v>
                </c:pt>
                <c:pt idx="706">
                  <c:v>58.916666666666664</c:v>
                </c:pt>
                <c:pt idx="707">
                  <c:v>59</c:v>
                </c:pt>
                <c:pt idx="708">
                  <c:v>59.083333333333336</c:v>
                </c:pt>
                <c:pt idx="709">
                  <c:v>59.166666666666664</c:v>
                </c:pt>
                <c:pt idx="710">
                  <c:v>59.25</c:v>
                </c:pt>
                <c:pt idx="711">
                  <c:v>59.333333333333336</c:v>
                </c:pt>
                <c:pt idx="712">
                  <c:v>59.416666666666664</c:v>
                </c:pt>
                <c:pt idx="713">
                  <c:v>59.5</c:v>
                </c:pt>
                <c:pt idx="714">
                  <c:v>59.583333333333336</c:v>
                </c:pt>
                <c:pt idx="715">
                  <c:v>59.666666666666664</c:v>
                </c:pt>
                <c:pt idx="716">
                  <c:v>59.75</c:v>
                </c:pt>
                <c:pt idx="717">
                  <c:v>59.833333333333336</c:v>
                </c:pt>
                <c:pt idx="718">
                  <c:v>59.916666666666664</c:v>
                </c:pt>
                <c:pt idx="719">
                  <c:v>60</c:v>
                </c:pt>
                <c:pt idx="720">
                  <c:v>60.083333333333336</c:v>
                </c:pt>
                <c:pt idx="721">
                  <c:v>60.166666666666664</c:v>
                </c:pt>
                <c:pt idx="722">
                  <c:v>60.25</c:v>
                </c:pt>
                <c:pt idx="723">
                  <c:v>60.333333333333336</c:v>
                </c:pt>
                <c:pt idx="724">
                  <c:v>60.416666666666664</c:v>
                </c:pt>
                <c:pt idx="725">
                  <c:v>60.5</c:v>
                </c:pt>
                <c:pt idx="726">
                  <c:v>60.583333333333336</c:v>
                </c:pt>
                <c:pt idx="727">
                  <c:v>60.666666666666664</c:v>
                </c:pt>
                <c:pt idx="728">
                  <c:v>60.75</c:v>
                </c:pt>
                <c:pt idx="729">
                  <c:v>60.833333333333336</c:v>
                </c:pt>
                <c:pt idx="730">
                  <c:v>60.916666666666664</c:v>
                </c:pt>
                <c:pt idx="731">
                  <c:v>61</c:v>
                </c:pt>
                <c:pt idx="732">
                  <c:v>61.083333333333336</c:v>
                </c:pt>
                <c:pt idx="733">
                  <c:v>61.166666666666664</c:v>
                </c:pt>
                <c:pt idx="734">
                  <c:v>61.25</c:v>
                </c:pt>
                <c:pt idx="735">
                  <c:v>61.333333333333336</c:v>
                </c:pt>
                <c:pt idx="736">
                  <c:v>61.416666666666664</c:v>
                </c:pt>
                <c:pt idx="737">
                  <c:v>61.5</c:v>
                </c:pt>
                <c:pt idx="738">
                  <c:v>61.583333333333336</c:v>
                </c:pt>
                <c:pt idx="739">
                  <c:v>61.666666666666664</c:v>
                </c:pt>
                <c:pt idx="740">
                  <c:v>61.75</c:v>
                </c:pt>
                <c:pt idx="741">
                  <c:v>61.833333333333336</c:v>
                </c:pt>
                <c:pt idx="742">
                  <c:v>61.916666666666664</c:v>
                </c:pt>
                <c:pt idx="743">
                  <c:v>62</c:v>
                </c:pt>
                <c:pt idx="744">
                  <c:v>62.083333333333336</c:v>
                </c:pt>
                <c:pt idx="745">
                  <c:v>62.166666666666664</c:v>
                </c:pt>
                <c:pt idx="746">
                  <c:v>62.25</c:v>
                </c:pt>
                <c:pt idx="747">
                  <c:v>62.333333333333336</c:v>
                </c:pt>
                <c:pt idx="748">
                  <c:v>62.416666666666664</c:v>
                </c:pt>
                <c:pt idx="749">
                  <c:v>62.5</c:v>
                </c:pt>
                <c:pt idx="750">
                  <c:v>62.583333333333336</c:v>
                </c:pt>
                <c:pt idx="751">
                  <c:v>62.666666666666664</c:v>
                </c:pt>
                <c:pt idx="752">
                  <c:v>62.75</c:v>
                </c:pt>
                <c:pt idx="753">
                  <c:v>62.833333333333336</c:v>
                </c:pt>
                <c:pt idx="754">
                  <c:v>62.916666666666664</c:v>
                </c:pt>
                <c:pt idx="755">
                  <c:v>63</c:v>
                </c:pt>
                <c:pt idx="756">
                  <c:v>63.083333333333336</c:v>
                </c:pt>
                <c:pt idx="757">
                  <c:v>63.166666666666664</c:v>
                </c:pt>
                <c:pt idx="758">
                  <c:v>63.25</c:v>
                </c:pt>
                <c:pt idx="759">
                  <c:v>63.333333333333336</c:v>
                </c:pt>
                <c:pt idx="760">
                  <c:v>63.416666666666664</c:v>
                </c:pt>
                <c:pt idx="761">
                  <c:v>63.5</c:v>
                </c:pt>
                <c:pt idx="762">
                  <c:v>63.583333333333336</c:v>
                </c:pt>
                <c:pt idx="763">
                  <c:v>63.666666666666664</c:v>
                </c:pt>
                <c:pt idx="764">
                  <c:v>63.75</c:v>
                </c:pt>
                <c:pt idx="765">
                  <c:v>63.833333333333336</c:v>
                </c:pt>
                <c:pt idx="766">
                  <c:v>63.916666666666664</c:v>
                </c:pt>
                <c:pt idx="767">
                  <c:v>64</c:v>
                </c:pt>
                <c:pt idx="768">
                  <c:v>64.083333333333329</c:v>
                </c:pt>
                <c:pt idx="769">
                  <c:v>64.166666666666671</c:v>
                </c:pt>
                <c:pt idx="770">
                  <c:v>64.25</c:v>
                </c:pt>
                <c:pt idx="771">
                  <c:v>64.333333333333329</c:v>
                </c:pt>
                <c:pt idx="772">
                  <c:v>64.416666666666671</c:v>
                </c:pt>
                <c:pt idx="773">
                  <c:v>64.5</c:v>
                </c:pt>
                <c:pt idx="774">
                  <c:v>64.583333333333329</c:v>
                </c:pt>
                <c:pt idx="775">
                  <c:v>64.666666666666671</c:v>
                </c:pt>
                <c:pt idx="776">
                  <c:v>64.75</c:v>
                </c:pt>
                <c:pt idx="777">
                  <c:v>64.833333333333329</c:v>
                </c:pt>
                <c:pt idx="778">
                  <c:v>64.916666666666671</c:v>
                </c:pt>
                <c:pt idx="779">
                  <c:v>65</c:v>
                </c:pt>
                <c:pt idx="780">
                  <c:v>65.083333333333329</c:v>
                </c:pt>
                <c:pt idx="781">
                  <c:v>65.166666666666671</c:v>
                </c:pt>
                <c:pt idx="782">
                  <c:v>65.25</c:v>
                </c:pt>
                <c:pt idx="783">
                  <c:v>65.333333333333329</c:v>
                </c:pt>
                <c:pt idx="784">
                  <c:v>65.416666666666671</c:v>
                </c:pt>
                <c:pt idx="785">
                  <c:v>65.5</c:v>
                </c:pt>
                <c:pt idx="786">
                  <c:v>65.583333333333329</c:v>
                </c:pt>
                <c:pt idx="787">
                  <c:v>65.666666666666671</c:v>
                </c:pt>
                <c:pt idx="788">
                  <c:v>65.75</c:v>
                </c:pt>
                <c:pt idx="789">
                  <c:v>65.833333333333329</c:v>
                </c:pt>
                <c:pt idx="790">
                  <c:v>65.916666666666671</c:v>
                </c:pt>
                <c:pt idx="791">
                  <c:v>66</c:v>
                </c:pt>
                <c:pt idx="792">
                  <c:v>66.083333333333329</c:v>
                </c:pt>
                <c:pt idx="793">
                  <c:v>66.166666666666671</c:v>
                </c:pt>
                <c:pt idx="794">
                  <c:v>66.25</c:v>
                </c:pt>
                <c:pt idx="795">
                  <c:v>66.333333333333329</c:v>
                </c:pt>
                <c:pt idx="796">
                  <c:v>66.416666666666671</c:v>
                </c:pt>
                <c:pt idx="797">
                  <c:v>66.5</c:v>
                </c:pt>
                <c:pt idx="798">
                  <c:v>66.583333333333329</c:v>
                </c:pt>
                <c:pt idx="799">
                  <c:v>66.666666666666671</c:v>
                </c:pt>
                <c:pt idx="800">
                  <c:v>66.75</c:v>
                </c:pt>
                <c:pt idx="801">
                  <c:v>66.833333333333329</c:v>
                </c:pt>
                <c:pt idx="802">
                  <c:v>66.916666666666671</c:v>
                </c:pt>
                <c:pt idx="803">
                  <c:v>67</c:v>
                </c:pt>
                <c:pt idx="804">
                  <c:v>67.083333333333329</c:v>
                </c:pt>
                <c:pt idx="805">
                  <c:v>67.166666666666671</c:v>
                </c:pt>
                <c:pt idx="806">
                  <c:v>67.25</c:v>
                </c:pt>
                <c:pt idx="807">
                  <c:v>67.333333333333329</c:v>
                </c:pt>
                <c:pt idx="808">
                  <c:v>67.416666666666671</c:v>
                </c:pt>
                <c:pt idx="809">
                  <c:v>67.5</c:v>
                </c:pt>
                <c:pt idx="810">
                  <c:v>67.583333333333329</c:v>
                </c:pt>
                <c:pt idx="811">
                  <c:v>67.666666666666671</c:v>
                </c:pt>
                <c:pt idx="812">
                  <c:v>67.75</c:v>
                </c:pt>
                <c:pt idx="813">
                  <c:v>67.833333333333329</c:v>
                </c:pt>
                <c:pt idx="814">
                  <c:v>67.916666666666671</c:v>
                </c:pt>
                <c:pt idx="815">
                  <c:v>68</c:v>
                </c:pt>
                <c:pt idx="816">
                  <c:v>68.083333333333329</c:v>
                </c:pt>
                <c:pt idx="817">
                  <c:v>68.166666666666671</c:v>
                </c:pt>
                <c:pt idx="818">
                  <c:v>68.25</c:v>
                </c:pt>
                <c:pt idx="819">
                  <c:v>68.333333333333329</c:v>
                </c:pt>
                <c:pt idx="820">
                  <c:v>68.416666666666671</c:v>
                </c:pt>
                <c:pt idx="821">
                  <c:v>68.5</c:v>
                </c:pt>
                <c:pt idx="822">
                  <c:v>68.583333333333329</c:v>
                </c:pt>
                <c:pt idx="823">
                  <c:v>68.666666666666671</c:v>
                </c:pt>
                <c:pt idx="824">
                  <c:v>68.75</c:v>
                </c:pt>
                <c:pt idx="825">
                  <c:v>68.833333333333329</c:v>
                </c:pt>
                <c:pt idx="826">
                  <c:v>68.916666666666671</c:v>
                </c:pt>
                <c:pt idx="827">
                  <c:v>69</c:v>
                </c:pt>
                <c:pt idx="828">
                  <c:v>69.083333333333329</c:v>
                </c:pt>
                <c:pt idx="829">
                  <c:v>69.166666666666671</c:v>
                </c:pt>
                <c:pt idx="830">
                  <c:v>69.25</c:v>
                </c:pt>
                <c:pt idx="831">
                  <c:v>69.333333333333329</c:v>
                </c:pt>
                <c:pt idx="832">
                  <c:v>69.416666666666671</c:v>
                </c:pt>
                <c:pt idx="833">
                  <c:v>69.5</c:v>
                </c:pt>
                <c:pt idx="834">
                  <c:v>69.583333333333329</c:v>
                </c:pt>
                <c:pt idx="835">
                  <c:v>69.666666666666671</c:v>
                </c:pt>
                <c:pt idx="836">
                  <c:v>69.75</c:v>
                </c:pt>
                <c:pt idx="837">
                  <c:v>69.833333333333329</c:v>
                </c:pt>
                <c:pt idx="838">
                  <c:v>69.916666666666671</c:v>
                </c:pt>
                <c:pt idx="839">
                  <c:v>70</c:v>
                </c:pt>
                <c:pt idx="840">
                  <c:v>70.083333333333329</c:v>
                </c:pt>
                <c:pt idx="841">
                  <c:v>70.166666666666671</c:v>
                </c:pt>
                <c:pt idx="842">
                  <c:v>70.25</c:v>
                </c:pt>
                <c:pt idx="843">
                  <c:v>70.333333333333329</c:v>
                </c:pt>
                <c:pt idx="844">
                  <c:v>70.416666666666671</c:v>
                </c:pt>
                <c:pt idx="845">
                  <c:v>70.5</c:v>
                </c:pt>
                <c:pt idx="846">
                  <c:v>70.583333333333329</c:v>
                </c:pt>
                <c:pt idx="847">
                  <c:v>70.666666666666671</c:v>
                </c:pt>
                <c:pt idx="848">
                  <c:v>70.75</c:v>
                </c:pt>
                <c:pt idx="849">
                  <c:v>70.833333333333329</c:v>
                </c:pt>
                <c:pt idx="850">
                  <c:v>70.916666666666671</c:v>
                </c:pt>
                <c:pt idx="851">
                  <c:v>71</c:v>
                </c:pt>
                <c:pt idx="852">
                  <c:v>71.083333333333329</c:v>
                </c:pt>
                <c:pt idx="853">
                  <c:v>71.166666666666671</c:v>
                </c:pt>
                <c:pt idx="854">
                  <c:v>71.25</c:v>
                </c:pt>
                <c:pt idx="855">
                  <c:v>71.333333333333329</c:v>
                </c:pt>
                <c:pt idx="856">
                  <c:v>71.416666666666671</c:v>
                </c:pt>
                <c:pt idx="857">
                  <c:v>71.5</c:v>
                </c:pt>
                <c:pt idx="858">
                  <c:v>71.583333333333329</c:v>
                </c:pt>
                <c:pt idx="859">
                  <c:v>71.666666666666671</c:v>
                </c:pt>
                <c:pt idx="860">
                  <c:v>71.75</c:v>
                </c:pt>
                <c:pt idx="861">
                  <c:v>71.833333333333329</c:v>
                </c:pt>
                <c:pt idx="862">
                  <c:v>71.916666666666671</c:v>
                </c:pt>
                <c:pt idx="863">
                  <c:v>72</c:v>
                </c:pt>
                <c:pt idx="864">
                  <c:v>72.083333333333329</c:v>
                </c:pt>
                <c:pt idx="865">
                  <c:v>72.166666666666671</c:v>
                </c:pt>
                <c:pt idx="866">
                  <c:v>72.25</c:v>
                </c:pt>
                <c:pt idx="867">
                  <c:v>72.333333333333329</c:v>
                </c:pt>
                <c:pt idx="868">
                  <c:v>72.416666666666671</c:v>
                </c:pt>
                <c:pt idx="869">
                  <c:v>72.5</c:v>
                </c:pt>
                <c:pt idx="870">
                  <c:v>72.583333333333329</c:v>
                </c:pt>
                <c:pt idx="871">
                  <c:v>72.666666666666671</c:v>
                </c:pt>
                <c:pt idx="872">
                  <c:v>72.75</c:v>
                </c:pt>
                <c:pt idx="873">
                  <c:v>72.833333333333329</c:v>
                </c:pt>
                <c:pt idx="874">
                  <c:v>72.916666666666671</c:v>
                </c:pt>
                <c:pt idx="875">
                  <c:v>73</c:v>
                </c:pt>
                <c:pt idx="876">
                  <c:v>73.083333333333329</c:v>
                </c:pt>
                <c:pt idx="877">
                  <c:v>73.166666666666671</c:v>
                </c:pt>
                <c:pt idx="878">
                  <c:v>73.25</c:v>
                </c:pt>
                <c:pt idx="879">
                  <c:v>73.333333333333329</c:v>
                </c:pt>
                <c:pt idx="880">
                  <c:v>73.416666666666671</c:v>
                </c:pt>
                <c:pt idx="881">
                  <c:v>73.5</c:v>
                </c:pt>
                <c:pt idx="882">
                  <c:v>73.583333333333329</c:v>
                </c:pt>
                <c:pt idx="883">
                  <c:v>73.666666666666671</c:v>
                </c:pt>
                <c:pt idx="884">
                  <c:v>73.75</c:v>
                </c:pt>
                <c:pt idx="885">
                  <c:v>73.833333333333329</c:v>
                </c:pt>
                <c:pt idx="886">
                  <c:v>73.916666666666671</c:v>
                </c:pt>
                <c:pt idx="887">
                  <c:v>74</c:v>
                </c:pt>
                <c:pt idx="888">
                  <c:v>74.083333333333329</c:v>
                </c:pt>
                <c:pt idx="889">
                  <c:v>74.166666666666671</c:v>
                </c:pt>
                <c:pt idx="890">
                  <c:v>74.25</c:v>
                </c:pt>
                <c:pt idx="891">
                  <c:v>74.333333333333329</c:v>
                </c:pt>
                <c:pt idx="892">
                  <c:v>74.416666666666671</c:v>
                </c:pt>
                <c:pt idx="893">
                  <c:v>74.5</c:v>
                </c:pt>
                <c:pt idx="894">
                  <c:v>74.583333333333329</c:v>
                </c:pt>
                <c:pt idx="895">
                  <c:v>74.666666666666671</c:v>
                </c:pt>
                <c:pt idx="896">
                  <c:v>74.75</c:v>
                </c:pt>
                <c:pt idx="897">
                  <c:v>74.833333333333329</c:v>
                </c:pt>
                <c:pt idx="898">
                  <c:v>74.916666666666671</c:v>
                </c:pt>
                <c:pt idx="899">
                  <c:v>75</c:v>
                </c:pt>
                <c:pt idx="900">
                  <c:v>75.083333333333329</c:v>
                </c:pt>
                <c:pt idx="901">
                  <c:v>75.166666666666671</c:v>
                </c:pt>
                <c:pt idx="902">
                  <c:v>75.25</c:v>
                </c:pt>
                <c:pt idx="903">
                  <c:v>75.333333333333329</c:v>
                </c:pt>
                <c:pt idx="904">
                  <c:v>75.416666666666671</c:v>
                </c:pt>
                <c:pt idx="905">
                  <c:v>75.5</c:v>
                </c:pt>
                <c:pt idx="906">
                  <c:v>75.583333333333329</c:v>
                </c:pt>
                <c:pt idx="907">
                  <c:v>75.666666666666671</c:v>
                </c:pt>
                <c:pt idx="908">
                  <c:v>75.75</c:v>
                </c:pt>
                <c:pt idx="909">
                  <c:v>75.833333333333329</c:v>
                </c:pt>
                <c:pt idx="910">
                  <c:v>75.916666666666671</c:v>
                </c:pt>
                <c:pt idx="911">
                  <c:v>76</c:v>
                </c:pt>
                <c:pt idx="912">
                  <c:v>76.083333333333329</c:v>
                </c:pt>
                <c:pt idx="913">
                  <c:v>76.166666666666671</c:v>
                </c:pt>
                <c:pt idx="914">
                  <c:v>76.25</c:v>
                </c:pt>
                <c:pt idx="915">
                  <c:v>76.333333333333329</c:v>
                </c:pt>
                <c:pt idx="916">
                  <c:v>76.416666666666671</c:v>
                </c:pt>
                <c:pt idx="917">
                  <c:v>76.5</c:v>
                </c:pt>
                <c:pt idx="918">
                  <c:v>76.583333333333329</c:v>
                </c:pt>
                <c:pt idx="919">
                  <c:v>76.666666666666671</c:v>
                </c:pt>
                <c:pt idx="920">
                  <c:v>76.75</c:v>
                </c:pt>
                <c:pt idx="921">
                  <c:v>76.833333333333329</c:v>
                </c:pt>
                <c:pt idx="922">
                  <c:v>76.916666666666671</c:v>
                </c:pt>
                <c:pt idx="923">
                  <c:v>77</c:v>
                </c:pt>
                <c:pt idx="924">
                  <c:v>77.083333333333329</c:v>
                </c:pt>
                <c:pt idx="925">
                  <c:v>77.166666666666671</c:v>
                </c:pt>
                <c:pt idx="926">
                  <c:v>77.25</c:v>
                </c:pt>
                <c:pt idx="927">
                  <c:v>77.333333333333329</c:v>
                </c:pt>
                <c:pt idx="928">
                  <c:v>77.416666666666671</c:v>
                </c:pt>
                <c:pt idx="929">
                  <c:v>77.5</c:v>
                </c:pt>
                <c:pt idx="930">
                  <c:v>77.583333333333329</c:v>
                </c:pt>
                <c:pt idx="931">
                  <c:v>77.666666666666671</c:v>
                </c:pt>
                <c:pt idx="932">
                  <c:v>77.75</c:v>
                </c:pt>
                <c:pt idx="933">
                  <c:v>77.833333333333329</c:v>
                </c:pt>
                <c:pt idx="934">
                  <c:v>77.916666666666671</c:v>
                </c:pt>
                <c:pt idx="935">
                  <c:v>78</c:v>
                </c:pt>
                <c:pt idx="936">
                  <c:v>78.083333333333329</c:v>
                </c:pt>
                <c:pt idx="937">
                  <c:v>78.166666666666671</c:v>
                </c:pt>
                <c:pt idx="938">
                  <c:v>78.25</c:v>
                </c:pt>
                <c:pt idx="939">
                  <c:v>78.333333333333329</c:v>
                </c:pt>
                <c:pt idx="940">
                  <c:v>78.416666666666671</c:v>
                </c:pt>
                <c:pt idx="941">
                  <c:v>78.5</c:v>
                </c:pt>
                <c:pt idx="942">
                  <c:v>78.583333333333329</c:v>
                </c:pt>
                <c:pt idx="943">
                  <c:v>78.666666666666671</c:v>
                </c:pt>
                <c:pt idx="944">
                  <c:v>78.75</c:v>
                </c:pt>
                <c:pt idx="945">
                  <c:v>78.833333333333329</c:v>
                </c:pt>
                <c:pt idx="946">
                  <c:v>78.916666666666671</c:v>
                </c:pt>
                <c:pt idx="947">
                  <c:v>79</c:v>
                </c:pt>
                <c:pt idx="948">
                  <c:v>79.083333333333329</c:v>
                </c:pt>
                <c:pt idx="949">
                  <c:v>79.166666666666671</c:v>
                </c:pt>
                <c:pt idx="950">
                  <c:v>79.25</c:v>
                </c:pt>
                <c:pt idx="951">
                  <c:v>79.333333333333329</c:v>
                </c:pt>
                <c:pt idx="952">
                  <c:v>79.416666666666671</c:v>
                </c:pt>
                <c:pt idx="953">
                  <c:v>79.5</c:v>
                </c:pt>
                <c:pt idx="954">
                  <c:v>79.583333333333329</c:v>
                </c:pt>
                <c:pt idx="955">
                  <c:v>79.666666666666671</c:v>
                </c:pt>
                <c:pt idx="956">
                  <c:v>79.75</c:v>
                </c:pt>
                <c:pt idx="957">
                  <c:v>79.833333333333329</c:v>
                </c:pt>
                <c:pt idx="958">
                  <c:v>79.916666666666671</c:v>
                </c:pt>
                <c:pt idx="959">
                  <c:v>80</c:v>
                </c:pt>
                <c:pt idx="960">
                  <c:v>80.083333333333329</c:v>
                </c:pt>
                <c:pt idx="961">
                  <c:v>80.166666666666671</c:v>
                </c:pt>
                <c:pt idx="962">
                  <c:v>80.25</c:v>
                </c:pt>
                <c:pt idx="963">
                  <c:v>80.333333333333329</c:v>
                </c:pt>
                <c:pt idx="964">
                  <c:v>80.416666666666671</c:v>
                </c:pt>
                <c:pt idx="965">
                  <c:v>80.5</c:v>
                </c:pt>
                <c:pt idx="966">
                  <c:v>80.583333333333329</c:v>
                </c:pt>
                <c:pt idx="967">
                  <c:v>80.666666666666671</c:v>
                </c:pt>
                <c:pt idx="968">
                  <c:v>80.75</c:v>
                </c:pt>
                <c:pt idx="969">
                  <c:v>80.833333333333329</c:v>
                </c:pt>
                <c:pt idx="970">
                  <c:v>80.916666666666671</c:v>
                </c:pt>
                <c:pt idx="971">
                  <c:v>81</c:v>
                </c:pt>
                <c:pt idx="972">
                  <c:v>81.083333333333329</c:v>
                </c:pt>
                <c:pt idx="973">
                  <c:v>81.166666666666671</c:v>
                </c:pt>
                <c:pt idx="974">
                  <c:v>81.25</c:v>
                </c:pt>
                <c:pt idx="975">
                  <c:v>81.333333333333329</c:v>
                </c:pt>
                <c:pt idx="976">
                  <c:v>81.416666666666671</c:v>
                </c:pt>
                <c:pt idx="977">
                  <c:v>81.5</c:v>
                </c:pt>
                <c:pt idx="978">
                  <c:v>81.583333333333329</c:v>
                </c:pt>
                <c:pt idx="979">
                  <c:v>81.666666666666671</c:v>
                </c:pt>
                <c:pt idx="980">
                  <c:v>81.75</c:v>
                </c:pt>
                <c:pt idx="981">
                  <c:v>81.833333333333329</c:v>
                </c:pt>
                <c:pt idx="982">
                  <c:v>81.916666666666671</c:v>
                </c:pt>
                <c:pt idx="983">
                  <c:v>82</c:v>
                </c:pt>
                <c:pt idx="984">
                  <c:v>82.083333333333329</c:v>
                </c:pt>
                <c:pt idx="985">
                  <c:v>82.166666666666671</c:v>
                </c:pt>
                <c:pt idx="986">
                  <c:v>82.25</c:v>
                </c:pt>
                <c:pt idx="987">
                  <c:v>82.333333333333329</c:v>
                </c:pt>
                <c:pt idx="988">
                  <c:v>82.416666666666671</c:v>
                </c:pt>
                <c:pt idx="989">
                  <c:v>82.5</c:v>
                </c:pt>
                <c:pt idx="990">
                  <c:v>82.583333333333329</c:v>
                </c:pt>
                <c:pt idx="991">
                  <c:v>82.666666666666671</c:v>
                </c:pt>
                <c:pt idx="992">
                  <c:v>82.75</c:v>
                </c:pt>
                <c:pt idx="993">
                  <c:v>82.833333333333329</c:v>
                </c:pt>
                <c:pt idx="994">
                  <c:v>82.916666666666671</c:v>
                </c:pt>
                <c:pt idx="995">
                  <c:v>83</c:v>
                </c:pt>
                <c:pt idx="996">
                  <c:v>83.083333333333329</c:v>
                </c:pt>
                <c:pt idx="997">
                  <c:v>83.166666666666671</c:v>
                </c:pt>
                <c:pt idx="998">
                  <c:v>83.25</c:v>
                </c:pt>
                <c:pt idx="999">
                  <c:v>83.333333333333329</c:v>
                </c:pt>
                <c:pt idx="1000">
                  <c:v>83.416666666666671</c:v>
                </c:pt>
                <c:pt idx="1001">
                  <c:v>83.5</c:v>
                </c:pt>
                <c:pt idx="1002">
                  <c:v>83.583333333333329</c:v>
                </c:pt>
                <c:pt idx="1003">
                  <c:v>83.666666666666671</c:v>
                </c:pt>
                <c:pt idx="1004">
                  <c:v>83.75</c:v>
                </c:pt>
                <c:pt idx="1005">
                  <c:v>83.833333333333329</c:v>
                </c:pt>
                <c:pt idx="1006">
                  <c:v>83.916666666666671</c:v>
                </c:pt>
                <c:pt idx="1007">
                  <c:v>84</c:v>
                </c:pt>
                <c:pt idx="1008">
                  <c:v>84.083333333333329</c:v>
                </c:pt>
                <c:pt idx="1009">
                  <c:v>84.166666666666671</c:v>
                </c:pt>
                <c:pt idx="1010">
                  <c:v>84.25</c:v>
                </c:pt>
                <c:pt idx="1011">
                  <c:v>84.333333333333329</c:v>
                </c:pt>
                <c:pt idx="1012">
                  <c:v>84.416666666666671</c:v>
                </c:pt>
                <c:pt idx="1013">
                  <c:v>84.5</c:v>
                </c:pt>
                <c:pt idx="1014">
                  <c:v>84.583333333333329</c:v>
                </c:pt>
                <c:pt idx="1015">
                  <c:v>84.666666666666671</c:v>
                </c:pt>
                <c:pt idx="1016">
                  <c:v>84.75</c:v>
                </c:pt>
                <c:pt idx="1017">
                  <c:v>84.833333333333329</c:v>
                </c:pt>
                <c:pt idx="1018">
                  <c:v>84.916666666666671</c:v>
                </c:pt>
                <c:pt idx="1019">
                  <c:v>85</c:v>
                </c:pt>
                <c:pt idx="1020">
                  <c:v>85.083333333333329</c:v>
                </c:pt>
                <c:pt idx="1021">
                  <c:v>85.166666666666671</c:v>
                </c:pt>
                <c:pt idx="1022">
                  <c:v>85.25</c:v>
                </c:pt>
                <c:pt idx="1023">
                  <c:v>85.333333333333329</c:v>
                </c:pt>
                <c:pt idx="1024">
                  <c:v>85.416666666666671</c:v>
                </c:pt>
                <c:pt idx="1025">
                  <c:v>85.5</c:v>
                </c:pt>
                <c:pt idx="1026">
                  <c:v>85.583333333333329</c:v>
                </c:pt>
                <c:pt idx="1027">
                  <c:v>85.666666666666671</c:v>
                </c:pt>
                <c:pt idx="1028">
                  <c:v>85.75</c:v>
                </c:pt>
                <c:pt idx="1029">
                  <c:v>85.833333333333329</c:v>
                </c:pt>
                <c:pt idx="1030">
                  <c:v>85.916666666666671</c:v>
                </c:pt>
                <c:pt idx="1031">
                  <c:v>86</c:v>
                </c:pt>
                <c:pt idx="1032">
                  <c:v>86.083333333333329</c:v>
                </c:pt>
                <c:pt idx="1033">
                  <c:v>86.166666666666671</c:v>
                </c:pt>
                <c:pt idx="1034">
                  <c:v>86.25</c:v>
                </c:pt>
                <c:pt idx="1035">
                  <c:v>86.333333333333329</c:v>
                </c:pt>
                <c:pt idx="1036">
                  <c:v>86.416666666666671</c:v>
                </c:pt>
                <c:pt idx="1037">
                  <c:v>86.5</c:v>
                </c:pt>
                <c:pt idx="1038">
                  <c:v>86.583333333333329</c:v>
                </c:pt>
                <c:pt idx="1039">
                  <c:v>86.666666666666671</c:v>
                </c:pt>
                <c:pt idx="1040">
                  <c:v>86.75</c:v>
                </c:pt>
                <c:pt idx="1041">
                  <c:v>86.833333333333329</c:v>
                </c:pt>
                <c:pt idx="1042">
                  <c:v>86.916666666666671</c:v>
                </c:pt>
                <c:pt idx="1043">
                  <c:v>87</c:v>
                </c:pt>
                <c:pt idx="1044">
                  <c:v>87.083333333333329</c:v>
                </c:pt>
                <c:pt idx="1045">
                  <c:v>87.166666666666671</c:v>
                </c:pt>
                <c:pt idx="1046">
                  <c:v>87.25</c:v>
                </c:pt>
                <c:pt idx="1047">
                  <c:v>87.333333333333329</c:v>
                </c:pt>
                <c:pt idx="1048">
                  <c:v>87.416666666666671</c:v>
                </c:pt>
                <c:pt idx="1049">
                  <c:v>87.5</c:v>
                </c:pt>
                <c:pt idx="1050">
                  <c:v>87.583333333333329</c:v>
                </c:pt>
                <c:pt idx="1051">
                  <c:v>87.666666666666671</c:v>
                </c:pt>
                <c:pt idx="1052">
                  <c:v>87.75</c:v>
                </c:pt>
                <c:pt idx="1053">
                  <c:v>87.833333333333329</c:v>
                </c:pt>
                <c:pt idx="1054">
                  <c:v>87.916666666666671</c:v>
                </c:pt>
                <c:pt idx="1055">
                  <c:v>88</c:v>
                </c:pt>
                <c:pt idx="1056">
                  <c:v>88.083333333333329</c:v>
                </c:pt>
                <c:pt idx="1057">
                  <c:v>88.166666666666671</c:v>
                </c:pt>
                <c:pt idx="1058">
                  <c:v>88.25</c:v>
                </c:pt>
                <c:pt idx="1059">
                  <c:v>88.333333333333329</c:v>
                </c:pt>
                <c:pt idx="1060">
                  <c:v>88.416666666666671</c:v>
                </c:pt>
                <c:pt idx="1061">
                  <c:v>88.5</c:v>
                </c:pt>
                <c:pt idx="1062">
                  <c:v>88.583333333333329</c:v>
                </c:pt>
                <c:pt idx="1063">
                  <c:v>88.666666666666671</c:v>
                </c:pt>
                <c:pt idx="1064">
                  <c:v>88.75</c:v>
                </c:pt>
                <c:pt idx="1065">
                  <c:v>88.833333333333329</c:v>
                </c:pt>
                <c:pt idx="1066">
                  <c:v>88.916666666666671</c:v>
                </c:pt>
                <c:pt idx="1067">
                  <c:v>89</c:v>
                </c:pt>
                <c:pt idx="1068">
                  <c:v>89.083333333333329</c:v>
                </c:pt>
                <c:pt idx="1069">
                  <c:v>89.166666666666671</c:v>
                </c:pt>
                <c:pt idx="1070">
                  <c:v>89.25</c:v>
                </c:pt>
                <c:pt idx="1071">
                  <c:v>89.333333333333329</c:v>
                </c:pt>
                <c:pt idx="1072">
                  <c:v>89.416666666666671</c:v>
                </c:pt>
                <c:pt idx="1073">
                  <c:v>89.5</c:v>
                </c:pt>
                <c:pt idx="1074">
                  <c:v>89.583333333333329</c:v>
                </c:pt>
                <c:pt idx="1075">
                  <c:v>89.666666666666671</c:v>
                </c:pt>
                <c:pt idx="1076">
                  <c:v>89.75</c:v>
                </c:pt>
                <c:pt idx="1077">
                  <c:v>89.833333333333329</c:v>
                </c:pt>
                <c:pt idx="1078">
                  <c:v>89.916666666666671</c:v>
                </c:pt>
                <c:pt idx="1079">
                  <c:v>90</c:v>
                </c:pt>
                <c:pt idx="1080">
                  <c:v>90.083333333333329</c:v>
                </c:pt>
                <c:pt idx="1081">
                  <c:v>90.166666666666671</c:v>
                </c:pt>
                <c:pt idx="1082">
                  <c:v>90.25</c:v>
                </c:pt>
                <c:pt idx="1083">
                  <c:v>90.333333333333329</c:v>
                </c:pt>
                <c:pt idx="1084">
                  <c:v>90.416666666666671</c:v>
                </c:pt>
                <c:pt idx="1085">
                  <c:v>90.5</c:v>
                </c:pt>
                <c:pt idx="1086">
                  <c:v>90.583333333333329</c:v>
                </c:pt>
                <c:pt idx="1087">
                  <c:v>90.666666666666671</c:v>
                </c:pt>
                <c:pt idx="1088">
                  <c:v>90.75</c:v>
                </c:pt>
                <c:pt idx="1089">
                  <c:v>90.833333333333329</c:v>
                </c:pt>
                <c:pt idx="1090">
                  <c:v>90.916666666666671</c:v>
                </c:pt>
                <c:pt idx="1091">
                  <c:v>91</c:v>
                </c:pt>
                <c:pt idx="1092">
                  <c:v>91.083333333333329</c:v>
                </c:pt>
                <c:pt idx="1093">
                  <c:v>91.166666666666671</c:v>
                </c:pt>
                <c:pt idx="1094">
                  <c:v>91.25</c:v>
                </c:pt>
                <c:pt idx="1095">
                  <c:v>91.333333333333329</c:v>
                </c:pt>
                <c:pt idx="1096">
                  <c:v>91.416666666666671</c:v>
                </c:pt>
                <c:pt idx="1097">
                  <c:v>91.5</c:v>
                </c:pt>
                <c:pt idx="1098">
                  <c:v>91.583333333333329</c:v>
                </c:pt>
                <c:pt idx="1099">
                  <c:v>91.666666666666671</c:v>
                </c:pt>
                <c:pt idx="1100">
                  <c:v>91.75</c:v>
                </c:pt>
                <c:pt idx="1101">
                  <c:v>91.833333333333329</c:v>
                </c:pt>
                <c:pt idx="1102">
                  <c:v>91.916666666666671</c:v>
                </c:pt>
                <c:pt idx="1103">
                  <c:v>92</c:v>
                </c:pt>
                <c:pt idx="1104">
                  <c:v>92.083333333333329</c:v>
                </c:pt>
                <c:pt idx="1105">
                  <c:v>92.166666666666671</c:v>
                </c:pt>
                <c:pt idx="1106">
                  <c:v>92.25</c:v>
                </c:pt>
                <c:pt idx="1107">
                  <c:v>92.333333333333329</c:v>
                </c:pt>
                <c:pt idx="1108">
                  <c:v>92.416666666666671</c:v>
                </c:pt>
                <c:pt idx="1109">
                  <c:v>92.5</c:v>
                </c:pt>
                <c:pt idx="1110">
                  <c:v>92.583333333333329</c:v>
                </c:pt>
                <c:pt idx="1111">
                  <c:v>92.666666666666671</c:v>
                </c:pt>
                <c:pt idx="1112">
                  <c:v>92.75</c:v>
                </c:pt>
                <c:pt idx="1113">
                  <c:v>92.833333333333329</c:v>
                </c:pt>
                <c:pt idx="1114">
                  <c:v>92.916666666666671</c:v>
                </c:pt>
                <c:pt idx="1115">
                  <c:v>93</c:v>
                </c:pt>
                <c:pt idx="1116">
                  <c:v>93.083333333333329</c:v>
                </c:pt>
                <c:pt idx="1117">
                  <c:v>93.166666666666671</c:v>
                </c:pt>
                <c:pt idx="1118">
                  <c:v>93.25</c:v>
                </c:pt>
                <c:pt idx="1119">
                  <c:v>93.333333333333329</c:v>
                </c:pt>
                <c:pt idx="1120">
                  <c:v>93.416666666666671</c:v>
                </c:pt>
                <c:pt idx="1121">
                  <c:v>93.5</c:v>
                </c:pt>
                <c:pt idx="1122">
                  <c:v>93.583333333333329</c:v>
                </c:pt>
                <c:pt idx="1123">
                  <c:v>93.666666666666671</c:v>
                </c:pt>
                <c:pt idx="1124">
                  <c:v>93.75</c:v>
                </c:pt>
                <c:pt idx="1125">
                  <c:v>93.833333333333329</c:v>
                </c:pt>
                <c:pt idx="1126">
                  <c:v>93.916666666666671</c:v>
                </c:pt>
                <c:pt idx="1127">
                  <c:v>94</c:v>
                </c:pt>
                <c:pt idx="1128">
                  <c:v>94.083333333333329</c:v>
                </c:pt>
                <c:pt idx="1129">
                  <c:v>94.166666666666671</c:v>
                </c:pt>
                <c:pt idx="1130">
                  <c:v>94.25</c:v>
                </c:pt>
                <c:pt idx="1131">
                  <c:v>94.333333333333329</c:v>
                </c:pt>
                <c:pt idx="1132">
                  <c:v>94.416666666666671</c:v>
                </c:pt>
                <c:pt idx="1133">
                  <c:v>94.5</c:v>
                </c:pt>
                <c:pt idx="1134">
                  <c:v>94.583333333333329</c:v>
                </c:pt>
                <c:pt idx="1135">
                  <c:v>94.666666666666671</c:v>
                </c:pt>
                <c:pt idx="1136">
                  <c:v>94.75</c:v>
                </c:pt>
                <c:pt idx="1137">
                  <c:v>94.833333333333329</c:v>
                </c:pt>
                <c:pt idx="1138">
                  <c:v>94.916666666666671</c:v>
                </c:pt>
                <c:pt idx="1139">
                  <c:v>95</c:v>
                </c:pt>
                <c:pt idx="1140">
                  <c:v>95.083333333333329</c:v>
                </c:pt>
                <c:pt idx="1141">
                  <c:v>95.166666666666671</c:v>
                </c:pt>
                <c:pt idx="1142">
                  <c:v>95.25</c:v>
                </c:pt>
                <c:pt idx="1143">
                  <c:v>95.333333333333329</c:v>
                </c:pt>
                <c:pt idx="1144">
                  <c:v>95.416666666666671</c:v>
                </c:pt>
                <c:pt idx="1145">
                  <c:v>95.5</c:v>
                </c:pt>
                <c:pt idx="1146">
                  <c:v>95.583333333333329</c:v>
                </c:pt>
                <c:pt idx="1147">
                  <c:v>95.666666666666671</c:v>
                </c:pt>
                <c:pt idx="1148">
                  <c:v>95.75</c:v>
                </c:pt>
                <c:pt idx="1149">
                  <c:v>95.833333333333329</c:v>
                </c:pt>
                <c:pt idx="1150">
                  <c:v>95.916666666666671</c:v>
                </c:pt>
                <c:pt idx="1151">
                  <c:v>96</c:v>
                </c:pt>
                <c:pt idx="1152">
                  <c:v>96.083333333333329</c:v>
                </c:pt>
                <c:pt idx="1153">
                  <c:v>96.166666666666671</c:v>
                </c:pt>
                <c:pt idx="1154">
                  <c:v>96.25</c:v>
                </c:pt>
                <c:pt idx="1155">
                  <c:v>96.333333333333329</c:v>
                </c:pt>
                <c:pt idx="1156">
                  <c:v>96.416666666666671</c:v>
                </c:pt>
                <c:pt idx="1157">
                  <c:v>96.5</c:v>
                </c:pt>
                <c:pt idx="1158">
                  <c:v>96.583333333333329</c:v>
                </c:pt>
                <c:pt idx="1159">
                  <c:v>96.666666666666671</c:v>
                </c:pt>
                <c:pt idx="1160">
                  <c:v>96.75</c:v>
                </c:pt>
                <c:pt idx="1161">
                  <c:v>96.833333333333329</c:v>
                </c:pt>
                <c:pt idx="1162">
                  <c:v>96.916666666666671</c:v>
                </c:pt>
                <c:pt idx="1163">
                  <c:v>97</c:v>
                </c:pt>
                <c:pt idx="1164">
                  <c:v>97.083333333333329</c:v>
                </c:pt>
                <c:pt idx="1165">
                  <c:v>97.166666666666671</c:v>
                </c:pt>
                <c:pt idx="1166">
                  <c:v>97.25</c:v>
                </c:pt>
                <c:pt idx="1167">
                  <c:v>97.333333333333329</c:v>
                </c:pt>
                <c:pt idx="1168">
                  <c:v>97.416666666666671</c:v>
                </c:pt>
                <c:pt idx="1169">
                  <c:v>97.5</c:v>
                </c:pt>
                <c:pt idx="1170">
                  <c:v>97.583333333333329</c:v>
                </c:pt>
                <c:pt idx="1171">
                  <c:v>97.666666666666671</c:v>
                </c:pt>
                <c:pt idx="1172">
                  <c:v>97.75</c:v>
                </c:pt>
                <c:pt idx="1173">
                  <c:v>97.833333333333329</c:v>
                </c:pt>
                <c:pt idx="1174">
                  <c:v>97.916666666666671</c:v>
                </c:pt>
                <c:pt idx="1175">
                  <c:v>98</c:v>
                </c:pt>
                <c:pt idx="1176">
                  <c:v>98.083333333333329</c:v>
                </c:pt>
                <c:pt idx="1177">
                  <c:v>98.166666666666671</c:v>
                </c:pt>
                <c:pt idx="1178">
                  <c:v>98.25</c:v>
                </c:pt>
                <c:pt idx="1179">
                  <c:v>98.333333333333329</c:v>
                </c:pt>
                <c:pt idx="1180">
                  <c:v>98.416666666666671</c:v>
                </c:pt>
                <c:pt idx="1181">
                  <c:v>98.5</c:v>
                </c:pt>
                <c:pt idx="1182">
                  <c:v>98.583333333333329</c:v>
                </c:pt>
                <c:pt idx="1183">
                  <c:v>98.666666666666671</c:v>
                </c:pt>
                <c:pt idx="1184">
                  <c:v>98.75</c:v>
                </c:pt>
                <c:pt idx="1185">
                  <c:v>98.833333333333329</c:v>
                </c:pt>
                <c:pt idx="1186">
                  <c:v>98.916666666666671</c:v>
                </c:pt>
                <c:pt idx="1187">
                  <c:v>99</c:v>
                </c:pt>
                <c:pt idx="1188">
                  <c:v>99.083333333333329</c:v>
                </c:pt>
                <c:pt idx="1189">
                  <c:v>99.166666666666671</c:v>
                </c:pt>
                <c:pt idx="1190">
                  <c:v>99.25</c:v>
                </c:pt>
                <c:pt idx="1191">
                  <c:v>99.333333333333329</c:v>
                </c:pt>
                <c:pt idx="1192">
                  <c:v>99.416666666666671</c:v>
                </c:pt>
                <c:pt idx="1193">
                  <c:v>99.5</c:v>
                </c:pt>
                <c:pt idx="1194">
                  <c:v>99.583333333333329</c:v>
                </c:pt>
                <c:pt idx="1195">
                  <c:v>99.666666666666671</c:v>
                </c:pt>
                <c:pt idx="1196">
                  <c:v>99.75</c:v>
                </c:pt>
                <c:pt idx="1197">
                  <c:v>99.833333333333329</c:v>
                </c:pt>
                <c:pt idx="1198">
                  <c:v>99.916666666666671</c:v>
                </c:pt>
                <c:pt idx="1199">
                  <c:v>100</c:v>
                </c:pt>
                <c:pt idx="1200">
                  <c:v>100.08333333333333</c:v>
                </c:pt>
                <c:pt idx="1201">
                  <c:v>100.16666666666667</c:v>
                </c:pt>
                <c:pt idx="1202">
                  <c:v>100.25</c:v>
                </c:pt>
                <c:pt idx="1203">
                  <c:v>100.33333333333333</c:v>
                </c:pt>
                <c:pt idx="1204">
                  <c:v>100.41666666666667</c:v>
                </c:pt>
                <c:pt idx="1205">
                  <c:v>100.5</c:v>
                </c:pt>
                <c:pt idx="1206">
                  <c:v>100.58333333333333</c:v>
                </c:pt>
                <c:pt idx="1207">
                  <c:v>100.66666666666667</c:v>
                </c:pt>
                <c:pt idx="1208">
                  <c:v>100.75</c:v>
                </c:pt>
                <c:pt idx="1209">
                  <c:v>100.83333333333333</c:v>
                </c:pt>
                <c:pt idx="1210">
                  <c:v>100.91666666666667</c:v>
                </c:pt>
                <c:pt idx="1211">
                  <c:v>101</c:v>
                </c:pt>
                <c:pt idx="1212">
                  <c:v>101.08333333333333</c:v>
                </c:pt>
                <c:pt idx="1213">
                  <c:v>101.16666666666667</c:v>
                </c:pt>
                <c:pt idx="1214">
                  <c:v>101.25</c:v>
                </c:pt>
                <c:pt idx="1215">
                  <c:v>101.33333333333333</c:v>
                </c:pt>
                <c:pt idx="1216">
                  <c:v>101.41666666666667</c:v>
                </c:pt>
                <c:pt idx="1217">
                  <c:v>101.5</c:v>
                </c:pt>
                <c:pt idx="1218">
                  <c:v>101.58333333333333</c:v>
                </c:pt>
                <c:pt idx="1219">
                  <c:v>101.66666666666667</c:v>
                </c:pt>
                <c:pt idx="1220">
                  <c:v>101.75</c:v>
                </c:pt>
                <c:pt idx="1221">
                  <c:v>101.83333333333333</c:v>
                </c:pt>
                <c:pt idx="1222">
                  <c:v>101.91666666666667</c:v>
                </c:pt>
                <c:pt idx="1223">
                  <c:v>102</c:v>
                </c:pt>
                <c:pt idx="1224">
                  <c:v>102.08333333333333</c:v>
                </c:pt>
                <c:pt idx="1225">
                  <c:v>102.16666666666667</c:v>
                </c:pt>
                <c:pt idx="1226">
                  <c:v>102.25</c:v>
                </c:pt>
                <c:pt idx="1227">
                  <c:v>102.33333333333333</c:v>
                </c:pt>
                <c:pt idx="1228">
                  <c:v>102.41666666666667</c:v>
                </c:pt>
                <c:pt idx="1229">
                  <c:v>102.5</c:v>
                </c:pt>
                <c:pt idx="1230">
                  <c:v>102.58333333333333</c:v>
                </c:pt>
                <c:pt idx="1231">
                  <c:v>102.66666666666667</c:v>
                </c:pt>
                <c:pt idx="1232">
                  <c:v>102.75</c:v>
                </c:pt>
                <c:pt idx="1233">
                  <c:v>102.83333333333333</c:v>
                </c:pt>
                <c:pt idx="1234">
                  <c:v>102.91666666666667</c:v>
                </c:pt>
                <c:pt idx="1235">
                  <c:v>103</c:v>
                </c:pt>
                <c:pt idx="1236">
                  <c:v>103.08333333333333</c:v>
                </c:pt>
                <c:pt idx="1237">
                  <c:v>103.16666666666667</c:v>
                </c:pt>
                <c:pt idx="1238">
                  <c:v>103.25</c:v>
                </c:pt>
                <c:pt idx="1239">
                  <c:v>103.33333333333333</c:v>
                </c:pt>
                <c:pt idx="1240">
                  <c:v>103.41666666666667</c:v>
                </c:pt>
                <c:pt idx="1241">
                  <c:v>103.5</c:v>
                </c:pt>
                <c:pt idx="1242">
                  <c:v>103.58333333333333</c:v>
                </c:pt>
                <c:pt idx="1243">
                  <c:v>103.66666666666667</c:v>
                </c:pt>
                <c:pt idx="1244">
                  <c:v>103.75</c:v>
                </c:pt>
                <c:pt idx="1245">
                  <c:v>103.83333333333333</c:v>
                </c:pt>
                <c:pt idx="1246">
                  <c:v>103.91666666666667</c:v>
                </c:pt>
                <c:pt idx="1247">
                  <c:v>104</c:v>
                </c:pt>
                <c:pt idx="1248">
                  <c:v>104.08333333333333</c:v>
                </c:pt>
                <c:pt idx="1249">
                  <c:v>104.16666666666667</c:v>
                </c:pt>
                <c:pt idx="1250">
                  <c:v>104.25</c:v>
                </c:pt>
                <c:pt idx="1251">
                  <c:v>104.33333333333333</c:v>
                </c:pt>
                <c:pt idx="1252">
                  <c:v>104.41666666666667</c:v>
                </c:pt>
                <c:pt idx="1253">
                  <c:v>104.5</c:v>
                </c:pt>
                <c:pt idx="1254">
                  <c:v>104.58333333333333</c:v>
                </c:pt>
                <c:pt idx="1255">
                  <c:v>104.66666666666667</c:v>
                </c:pt>
                <c:pt idx="1256">
                  <c:v>104.75</c:v>
                </c:pt>
                <c:pt idx="1257">
                  <c:v>104.83333333333333</c:v>
                </c:pt>
                <c:pt idx="1258">
                  <c:v>104.91666666666667</c:v>
                </c:pt>
                <c:pt idx="1259">
                  <c:v>105</c:v>
                </c:pt>
                <c:pt idx="1260">
                  <c:v>105.08333333333333</c:v>
                </c:pt>
                <c:pt idx="1261">
                  <c:v>105.16666666666667</c:v>
                </c:pt>
                <c:pt idx="1262">
                  <c:v>105.25</c:v>
                </c:pt>
                <c:pt idx="1263">
                  <c:v>105.33333333333333</c:v>
                </c:pt>
                <c:pt idx="1264">
                  <c:v>105.41666666666667</c:v>
                </c:pt>
                <c:pt idx="1265">
                  <c:v>105.5</c:v>
                </c:pt>
                <c:pt idx="1266">
                  <c:v>105.58333333333333</c:v>
                </c:pt>
                <c:pt idx="1267">
                  <c:v>105.66666666666667</c:v>
                </c:pt>
                <c:pt idx="1268">
                  <c:v>105.75</c:v>
                </c:pt>
                <c:pt idx="1269">
                  <c:v>105.83333333333333</c:v>
                </c:pt>
                <c:pt idx="1270">
                  <c:v>105.91666666666667</c:v>
                </c:pt>
                <c:pt idx="1271">
                  <c:v>106</c:v>
                </c:pt>
                <c:pt idx="1272">
                  <c:v>106.08333333333333</c:v>
                </c:pt>
                <c:pt idx="1273">
                  <c:v>106.16666666666667</c:v>
                </c:pt>
                <c:pt idx="1274">
                  <c:v>106.25</c:v>
                </c:pt>
                <c:pt idx="1275">
                  <c:v>106.33333333333333</c:v>
                </c:pt>
                <c:pt idx="1276">
                  <c:v>106.41666666666667</c:v>
                </c:pt>
                <c:pt idx="1277">
                  <c:v>106.5</c:v>
                </c:pt>
                <c:pt idx="1278">
                  <c:v>106.58333333333333</c:v>
                </c:pt>
                <c:pt idx="1279">
                  <c:v>106.66666666666667</c:v>
                </c:pt>
                <c:pt idx="1280">
                  <c:v>106.75</c:v>
                </c:pt>
                <c:pt idx="1281">
                  <c:v>106.83333333333333</c:v>
                </c:pt>
                <c:pt idx="1282">
                  <c:v>106.91666666666667</c:v>
                </c:pt>
                <c:pt idx="1283">
                  <c:v>107</c:v>
                </c:pt>
                <c:pt idx="1284">
                  <c:v>107.08333333333333</c:v>
                </c:pt>
                <c:pt idx="1285">
                  <c:v>107.16666666666667</c:v>
                </c:pt>
                <c:pt idx="1286">
                  <c:v>107.25</c:v>
                </c:pt>
                <c:pt idx="1287">
                  <c:v>107.33333333333333</c:v>
                </c:pt>
                <c:pt idx="1288">
                  <c:v>107.41666666666667</c:v>
                </c:pt>
                <c:pt idx="1289">
                  <c:v>107.5</c:v>
                </c:pt>
                <c:pt idx="1290">
                  <c:v>107.58333333333333</c:v>
                </c:pt>
                <c:pt idx="1291">
                  <c:v>107.66666666666667</c:v>
                </c:pt>
                <c:pt idx="1292">
                  <c:v>107.75</c:v>
                </c:pt>
                <c:pt idx="1293">
                  <c:v>107.83333333333333</c:v>
                </c:pt>
                <c:pt idx="1294">
                  <c:v>107.91666666666667</c:v>
                </c:pt>
                <c:pt idx="1295">
                  <c:v>108</c:v>
                </c:pt>
                <c:pt idx="1296">
                  <c:v>108.08333333333333</c:v>
                </c:pt>
                <c:pt idx="1297">
                  <c:v>108.16666666666667</c:v>
                </c:pt>
                <c:pt idx="1298">
                  <c:v>108.25</c:v>
                </c:pt>
                <c:pt idx="1299">
                  <c:v>108.33333333333333</c:v>
                </c:pt>
                <c:pt idx="1300">
                  <c:v>108.41666666666667</c:v>
                </c:pt>
                <c:pt idx="1301">
                  <c:v>108.5</c:v>
                </c:pt>
                <c:pt idx="1302">
                  <c:v>108.58333333333333</c:v>
                </c:pt>
                <c:pt idx="1303">
                  <c:v>108.66666666666667</c:v>
                </c:pt>
                <c:pt idx="1304">
                  <c:v>108.75</c:v>
                </c:pt>
                <c:pt idx="1305">
                  <c:v>108.83333333333333</c:v>
                </c:pt>
                <c:pt idx="1306">
                  <c:v>108.91666666666667</c:v>
                </c:pt>
                <c:pt idx="1307">
                  <c:v>109</c:v>
                </c:pt>
                <c:pt idx="1308">
                  <c:v>109.08333333333333</c:v>
                </c:pt>
                <c:pt idx="1309">
                  <c:v>109.16666666666667</c:v>
                </c:pt>
                <c:pt idx="1310">
                  <c:v>109.25</c:v>
                </c:pt>
                <c:pt idx="1311">
                  <c:v>109.33333333333333</c:v>
                </c:pt>
                <c:pt idx="1312">
                  <c:v>109.41666666666667</c:v>
                </c:pt>
                <c:pt idx="1313">
                  <c:v>109.5</c:v>
                </c:pt>
                <c:pt idx="1314">
                  <c:v>109.58333333333333</c:v>
                </c:pt>
                <c:pt idx="1315">
                  <c:v>109.66666666666667</c:v>
                </c:pt>
                <c:pt idx="1316">
                  <c:v>109.75</c:v>
                </c:pt>
                <c:pt idx="1317">
                  <c:v>109.83333333333333</c:v>
                </c:pt>
                <c:pt idx="1318">
                  <c:v>109.91666666666667</c:v>
                </c:pt>
                <c:pt idx="1319">
                  <c:v>110</c:v>
                </c:pt>
                <c:pt idx="1320">
                  <c:v>110.08333333333333</c:v>
                </c:pt>
                <c:pt idx="1321">
                  <c:v>110.16666666666667</c:v>
                </c:pt>
                <c:pt idx="1322">
                  <c:v>110.25</c:v>
                </c:pt>
                <c:pt idx="1323">
                  <c:v>110.33333333333333</c:v>
                </c:pt>
                <c:pt idx="1324">
                  <c:v>110.41666666666667</c:v>
                </c:pt>
                <c:pt idx="1325">
                  <c:v>110.5</c:v>
                </c:pt>
                <c:pt idx="1326">
                  <c:v>110.58333333333333</c:v>
                </c:pt>
                <c:pt idx="1327">
                  <c:v>110.66666666666667</c:v>
                </c:pt>
                <c:pt idx="1328">
                  <c:v>110.75</c:v>
                </c:pt>
                <c:pt idx="1329">
                  <c:v>110.83333333333333</c:v>
                </c:pt>
                <c:pt idx="1330">
                  <c:v>110.91666666666667</c:v>
                </c:pt>
                <c:pt idx="1331">
                  <c:v>111</c:v>
                </c:pt>
                <c:pt idx="1332">
                  <c:v>111.08333333333333</c:v>
                </c:pt>
                <c:pt idx="1333">
                  <c:v>111.16666666666667</c:v>
                </c:pt>
                <c:pt idx="1334">
                  <c:v>111.25</c:v>
                </c:pt>
                <c:pt idx="1335">
                  <c:v>111.33333333333333</c:v>
                </c:pt>
                <c:pt idx="1336">
                  <c:v>111.41666666666667</c:v>
                </c:pt>
                <c:pt idx="1337">
                  <c:v>111.5</c:v>
                </c:pt>
                <c:pt idx="1338">
                  <c:v>111.58333333333333</c:v>
                </c:pt>
                <c:pt idx="1339">
                  <c:v>111.66666666666667</c:v>
                </c:pt>
                <c:pt idx="1340">
                  <c:v>111.75</c:v>
                </c:pt>
                <c:pt idx="1341">
                  <c:v>111.83333333333333</c:v>
                </c:pt>
                <c:pt idx="1342">
                  <c:v>111.91666666666667</c:v>
                </c:pt>
                <c:pt idx="1343">
                  <c:v>112</c:v>
                </c:pt>
                <c:pt idx="1344">
                  <c:v>112.08333333333333</c:v>
                </c:pt>
                <c:pt idx="1345">
                  <c:v>112.16666666666667</c:v>
                </c:pt>
                <c:pt idx="1346">
                  <c:v>112.25</c:v>
                </c:pt>
                <c:pt idx="1347">
                  <c:v>112.33333333333333</c:v>
                </c:pt>
                <c:pt idx="1348">
                  <c:v>112.41666666666667</c:v>
                </c:pt>
                <c:pt idx="1349">
                  <c:v>112.5</c:v>
                </c:pt>
                <c:pt idx="1350">
                  <c:v>112.58333333333333</c:v>
                </c:pt>
                <c:pt idx="1351">
                  <c:v>112.66666666666667</c:v>
                </c:pt>
                <c:pt idx="1352">
                  <c:v>112.75</c:v>
                </c:pt>
                <c:pt idx="1353">
                  <c:v>112.83333333333333</c:v>
                </c:pt>
                <c:pt idx="1354">
                  <c:v>112.91666666666667</c:v>
                </c:pt>
                <c:pt idx="1355">
                  <c:v>113</c:v>
                </c:pt>
                <c:pt idx="1356">
                  <c:v>113.08333333333333</c:v>
                </c:pt>
                <c:pt idx="1357">
                  <c:v>113.16666666666667</c:v>
                </c:pt>
                <c:pt idx="1358">
                  <c:v>113.25</c:v>
                </c:pt>
                <c:pt idx="1359">
                  <c:v>113.33333333333333</c:v>
                </c:pt>
                <c:pt idx="1360">
                  <c:v>113.41666666666667</c:v>
                </c:pt>
                <c:pt idx="1361">
                  <c:v>113.5</c:v>
                </c:pt>
                <c:pt idx="1362">
                  <c:v>113.58333333333333</c:v>
                </c:pt>
                <c:pt idx="1363">
                  <c:v>113.66666666666667</c:v>
                </c:pt>
                <c:pt idx="1364">
                  <c:v>113.75</c:v>
                </c:pt>
                <c:pt idx="1365">
                  <c:v>113.83333333333333</c:v>
                </c:pt>
                <c:pt idx="1366">
                  <c:v>113.91666666666667</c:v>
                </c:pt>
                <c:pt idx="1367">
                  <c:v>114</c:v>
                </c:pt>
                <c:pt idx="1368">
                  <c:v>114.08333333333333</c:v>
                </c:pt>
                <c:pt idx="1369">
                  <c:v>114.16666666666667</c:v>
                </c:pt>
                <c:pt idx="1370">
                  <c:v>114.25</c:v>
                </c:pt>
                <c:pt idx="1371">
                  <c:v>114.33333333333333</c:v>
                </c:pt>
                <c:pt idx="1372">
                  <c:v>114.41666666666667</c:v>
                </c:pt>
                <c:pt idx="1373">
                  <c:v>114.5</c:v>
                </c:pt>
                <c:pt idx="1374">
                  <c:v>114.58333333333333</c:v>
                </c:pt>
                <c:pt idx="1375">
                  <c:v>114.66666666666667</c:v>
                </c:pt>
                <c:pt idx="1376">
                  <c:v>114.75</c:v>
                </c:pt>
                <c:pt idx="1377">
                  <c:v>114.83333333333333</c:v>
                </c:pt>
                <c:pt idx="1378">
                  <c:v>114.91666666666667</c:v>
                </c:pt>
                <c:pt idx="1379">
                  <c:v>115</c:v>
                </c:pt>
                <c:pt idx="1380">
                  <c:v>115.08333333333333</c:v>
                </c:pt>
                <c:pt idx="1381">
                  <c:v>115.16666666666667</c:v>
                </c:pt>
                <c:pt idx="1382">
                  <c:v>115.25</c:v>
                </c:pt>
                <c:pt idx="1383">
                  <c:v>115.33333333333333</c:v>
                </c:pt>
                <c:pt idx="1384">
                  <c:v>115.41666666666667</c:v>
                </c:pt>
                <c:pt idx="1385">
                  <c:v>115.5</c:v>
                </c:pt>
                <c:pt idx="1386">
                  <c:v>115.58333333333333</c:v>
                </c:pt>
                <c:pt idx="1387">
                  <c:v>115.66666666666667</c:v>
                </c:pt>
                <c:pt idx="1388">
                  <c:v>115.75</c:v>
                </c:pt>
                <c:pt idx="1389">
                  <c:v>115.83333333333333</c:v>
                </c:pt>
                <c:pt idx="1390">
                  <c:v>115.91666666666667</c:v>
                </c:pt>
                <c:pt idx="1391">
                  <c:v>116</c:v>
                </c:pt>
                <c:pt idx="1392">
                  <c:v>116.08333333333333</c:v>
                </c:pt>
                <c:pt idx="1393">
                  <c:v>116.16666666666667</c:v>
                </c:pt>
                <c:pt idx="1394">
                  <c:v>116.25</c:v>
                </c:pt>
                <c:pt idx="1395">
                  <c:v>116.33333333333333</c:v>
                </c:pt>
                <c:pt idx="1396">
                  <c:v>116.41666666666667</c:v>
                </c:pt>
                <c:pt idx="1397">
                  <c:v>116.5</c:v>
                </c:pt>
                <c:pt idx="1398">
                  <c:v>116.58333333333333</c:v>
                </c:pt>
                <c:pt idx="1399">
                  <c:v>116.66666666666667</c:v>
                </c:pt>
                <c:pt idx="1400">
                  <c:v>116.75</c:v>
                </c:pt>
                <c:pt idx="1401">
                  <c:v>116.83333333333333</c:v>
                </c:pt>
                <c:pt idx="1402">
                  <c:v>116.91666666666667</c:v>
                </c:pt>
                <c:pt idx="1403">
                  <c:v>117</c:v>
                </c:pt>
                <c:pt idx="1404">
                  <c:v>117.08333333333333</c:v>
                </c:pt>
                <c:pt idx="1405">
                  <c:v>117.16666666666667</c:v>
                </c:pt>
                <c:pt idx="1406">
                  <c:v>117.25</c:v>
                </c:pt>
                <c:pt idx="1407">
                  <c:v>117.33333333333333</c:v>
                </c:pt>
                <c:pt idx="1408">
                  <c:v>117.41666666666667</c:v>
                </c:pt>
                <c:pt idx="1409">
                  <c:v>117.5</c:v>
                </c:pt>
                <c:pt idx="1410">
                  <c:v>117.58333333333333</c:v>
                </c:pt>
                <c:pt idx="1411">
                  <c:v>117.66666666666667</c:v>
                </c:pt>
                <c:pt idx="1412">
                  <c:v>117.75</c:v>
                </c:pt>
                <c:pt idx="1413">
                  <c:v>117.83333333333333</c:v>
                </c:pt>
                <c:pt idx="1414">
                  <c:v>117.91666666666667</c:v>
                </c:pt>
                <c:pt idx="1415">
                  <c:v>118</c:v>
                </c:pt>
                <c:pt idx="1416">
                  <c:v>118.08333333333333</c:v>
                </c:pt>
                <c:pt idx="1417">
                  <c:v>118.16666666666667</c:v>
                </c:pt>
                <c:pt idx="1418">
                  <c:v>118.25</c:v>
                </c:pt>
                <c:pt idx="1419">
                  <c:v>118.33333333333333</c:v>
                </c:pt>
                <c:pt idx="1420">
                  <c:v>118.41666666666667</c:v>
                </c:pt>
                <c:pt idx="1421">
                  <c:v>118.5</c:v>
                </c:pt>
                <c:pt idx="1422">
                  <c:v>118.58333333333333</c:v>
                </c:pt>
                <c:pt idx="1423">
                  <c:v>118.66666666666667</c:v>
                </c:pt>
                <c:pt idx="1424">
                  <c:v>118.75</c:v>
                </c:pt>
                <c:pt idx="1425">
                  <c:v>118.83333333333333</c:v>
                </c:pt>
                <c:pt idx="1426">
                  <c:v>118.91666666666667</c:v>
                </c:pt>
                <c:pt idx="1427">
                  <c:v>119</c:v>
                </c:pt>
                <c:pt idx="1428">
                  <c:v>119.08333333333333</c:v>
                </c:pt>
                <c:pt idx="1429">
                  <c:v>119.16666666666667</c:v>
                </c:pt>
                <c:pt idx="1430">
                  <c:v>119.25</c:v>
                </c:pt>
                <c:pt idx="1431">
                  <c:v>119.33333333333333</c:v>
                </c:pt>
                <c:pt idx="1432">
                  <c:v>119.41666666666667</c:v>
                </c:pt>
                <c:pt idx="1433">
                  <c:v>119.5</c:v>
                </c:pt>
                <c:pt idx="1434">
                  <c:v>119.58333333333333</c:v>
                </c:pt>
                <c:pt idx="1435">
                  <c:v>119.66666666666667</c:v>
                </c:pt>
                <c:pt idx="1436">
                  <c:v>119.75</c:v>
                </c:pt>
                <c:pt idx="1437">
                  <c:v>119.83333333333333</c:v>
                </c:pt>
                <c:pt idx="1438">
                  <c:v>119.91666666666667</c:v>
                </c:pt>
                <c:pt idx="1439">
                  <c:v>120</c:v>
                </c:pt>
                <c:pt idx="1440">
                  <c:v>120.08333333333333</c:v>
                </c:pt>
                <c:pt idx="1441">
                  <c:v>120.16666666666667</c:v>
                </c:pt>
                <c:pt idx="1442">
                  <c:v>120.25</c:v>
                </c:pt>
                <c:pt idx="1443">
                  <c:v>120.33333333333333</c:v>
                </c:pt>
                <c:pt idx="1444">
                  <c:v>120.41666666666667</c:v>
                </c:pt>
                <c:pt idx="1445">
                  <c:v>120.5</c:v>
                </c:pt>
                <c:pt idx="1446">
                  <c:v>120.58333333333333</c:v>
                </c:pt>
                <c:pt idx="1447">
                  <c:v>120.66666666666667</c:v>
                </c:pt>
                <c:pt idx="1448">
                  <c:v>120.75</c:v>
                </c:pt>
                <c:pt idx="1449">
                  <c:v>120.83333333333333</c:v>
                </c:pt>
                <c:pt idx="1450">
                  <c:v>120.91666666666667</c:v>
                </c:pt>
                <c:pt idx="1451">
                  <c:v>121</c:v>
                </c:pt>
                <c:pt idx="1452">
                  <c:v>121.08333333333333</c:v>
                </c:pt>
                <c:pt idx="1453">
                  <c:v>121.16666666666667</c:v>
                </c:pt>
                <c:pt idx="1454">
                  <c:v>121.25</c:v>
                </c:pt>
                <c:pt idx="1455">
                  <c:v>121.33333333333333</c:v>
                </c:pt>
                <c:pt idx="1456">
                  <c:v>121.41666666666667</c:v>
                </c:pt>
                <c:pt idx="1457">
                  <c:v>121.5</c:v>
                </c:pt>
                <c:pt idx="1458">
                  <c:v>121.58333333333333</c:v>
                </c:pt>
                <c:pt idx="1459">
                  <c:v>121.66666666666667</c:v>
                </c:pt>
                <c:pt idx="1460">
                  <c:v>121.75</c:v>
                </c:pt>
                <c:pt idx="1461">
                  <c:v>121.83333333333333</c:v>
                </c:pt>
                <c:pt idx="1462">
                  <c:v>121.91666666666667</c:v>
                </c:pt>
                <c:pt idx="1463">
                  <c:v>122</c:v>
                </c:pt>
                <c:pt idx="1464">
                  <c:v>122.08333333333333</c:v>
                </c:pt>
                <c:pt idx="1465">
                  <c:v>122.16666666666667</c:v>
                </c:pt>
                <c:pt idx="1466">
                  <c:v>122.25</c:v>
                </c:pt>
                <c:pt idx="1467">
                  <c:v>122.33333333333333</c:v>
                </c:pt>
                <c:pt idx="1468">
                  <c:v>122.41666666666667</c:v>
                </c:pt>
                <c:pt idx="1469">
                  <c:v>122.5</c:v>
                </c:pt>
                <c:pt idx="1470">
                  <c:v>122.58333333333333</c:v>
                </c:pt>
                <c:pt idx="1471">
                  <c:v>122.66666666666667</c:v>
                </c:pt>
                <c:pt idx="1472">
                  <c:v>122.75</c:v>
                </c:pt>
                <c:pt idx="1473">
                  <c:v>122.83333333333333</c:v>
                </c:pt>
                <c:pt idx="1474">
                  <c:v>122.91666666666667</c:v>
                </c:pt>
                <c:pt idx="1475">
                  <c:v>123</c:v>
                </c:pt>
                <c:pt idx="1476">
                  <c:v>123.08333333333333</c:v>
                </c:pt>
                <c:pt idx="1477">
                  <c:v>123.16666666666667</c:v>
                </c:pt>
                <c:pt idx="1478">
                  <c:v>123.25</c:v>
                </c:pt>
                <c:pt idx="1479">
                  <c:v>123.33333333333333</c:v>
                </c:pt>
                <c:pt idx="1480">
                  <c:v>123.41666666666667</c:v>
                </c:pt>
                <c:pt idx="1481">
                  <c:v>123.5</c:v>
                </c:pt>
                <c:pt idx="1482">
                  <c:v>123.58333333333333</c:v>
                </c:pt>
                <c:pt idx="1483">
                  <c:v>123.66666666666667</c:v>
                </c:pt>
                <c:pt idx="1484">
                  <c:v>123.75</c:v>
                </c:pt>
                <c:pt idx="1485">
                  <c:v>123.83333333333333</c:v>
                </c:pt>
                <c:pt idx="1486">
                  <c:v>123.91666666666667</c:v>
                </c:pt>
                <c:pt idx="1487">
                  <c:v>124</c:v>
                </c:pt>
                <c:pt idx="1488">
                  <c:v>124.08333333333333</c:v>
                </c:pt>
                <c:pt idx="1489">
                  <c:v>124.16666666666667</c:v>
                </c:pt>
                <c:pt idx="1490">
                  <c:v>124.25</c:v>
                </c:pt>
                <c:pt idx="1491">
                  <c:v>124.33333333333333</c:v>
                </c:pt>
                <c:pt idx="1492">
                  <c:v>124.41666666666667</c:v>
                </c:pt>
                <c:pt idx="1493">
                  <c:v>124.5</c:v>
                </c:pt>
                <c:pt idx="1494">
                  <c:v>124.58333333333333</c:v>
                </c:pt>
                <c:pt idx="1495">
                  <c:v>124.66666666666667</c:v>
                </c:pt>
                <c:pt idx="1496">
                  <c:v>124.75</c:v>
                </c:pt>
                <c:pt idx="1497">
                  <c:v>124.83333333333333</c:v>
                </c:pt>
                <c:pt idx="1498">
                  <c:v>124.91666666666667</c:v>
                </c:pt>
                <c:pt idx="1499">
                  <c:v>125</c:v>
                </c:pt>
                <c:pt idx="1500">
                  <c:v>125.08333333333333</c:v>
                </c:pt>
                <c:pt idx="1501">
                  <c:v>125.16666666666667</c:v>
                </c:pt>
                <c:pt idx="1502">
                  <c:v>125.25</c:v>
                </c:pt>
                <c:pt idx="1503">
                  <c:v>125.33333333333333</c:v>
                </c:pt>
                <c:pt idx="1504">
                  <c:v>125.41666666666667</c:v>
                </c:pt>
                <c:pt idx="1505">
                  <c:v>125.5</c:v>
                </c:pt>
                <c:pt idx="1506">
                  <c:v>125.58333333333333</c:v>
                </c:pt>
                <c:pt idx="1507">
                  <c:v>125.66666666666667</c:v>
                </c:pt>
                <c:pt idx="1508">
                  <c:v>125.75</c:v>
                </c:pt>
                <c:pt idx="1509">
                  <c:v>125.83333333333333</c:v>
                </c:pt>
                <c:pt idx="1510">
                  <c:v>125.91666666666667</c:v>
                </c:pt>
                <c:pt idx="1511">
                  <c:v>126</c:v>
                </c:pt>
                <c:pt idx="1512">
                  <c:v>126.08333333333333</c:v>
                </c:pt>
                <c:pt idx="1513">
                  <c:v>126.16666666666667</c:v>
                </c:pt>
                <c:pt idx="1514">
                  <c:v>126.25</c:v>
                </c:pt>
                <c:pt idx="1515">
                  <c:v>126.33333333333333</c:v>
                </c:pt>
                <c:pt idx="1516">
                  <c:v>126.41666666666667</c:v>
                </c:pt>
                <c:pt idx="1517">
                  <c:v>126.5</c:v>
                </c:pt>
                <c:pt idx="1518">
                  <c:v>126.58333333333333</c:v>
                </c:pt>
                <c:pt idx="1519">
                  <c:v>126.66666666666667</c:v>
                </c:pt>
                <c:pt idx="1520">
                  <c:v>126.75</c:v>
                </c:pt>
                <c:pt idx="1521">
                  <c:v>126.83333333333333</c:v>
                </c:pt>
                <c:pt idx="1522">
                  <c:v>126.91666666666667</c:v>
                </c:pt>
                <c:pt idx="1523">
                  <c:v>127</c:v>
                </c:pt>
                <c:pt idx="1524">
                  <c:v>127.08333333333333</c:v>
                </c:pt>
                <c:pt idx="1525">
                  <c:v>127.16666666666667</c:v>
                </c:pt>
                <c:pt idx="1526">
                  <c:v>127.25</c:v>
                </c:pt>
                <c:pt idx="1527">
                  <c:v>127.33333333333333</c:v>
                </c:pt>
                <c:pt idx="1528">
                  <c:v>127.41666666666667</c:v>
                </c:pt>
                <c:pt idx="1529">
                  <c:v>127.5</c:v>
                </c:pt>
                <c:pt idx="1530">
                  <c:v>127.58333333333333</c:v>
                </c:pt>
                <c:pt idx="1531">
                  <c:v>127.66666666666667</c:v>
                </c:pt>
                <c:pt idx="1532">
                  <c:v>127.75</c:v>
                </c:pt>
                <c:pt idx="1533">
                  <c:v>127.83333333333333</c:v>
                </c:pt>
                <c:pt idx="1534">
                  <c:v>127.91666666666667</c:v>
                </c:pt>
                <c:pt idx="1535">
                  <c:v>128</c:v>
                </c:pt>
                <c:pt idx="1536">
                  <c:v>128.08333333333334</c:v>
                </c:pt>
                <c:pt idx="1537">
                  <c:v>128.16666666666666</c:v>
                </c:pt>
                <c:pt idx="1538">
                  <c:v>128.25</c:v>
                </c:pt>
                <c:pt idx="1539">
                  <c:v>128.33333333333334</c:v>
                </c:pt>
                <c:pt idx="1540">
                  <c:v>128.41666666666666</c:v>
                </c:pt>
                <c:pt idx="1541">
                  <c:v>128.5</c:v>
                </c:pt>
                <c:pt idx="1542">
                  <c:v>128.58333333333334</c:v>
                </c:pt>
                <c:pt idx="1543">
                  <c:v>128.66666666666666</c:v>
                </c:pt>
                <c:pt idx="1544">
                  <c:v>128.75</c:v>
                </c:pt>
                <c:pt idx="1545">
                  <c:v>128.83333333333334</c:v>
                </c:pt>
                <c:pt idx="1546">
                  <c:v>128.91666666666666</c:v>
                </c:pt>
                <c:pt idx="1547">
                  <c:v>129</c:v>
                </c:pt>
                <c:pt idx="1548">
                  <c:v>129.08333333333334</c:v>
                </c:pt>
                <c:pt idx="1549">
                  <c:v>129.16666666666666</c:v>
                </c:pt>
                <c:pt idx="1550">
                  <c:v>129.25</c:v>
                </c:pt>
                <c:pt idx="1551">
                  <c:v>129.33333333333334</c:v>
                </c:pt>
                <c:pt idx="1552">
                  <c:v>129.41666666666666</c:v>
                </c:pt>
                <c:pt idx="1553">
                  <c:v>129.5</c:v>
                </c:pt>
                <c:pt idx="1554">
                  <c:v>129.58333333333334</c:v>
                </c:pt>
                <c:pt idx="1555">
                  <c:v>129.66666666666666</c:v>
                </c:pt>
                <c:pt idx="1556">
                  <c:v>129.75</c:v>
                </c:pt>
                <c:pt idx="1557">
                  <c:v>129.83333333333334</c:v>
                </c:pt>
                <c:pt idx="1558">
                  <c:v>129.91666666666666</c:v>
                </c:pt>
                <c:pt idx="1559">
                  <c:v>130</c:v>
                </c:pt>
                <c:pt idx="1560">
                  <c:v>130.08333333333334</c:v>
                </c:pt>
                <c:pt idx="1561">
                  <c:v>130.16666666666666</c:v>
                </c:pt>
                <c:pt idx="1562">
                  <c:v>130.25</c:v>
                </c:pt>
                <c:pt idx="1563">
                  <c:v>130.33333333333334</c:v>
                </c:pt>
                <c:pt idx="1564">
                  <c:v>130.41666666666666</c:v>
                </c:pt>
                <c:pt idx="1565">
                  <c:v>130.5</c:v>
                </c:pt>
                <c:pt idx="1566">
                  <c:v>130.58333333333334</c:v>
                </c:pt>
                <c:pt idx="1567">
                  <c:v>130.66666666666666</c:v>
                </c:pt>
                <c:pt idx="1568">
                  <c:v>130.75</c:v>
                </c:pt>
                <c:pt idx="1569">
                  <c:v>130.83333333333334</c:v>
                </c:pt>
                <c:pt idx="1570">
                  <c:v>130.91666666666666</c:v>
                </c:pt>
                <c:pt idx="1571">
                  <c:v>131</c:v>
                </c:pt>
                <c:pt idx="1572">
                  <c:v>131.08333333333334</c:v>
                </c:pt>
                <c:pt idx="1573">
                  <c:v>131.16666666666666</c:v>
                </c:pt>
                <c:pt idx="1574">
                  <c:v>131.25</c:v>
                </c:pt>
                <c:pt idx="1575">
                  <c:v>131.33333333333334</c:v>
                </c:pt>
                <c:pt idx="1576">
                  <c:v>131.41666666666666</c:v>
                </c:pt>
                <c:pt idx="1577">
                  <c:v>131.5</c:v>
                </c:pt>
                <c:pt idx="1578">
                  <c:v>131.58333333333334</c:v>
                </c:pt>
                <c:pt idx="1579">
                  <c:v>131.66666666666666</c:v>
                </c:pt>
                <c:pt idx="1580">
                  <c:v>131.75</c:v>
                </c:pt>
                <c:pt idx="1581">
                  <c:v>131.83333333333334</c:v>
                </c:pt>
                <c:pt idx="1582">
                  <c:v>131.91666666666666</c:v>
                </c:pt>
                <c:pt idx="1583">
                  <c:v>132</c:v>
                </c:pt>
                <c:pt idx="1584">
                  <c:v>132.08333333333334</c:v>
                </c:pt>
                <c:pt idx="1585">
                  <c:v>132.16666666666666</c:v>
                </c:pt>
                <c:pt idx="1586">
                  <c:v>132.25</c:v>
                </c:pt>
                <c:pt idx="1587">
                  <c:v>132.33333333333334</c:v>
                </c:pt>
                <c:pt idx="1588">
                  <c:v>132.41666666666666</c:v>
                </c:pt>
                <c:pt idx="1589">
                  <c:v>132.5</c:v>
                </c:pt>
                <c:pt idx="1590">
                  <c:v>132.58333333333334</c:v>
                </c:pt>
                <c:pt idx="1591">
                  <c:v>132.66666666666666</c:v>
                </c:pt>
                <c:pt idx="1592">
                  <c:v>132.75</c:v>
                </c:pt>
                <c:pt idx="1593">
                  <c:v>132.83333333333334</c:v>
                </c:pt>
                <c:pt idx="1594">
                  <c:v>132.91666666666666</c:v>
                </c:pt>
                <c:pt idx="1595">
                  <c:v>133</c:v>
                </c:pt>
                <c:pt idx="1596">
                  <c:v>133.08333333333334</c:v>
                </c:pt>
                <c:pt idx="1597">
                  <c:v>133.16666666666666</c:v>
                </c:pt>
                <c:pt idx="1598">
                  <c:v>133.25</c:v>
                </c:pt>
                <c:pt idx="1599">
                  <c:v>133.33333333333334</c:v>
                </c:pt>
                <c:pt idx="1600">
                  <c:v>133.41666666666666</c:v>
                </c:pt>
                <c:pt idx="1601">
                  <c:v>133.5</c:v>
                </c:pt>
                <c:pt idx="1602">
                  <c:v>133.58333333333334</c:v>
                </c:pt>
                <c:pt idx="1603">
                  <c:v>133.66666666666666</c:v>
                </c:pt>
                <c:pt idx="1604">
                  <c:v>133.75</c:v>
                </c:pt>
                <c:pt idx="1605">
                  <c:v>133.83333333333334</c:v>
                </c:pt>
                <c:pt idx="1606">
                  <c:v>133.91666666666666</c:v>
                </c:pt>
                <c:pt idx="1607">
                  <c:v>134</c:v>
                </c:pt>
                <c:pt idx="1608">
                  <c:v>134.08333333333334</c:v>
                </c:pt>
                <c:pt idx="1609">
                  <c:v>134.16666666666666</c:v>
                </c:pt>
                <c:pt idx="1610">
                  <c:v>134.25</c:v>
                </c:pt>
                <c:pt idx="1611">
                  <c:v>134.33333333333334</c:v>
                </c:pt>
                <c:pt idx="1612">
                  <c:v>134.41666666666666</c:v>
                </c:pt>
                <c:pt idx="1613">
                  <c:v>134.5</c:v>
                </c:pt>
                <c:pt idx="1614">
                  <c:v>134.58333333333334</c:v>
                </c:pt>
                <c:pt idx="1615">
                  <c:v>134.66666666666666</c:v>
                </c:pt>
                <c:pt idx="1616">
                  <c:v>134.75</c:v>
                </c:pt>
                <c:pt idx="1617">
                  <c:v>134.83333333333334</c:v>
                </c:pt>
                <c:pt idx="1618">
                  <c:v>134.91666666666666</c:v>
                </c:pt>
                <c:pt idx="1619">
                  <c:v>135</c:v>
                </c:pt>
                <c:pt idx="1620">
                  <c:v>135.08333333333334</c:v>
                </c:pt>
                <c:pt idx="1621">
                  <c:v>135.16666666666666</c:v>
                </c:pt>
                <c:pt idx="1622">
                  <c:v>135.25</c:v>
                </c:pt>
                <c:pt idx="1623">
                  <c:v>135.33333333333334</c:v>
                </c:pt>
                <c:pt idx="1624">
                  <c:v>135.41666666666666</c:v>
                </c:pt>
                <c:pt idx="1625">
                  <c:v>135.5</c:v>
                </c:pt>
                <c:pt idx="1626">
                  <c:v>135.58333333333334</c:v>
                </c:pt>
                <c:pt idx="1627">
                  <c:v>135.66666666666666</c:v>
                </c:pt>
                <c:pt idx="1628">
                  <c:v>135.75</c:v>
                </c:pt>
                <c:pt idx="1629">
                  <c:v>135.83333333333334</c:v>
                </c:pt>
                <c:pt idx="1630">
                  <c:v>135.91666666666666</c:v>
                </c:pt>
                <c:pt idx="1631">
                  <c:v>136</c:v>
                </c:pt>
                <c:pt idx="1632">
                  <c:v>136.08333333333334</c:v>
                </c:pt>
                <c:pt idx="1633">
                  <c:v>136.16666666666666</c:v>
                </c:pt>
                <c:pt idx="1634">
                  <c:v>136.25</c:v>
                </c:pt>
                <c:pt idx="1635">
                  <c:v>136.33333333333334</c:v>
                </c:pt>
                <c:pt idx="1636">
                  <c:v>136.41666666666666</c:v>
                </c:pt>
                <c:pt idx="1637">
                  <c:v>136.5</c:v>
                </c:pt>
                <c:pt idx="1638">
                  <c:v>136.58333333333334</c:v>
                </c:pt>
                <c:pt idx="1639">
                  <c:v>136.66666666666666</c:v>
                </c:pt>
                <c:pt idx="1640">
                  <c:v>136.75</c:v>
                </c:pt>
                <c:pt idx="1641">
                  <c:v>136.83333333333334</c:v>
                </c:pt>
                <c:pt idx="1642">
                  <c:v>136.91666666666666</c:v>
                </c:pt>
                <c:pt idx="1643">
                  <c:v>137</c:v>
                </c:pt>
                <c:pt idx="1644">
                  <c:v>137.08333333333334</c:v>
                </c:pt>
                <c:pt idx="1645">
                  <c:v>137.16666666666666</c:v>
                </c:pt>
                <c:pt idx="1646">
                  <c:v>137.25</c:v>
                </c:pt>
                <c:pt idx="1647">
                  <c:v>137.33333333333334</c:v>
                </c:pt>
                <c:pt idx="1648">
                  <c:v>137.41666666666666</c:v>
                </c:pt>
                <c:pt idx="1649">
                  <c:v>137.5</c:v>
                </c:pt>
                <c:pt idx="1650">
                  <c:v>137.58333333333334</c:v>
                </c:pt>
                <c:pt idx="1651">
                  <c:v>137.66666666666666</c:v>
                </c:pt>
                <c:pt idx="1652">
                  <c:v>137.75</c:v>
                </c:pt>
                <c:pt idx="1653">
                  <c:v>137.83333333333334</c:v>
                </c:pt>
                <c:pt idx="1654">
                  <c:v>137.91666666666666</c:v>
                </c:pt>
                <c:pt idx="1655">
                  <c:v>138</c:v>
                </c:pt>
                <c:pt idx="1656">
                  <c:v>138.08333333333334</c:v>
                </c:pt>
                <c:pt idx="1657">
                  <c:v>138.16666666666666</c:v>
                </c:pt>
                <c:pt idx="1658">
                  <c:v>138.25</c:v>
                </c:pt>
                <c:pt idx="1659">
                  <c:v>138.33333333333334</c:v>
                </c:pt>
                <c:pt idx="1660">
                  <c:v>138.41666666666666</c:v>
                </c:pt>
                <c:pt idx="1661">
                  <c:v>138.5</c:v>
                </c:pt>
                <c:pt idx="1662">
                  <c:v>138.58333333333334</c:v>
                </c:pt>
                <c:pt idx="1663">
                  <c:v>138.66666666666666</c:v>
                </c:pt>
                <c:pt idx="1664">
                  <c:v>138.75</c:v>
                </c:pt>
                <c:pt idx="1665">
                  <c:v>138.83333333333334</c:v>
                </c:pt>
                <c:pt idx="1666">
                  <c:v>138.91666666666666</c:v>
                </c:pt>
                <c:pt idx="1667">
                  <c:v>139</c:v>
                </c:pt>
                <c:pt idx="1668">
                  <c:v>139.08333333333334</c:v>
                </c:pt>
                <c:pt idx="1669">
                  <c:v>139.16666666666666</c:v>
                </c:pt>
                <c:pt idx="1670">
                  <c:v>139.25</c:v>
                </c:pt>
                <c:pt idx="1671">
                  <c:v>139.33333333333334</c:v>
                </c:pt>
                <c:pt idx="1672">
                  <c:v>139.41666666666666</c:v>
                </c:pt>
                <c:pt idx="1673">
                  <c:v>139.5</c:v>
                </c:pt>
                <c:pt idx="1674">
                  <c:v>139.58333333333334</c:v>
                </c:pt>
                <c:pt idx="1675">
                  <c:v>139.66666666666666</c:v>
                </c:pt>
                <c:pt idx="1676">
                  <c:v>139.75</c:v>
                </c:pt>
                <c:pt idx="1677">
                  <c:v>139.83333333333334</c:v>
                </c:pt>
                <c:pt idx="1678">
                  <c:v>139.91666666666666</c:v>
                </c:pt>
                <c:pt idx="1679">
                  <c:v>140</c:v>
                </c:pt>
                <c:pt idx="1680">
                  <c:v>140.08333333333334</c:v>
                </c:pt>
                <c:pt idx="1681">
                  <c:v>140.16666666666666</c:v>
                </c:pt>
                <c:pt idx="1682">
                  <c:v>140.25</c:v>
                </c:pt>
                <c:pt idx="1683">
                  <c:v>140.33333333333334</c:v>
                </c:pt>
                <c:pt idx="1684">
                  <c:v>140.41666666666666</c:v>
                </c:pt>
                <c:pt idx="1685">
                  <c:v>140.5</c:v>
                </c:pt>
                <c:pt idx="1686">
                  <c:v>140.58333333333334</c:v>
                </c:pt>
                <c:pt idx="1687">
                  <c:v>140.66666666666666</c:v>
                </c:pt>
                <c:pt idx="1688">
                  <c:v>140.75</c:v>
                </c:pt>
                <c:pt idx="1689">
                  <c:v>140.83333333333334</c:v>
                </c:pt>
                <c:pt idx="1690">
                  <c:v>140.91666666666666</c:v>
                </c:pt>
                <c:pt idx="1691">
                  <c:v>141</c:v>
                </c:pt>
                <c:pt idx="1692">
                  <c:v>141.08333333333334</c:v>
                </c:pt>
                <c:pt idx="1693">
                  <c:v>141.16666666666666</c:v>
                </c:pt>
                <c:pt idx="1694">
                  <c:v>141.25</c:v>
                </c:pt>
                <c:pt idx="1695">
                  <c:v>141.33333333333334</c:v>
                </c:pt>
                <c:pt idx="1696">
                  <c:v>141.41666666666666</c:v>
                </c:pt>
                <c:pt idx="1697">
                  <c:v>141.5</c:v>
                </c:pt>
                <c:pt idx="1698">
                  <c:v>141.58333333333334</c:v>
                </c:pt>
                <c:pt idx="1699">
                  <c:v>141.66666666666666</c:v>
                </c:pt>
                <c:pt idx="1700">
                  <c:v>141.75</c:v>
                </c:pt>
                <c:pt idx="1701">
                  <c:v>141.83333333333334</c:v>
                </c:pt>
                <c:pt idx="1702">
                  <c:v>141.91666666666666</c:v>
                </c:pt>
                <c:pt idx="1703">
                  <c:v>142</c:v>
                </c:pt>
                <c:pt idx="1704">
                  <c:v>142.08333333333334</c:v>
                </c:pt>
                <c:pt idx="1705">
                  <c:v>142.16666666666666</c:v>
                </c:pt>
                <c:pt idx="1706">
                  <c:v>142.25</c:v>
                </c:pt>
                <c:pt idx="1707">
                  <c:v>142.33333333333334</c:v>
                </c:pt>
                <c:pt idx="1708">
                  <c:v>142.41666666666666</c:v>
                </c:pt>
                <c:pt idx="1709">
                  <c:v>142.5</c:v>
                </c:pt>
                <c:pt idx="1710">
                  <c:v>142.58333333333334</c:v>
                </c:pt>
                <c:pt idx="1711">
                  <c:v>142.66666666666666</c:v>
                </c:pt>
                <c:pt idx="1712">
                  <c:v>142.75</c:v>
                </c:pt>
                <c:pt idx="1713">
                  <c:v>142.83333333333334</c:v>
                </c:pt>
                <c:pt idx="1714">
                  <c:v>142.91666666666666</c:v>
                </c:pt>
                <c:pt idx="1715">
                  <c:v>143</c:v>
                </c:pt>
                <c:pt idx="1716">
                  <c:v>143.08333333333334</c:v>
                </c:pt>
                <c:pt idx="1717">
                  <c:v>143.16666666666666</c:v>
                </c:pt>
                <c:pt idx="1718">
                  <c:v>143.25</c:v>
                </c:pt>
                <c:pt idx="1719">
                  <c:v>143.33333333333334</c:v>
                </c:pt>
                <c:pt idx="1720">
                  <c:v>143.41666666666666</c:v>
                </c:pt>
                <c:pt idx="1721">
                  <c:v>143.5</c:v>
                </c:pt>
                <c:pt idx="1722">
                  <c:v>143.58333333333334</c:v>
                </c:pt>
                <c:pt idx="1723">
                  <c:v>143.66666666666666</c:v>
                </c:pt>
                <c:pt idx="1724">
                  <c:v>143.75</c:v>
                </c:pt>
                <c:pt idx="1725">
                  <c:v>143.83333333333334</c:v>
                </c:pt>
                <c:pt idx="1726">
                  <c:v>143.91666666666666</c:v>
                </c:pt>
                <c:pt idx="1727">
                  <c:v>144</c:v>
                </c:pt>
                <c:pt idx="1728">
                  <c:v>144.08333333333334</c:v>
                </c:pt>
                <c:pt idx="1729">
                  <c:v>144.16666666666666</c:v>
                </c:pt>
                <c:pt idx="1730">
                  <c:v>144.25</c:v>
                </c:pt>
                <c:pt idx="1731">
                  <c:v>144.33333333333334</c:v>
                </c:pt>
                <c:pt idx="1732">
                  <c:v>144.41666666666666</c:v>
                </c:pt>
                <c:pt idx="1733">
                  <c:v>144.5</c:v>
                </c:pt>
                <c:pt idx="1734">
                  <c:v>144.58333333333334</c:v>
                </c:pt>
                <c:pt idx="1735">
                  <c:v>144.66666666666666</c:v>
                </c:pt>
                <c:pt idx="1736">
                  <c:v>144.75</c:v>
                </c:pt>
                <c:pt idx="1737">
                  <c:v>144.83333333333334</c:v>
                </c:pt>
                <c:pt idx="1738">
                  <c:v>144.91666666666666</c:v>
                </c:pt>
                <c:pt idx="1739">
                  <c:v>145</c:v>
                </c:pt>
                <c:pt idx="1740">
                  <c:v>145.08333333333334</c:v>
                </c:pt>
                <c:pt idx="1741">
                  <c:v>145.16666666666666</c:v>
                </c:pt>
                <c:pt idx="1742">
                  <c:v>145.25</c:v>
                </c:pt>
                <c:pt idx="1743">
                  <c:v>145.33333333333334</c:v>
                </c:pt>
                <c:pt idx="1744">
                  <c:v>145.41666666666666</c:v>
                </c:pt>
                <c:pt idx="1745">
                  <c:v>145.5</c:v>
                </c:pt>
                <c:pt idx="1746">
                  <c:v>145.58333333333334</c:v>
                </c:pt>
                <c:pt idx="1747">
                  <c:v>145.66666666666666</c:v>
                </c:pt>
                <c:pt idx="1748">
                  <c:v>145.75</c:v>
                </c:pt>
                <c:pt idx="1749">
                  <c:v>145.83333333333334</c:v>
                </c:pt>
                <c:pt idx="1750">
                  <c:v>145.91666666666666</c:v>
                </c:pt>
                <c:pt idx="1751">
                  <c:v>146</c:v>
                </c:pt>
                <c:pt idx="1752">
                  <c:v>146.08333333333334</c:v>
                </c:pt>
                <c:pt idx="1753">
                  <c:v>146.16666666666666</c:v>
                </c:pt>
                <c:pt idx="1754">
                  <c:v>146.25</c:v>
                </c:pt>
                <c:pt idx="1755">
                  <c:v>146.33333333333334</c:v>
                </c:pt>
                <c:pt idx="1756">
                  <c:v>146.41666666666666</c:v>
                </c:pt>
                <c:pt idx="1757">
                  <c:v>146.5</c:v>
                </c:pt>
                <c:pt idx="1758">
                  <c:v>146.58333333333334</c:v>
                </c:pt>
                <c:pt idx="1759">
                  <c:v>146.66666666666666</c:v>
                </c:pt>
                <c:pt idx="1760">
                  <c:v>146.75</c:v>
                </c:pt>
                <c:pt idx="1761">
                  <c:v>146.83333333333334</c:v>
                </c:pt>
                <c:pt idx="1762">
                  <c:v>146.91666666666666</c:v>
                </c:pt>
                <c:pt idx="1763">
                  <c:v>147</c:v>
                </c:pt>
                <c:pt idx="1764">
                  <c:v>147.08333333333334</c:v>
                </c:pt>
                <c:pt idx="1765">
                  <c:v>147.16666666666666</c:v>
                </c:pt>
                <c:pt idx="1766">
                  <c:v>147.25</c:v>
                </c:pt>
                <c:pt idx="1767">
                  <c:v>147.33333333333334</c:v>
                </c:pt>
                <c:pt idx="1768">
                  <c:v>147.41666666666666</c:v>
                </c:pt>
                <c:pt idx="1769">
                  <c:v>147.5</c:v>
                </c:pt>
                <c:pt idx="1770">
                  <c:v>147.58333333333334</c:v>
                </c:pt>
                <c:pt idx="1771">
                  <c:v>147.66666666666666</c:v>
                </c:pt>
                <c:pt idx="1772">
                  <c:v>147.75</c:v>
                </c:pt>
                <c:pt idx="1773">
                  <c:v>147.83333333333334</c:v>
                </c:pt>
                <c:pt idx="1774">
                  <c:v>147.91666666666666</c:v>
                </c:pt>
                <c:pt idx="1775">
                  <c:v>148</c:v>
                </c:pt>
                <c:pt idx="1776">
                  <c:v>148.08333333333334</c:v>
                </c:pt>
                <c:pt idx="1777">
                  <c:v>148.16666666666666</c:v>
                </c:pt>
                <c:pt idx="1778">
                  <c:v>148.25</c:v>
                </c:pt>
                <c:pt idx="1779">
                  <c:v>148.33333333333334</c:v>
                </c:pt>
                <c:pt idx="1780">
                  <c:v>148.41666666666666</c:v>
                </c:pt>
                <c:pt idx="1781">
                  <c:v>148.5</c:v>
                </c:pt>
                <c:pt idx="1782">
                  <c:v>148.58333333333334</c:v>
                </c:pt>
                <c:pt idx="1783">
                  <c:v>148.66666666666666</c:v>
                </c:pt>
                <c:pt idx="1784">
                  <c:v>148.75</c:v>
                </c:pt>
                <c:pt idx="1785">
                  <c:v>148.83333333333334</c:v>
                </c:pt>
                <c:pt idx="1786">
                  <c:v>148.91666666666666</c:v>
                </c:pt>
                <c:pt idx="1787">
                  <c:v>149</c:v>
                </c:pt>
                <c:pt idx="1788">
                  <c:v>149.08333333333334</c:v>
                </c:pt>
                <c:pt idx="1789">
                  <c:v>149.16666666666666</c:v>
                </c:pt>
                <c:pt idx="1790">
                  <c:v>149.25</c:v>
                </c:pt>
                <c:pt idx="1791">
                  <c:v>149.33333333333334</c:v>
                </c:pt>
                <c:pt idx="1792">
                  <c:v>149.41666666666666</c:v>
                </c:pt>
                <c:pt idx="1793">
                  <c:v>149.5</c:v>
                </c:pt>
                <c:pt idx="1794">
                  <c:v>149.58333333333334</c:v>
                </c:pt>
                <c:pt idx="1795">
                  <c:v>149.66666666666666</c:v>
                </c:pt>
                <c:pt idx="1796">
                  <c:v>149.75</c:v>
                </c:pt>
                <c:pt idx="1797">
                  <c:v>149.83333333333334</c:v>
                </c:pt>
                <c:pt idx="1798">
                  <c:v>149.91666666666666</c:v>
                </c:pt>
                <c:pt idx="1799">
                  <c:v>150</c:v>
                </c:pt>
                <c:pt idx="1800">
                  <c:v>150.08333333333334</c:v>
                </c:pt>
                <c:pt idx="1801">
                  <c:v>150.16666666666666</c:v>
                </c:pt>
                <c:pt idx="1802">
                  <c:v>150.25</c:v>
                </c:pt>
                <c:pt idx="1803">
                  <c:v>150.33333333333334</c:v>
                </c:pt>
                <c:pt idx="1804">
                  <c:v>150.41666666666666</c:v>
                </c:pt>
                <c:pt idx="1805">
                  <c:v>150.5</c:v>
                </c:pt>
                <c:pt idx="1806">
                  <c:v>150.58333333333334</c:v>
                </c:pt>
                <c:pt idx="1807">
                  <c:v>150.66666666666666</c:v>
                </c:pt>
                <c:pt idx="1808">
                  <c:v>150.75</c:v>
                </c:pt>
                <c:pt idx="1809">
                  <c:v>150.83333333333334</c:v>
                </c:pt>
                <c:pt idx="1810">
                  <c:v>150.91666666666666</c:v>
                </c:pt>
                <c:pt idx="1811">
                  <c:v>151</c:v>
                </c:pt>
                <c:pt idx="1812">
                  <c:v>151.08333333333334</c:v>
                </c:pt>
                <c:pt idx="1813">
                  <c:v>151.16666666666666</c:v>
                </c:pt>
                <c:pt idx="1814">
                  <c:v>151.25</c:v>
                </c:pt>
                <c:pt idx="1815">
                  <c:v>151.33333333333334</c:v>
                </c:pt>
                <c:pt idx="1816">
                  <c:v>151.41666666666666</c:v>
                </c:pt>
                <c:pt idx="1817">
                  <c:v>151.5</c:v>
                </c:pt>
                <c:pt idx="1818">
                  <c:v>151.58333333333334</c:v>
                </c:pt>
                <c:pt idx="1819">
                  <c:v>151.66666666666666</c:v>
                </c:pt>
                <c:pt idx="1820">
                  <c:v>151.75</c:v>
                </c:pt>
                <c:pt idx="1821">
                  <c:v>151.83333333333334</c:v>
                </c:pt>
                <c:pt idx="1822">
                  <c:v>151.91666666666666</c:v>
                </c:pt>
                <c:pt idx="1823">
                  <c:v>152</c:v>
                </c:pt>
                <c:pt idx="1824">
                  <c:v>152.08333333333334</c:v>
                </c:pt>
                <c:pt idx="1825">
                  <c:v>152.16666666666666</c:v>
                </c:pt>
                <c:pt idx="1826">
                  <c:v>152.25</c:v>
                </c:pt>
                <c:pt idx="1827">
                  <c:v>152.33333333333334</c:v>
                </c:pt>
                <c:pt idx="1828">
                  <c:v>152.41666666666666</c:v>
                </c:pt>
                <c:pt idx="1829">
                  <c:v>152.5</c:v>
                </c:pt>
                <c:pt idx="1830">
                  <c:v>152.58333333333334</c:v>
                </c:pt>
                <c:pt idx="1831">
                  <c:v>152.66666666666666</c:v>
                </c:pt>
                <c:pt idx="1832">
                  <c:v>152.75</c:v>
                </c:pt>
                <c:pt idx="1833">
                  <c:v>152.83333333333334</c:v>
                </c:pt>
                <c:pt idx="1834">
                  <c:v>152.91666666666666</c:v>
                </c:pt>
                <c:pt idx="1835">
                  <c:v>153</c:v>
                </c:pt>
                <c:pt idx="1836">
                  <c:v>153.08333333333334</c:v>
                </c:pt>
                <c:pt idx="1837">
                  <c:v>153.16666666666666</c:v>
                </c:pt>
                <c:pt idx="1838">
                  <c:v>153.25</c:v>
                </c:pt>
                <c:pt idx="1839">
                  <c:v>153.33333333333334</c:v>
                </c:pt>
                <c:pt idx="1840">
                  <c:v>153.41666666666666</c:v>
                </c:pt>
                <c:pt idx="1841">
                  <c:v>153.5</c:v>
                </c:pt>
                <c:pt idx="1842">
                  <c:v>153.58333333333334</c:v>
                </c:pt>
                <c:pt idx="1843">
                  <c:v>153.66666666666666</c:v>
                </c:pt>
                <c:pt idx="1844">
                  <c:v>153.75</c:v>
                </c:pt>
                <c:pt idx="1845">
                  <c:v>153.83333333333334</c:v>
                </c:pt>
                <c:pt idx="1846">
                  <c:v>153.91666666666666</c:v>
                </c:pt>
                <c:pt idx="1847">
                  <c:v>154</c:v>
                </c:pt>
                <c:pt idx="1848">
                  <c:v>154.08333333333334</c:v>
                </c:pt>
                <c:pt idx="1849">
                  <c:v>154.16666666666666</c:v>
                </c:pt>
                <c:pt idx="1850">
                  <c:v>154.25</c:v>
                </c:pt>
                <c:pt idx="1851">
                  <c:v>154.33333333333334</c:v>
                </c:pt>
                <c:pt idx="1852">
                  <c:v>154.41666666666666</c:v>
                </c:pt>
                <c:pt idx="1853">
                  <c:v>154.5</c:v>
                </c:pt>
                <c:pt idx="1854">
                  <c:v>154.58333333333334</c:v>
                </c:pt>
                <c:pt idx="1855">
                  <c:v>154.66666666666666</c:v>
                </c:pt>
                <c:pt idx="1856">
                  <c:v>154.75</c:v>
                </c:pt>
                <c:pt idx="1857">
                  <c:v>154.83333333333334</c:v>
                </c:pt>
                <c:pt idx="1858">
                  <c:v>154.91666666666666</c:v>
                </c:pt>
                <c:pt idx="1859">
                  <c:v>155</c:v>
                </c:pt>
                <c:pt idx="1860">
                  <c:v>155.08333333333334</c:v>
                </c:pt>
                <c:pt idx="1861">
                  <c:v>155.16666666666666</c:v>
                </c:pt>
                <c:pt idx="1862">
                  <c:v>155.25</c:v>
                </c:pt>
                <c:pt idx="1863">
                  <c:v>155.33333333333334</c:v>
                </c:pt>
                <c:pt idx="1864">
                  <c:v>155.41666666666666</c:v>
                </c:pt>
                <c:pt idx="1865">
                  <c:v>155.5</c:v>
                </c:pt>
                <c:pt idx="1866">
                  <c:v>155.58333333333334</c:v>
                </c:pt>
                <c:pt idx="1867">
                  <c:v>155.66666666666666</c:v>
                </c:pt>
                <c:pt idx="1868">
                  <c:v>155.75</c:v>
                </c:pt>
                <c:pt idx="1869">
                  <c:v>155.83333333333334</c:v>
                </c:pt>
                <c:pt idx="1870">
                  <c:v>155.91666666666666</c:v>
                </c:pt>
                <c:pt idx="1871">
                  <c:v>156</c:v>
                </c:pt>
                <c:pt idx="1872">
                  <c:v>156.08333333333334</c:v>
                </c:pt>
                <c:pt idx="1873">
                  <c:v>156.16666666666666</c:v>
                </c:pt>
                <c:pt idx="1874">
                  <c:v>156.25</c:v>
                </c:pt>
                <c:pt idx="1875">
                  <c:v>156.33333333333334</c:v>
                </c:pt>
                <c:pt idx="1876">
                  <c:v>156.41666666666666</c:v>
                </c:pt>
                <c:pt idx="1877">
                  <c:v>156.5</c:v>
                </c:pt>
                <c:pt idx="1878">
                  <c:v>156.58333333333334</c:v>
                </c:pt>
                <c:pt idx="1879">
                  <c:v>156.66666666666666</c:v>
                </c:pt>
                <c:pt idx="1880">
                  <c:v>156.75</c:v>
                </c:pt>
                <c:pt idx="1881">
                  <c:v>156.83333333333334</c:v>
                </c:pt>
                <c:pt idx="1882">
                  <c:v>156.91666666666666</c:v>
                </c:pt>
                <c:pt idx="1883">
                  <c:v>157</c:v>
                </c:pt>
                <c:pt idx="1884">
                  <c:v>157.08333333333334</c:v>
                </c:pt>
                <c:pt idx="1885">
                  <c:v>157.16666666666666</c:v>
                </c:pt>
                <c:pt idx="1886">
                  <c:v>157.25</c:v>
                </c:pt>
                <c:pt idx="1887">
                  <c:v>157.33333333333334</c:v>
                </c:pt>
                <c:pt idx="1888">
                  <c:v>157.41666666666666</c:v>
                </c:pt>
                <c:pt idx="1889">
                  <c:v>157.5</c:v>
                </c:pt>
                <c:pt idx="1890">
                  <c:v>157.58333333333334</c:v>
                </c:pt>
                <c:pt idx="1891">
                  <c:v>157.66666666666666</c:v>
                </c:pt>
                <c:pt idx="1892">
                  <c:v>157.75</c:v>
                </c:pt>
                <c:pt idx="1893">
                  <c:v>157.83333333333334</c:v>
                </c:pt>
                <c:pt idx="1894">
                  <c:v>157.91666666666666</c:v>
                </c:pt>
                <c:pt idx="1895">
                  <c:v>158</c:v>
                </c:pt>
                <c:pt idx="1896">
                  <c:v>158.08333333333334</c:v>
                </c:pt>
                <c:pt idx="1897">
                  <c:v>158.16666666666666</c:v>
                </c:pt>
                <c:pt idx="1898">
                  <c:v>158.25</c:v>
                </c:pt>
                <c:pt idx="1899">
                  <c:v>158.33333333333334</c:v>
                </c:pt>
                <c:pt idx="1900">
                  <c:v>158.41666666666666</c:v>
                </c:pt>
                <c:pt idx="1901">
                  <c:v>158.5</c:v>
                </c:pt>
                <c:pt idx="1902">
                  <c:v>158.58333333333334</c:v>
                </c:pt>
                <c:pt idx="1903">
                  <c:v>158.66666666666666</c:v>
                </c:pt>
                <c:pt idx="1904">
                  <c:v>158.75</c:v>
                </c:pt>
                <c:pt idx="1905">
                  <c:v>158.83333333333334</c:v>
                </c:pt>
                <c:pt idx="1906">
                  <c:v>158.91666666666666</c:v>
                </c:pt>
                <c:pt idx="1907">
                  <c:v>159</c:v>
                </c:pt>
                <c:pt idx="1908">
                  <c:v>159.08333333333334</c:v>
                </c:pt>
                <c:pt idx="1909">
                  <c:v>159.16666666666666</c:v>
                </c:pt>
                <c:pt idx="1910">
                  <c:v>159.25</c:v>
                </c:pt>
                <c:pt idx="1911">
                  <c:v>159.33333333333334</c:v>
                </c:pt>
                <c:pt idx="1912">
                  <c:v>159.41666666666666</c:v>
                </c:pt>
                <c:pt idx="1913">
                  <c:v>159.5</c:v>
                </c:pt>
                <c:pt idx="1914">
                  <c:v>159.58333333333334</c:v>
                </c:pt>
                <c:pt idx="1915">
                  <c:v>159.66666666666666</c:v>
                </c:pt>
                <c:pt idx="1916">
                  <c:v>159.75</c:v>
                </c:pt>
                <c:pt idx="1917">
                  <c:v>159.83333333333334</c:v>
                </c:pt>
                <c:pt idx="1918">
                  <c:v>159.91666666666666</c:v>
                </c:pt>
                <c:pt idx="1919">
                  <c:v>160</c:v>
                </c:pt>
              </c:numCache>
            </c:numRef>
          </c:xVal>
          <c:yVal>
            <c:numRef>
              <c:f>Chart!$K$16:$K$1935</c:f>
              <c:numCache>
                <c:formatCode>0</c:formatCode>
                <c:ptCount val="1920"/>
                <c:pt idx="0">
                  <c:v>21.335711962212862</c:v>
                </c:pt>
                <c:pt idx="1">
                  <c:v>23.637220065482737</c:v>
                </c:pt>
                <c:pt idx="2">
                  <c:v>26.706724824027496</c:v>
                </c:pt>
                <c:pt idx="3">
                  <c:v>30.414532460484466</c:v>
                </c:pt>
                <c:pt idx="4">
                  <c:v>34.666041654350309</c:v>
                </c:pt>
                <c:pt idx="5">
                  <c:v>39.387749912264155</c:v>
                </c:pt>
                <c:pt idx="6">
                  <c:v>44.520200304132139</c:v>
                </c:pt>
                <c:pt idx="7">
                  <c:v>50.013975338377548</c:v>
                </c:pt>
                <c:pt idx="8">
                  <c:v>55.827208938660355</c:v>
                </c:pt>
                <c:pt idx="9">
                  <c:v>61.923929313808472</c:v>
                </c:pt>
                <c:pt idx="10">
                  <c:v>68.272891756989779</c:v>
                </c:pt>
                <c:pt idx="11">
                  <c:v>74.846718737589939</c:v>
                </c:pt>
                <c:pt idx="12">
                  <c:v>81.621243184278313</c:v>
                </c:pt>
                <c:pt idx="13">
                  <c:v>88.574992418917375</c:v>
                </c:pt>
                <c:pt idx="14">
                  <c:v>95.688773399203086</c:v>
                </c:pt>
                <c:pt idx="15">
                  <c:v>102.94533347769116</c:v>
                </c:pt>
                <c:pt idx="16">
                  <c:v>110.32907912189664</c:v>
                </c:pt>
                <c:pt idx="17">
                  <c:v>117.82584023259484</c:v>
                </c:pt>
                <c:pt idx="18">
                  <c:v>125.42267108284682</c:v>
                </c:pt>
                <c:pt idx="19">
                  <c:v>133.10768117855068</c:v>
                </c:pt>
                <c:pt idx="20">
                  <c:v>140.8698909209302</c:v>
                </c:pt>
                <c:pt idx="21">
                  <c:v>148.69910807741283</c:v>
                </c:pt>
                <c:pt idx="22">
                  <c:v>156.5858218907112</c:v>
                </c:pt>
                <c:pt idx="23">
                  <c:v>164.52111227176732</c:v>
                </c:pt>
                <c:pt idx="24">
                  <c:v>172.49657199197722</c:v>
                </c:pt>
                <c:pt idx="25">
                  <c:v>180.50424015436786</c:v>
                </c:pt>
                <c:pt idx="26">
                  <c:v>188.53654550958339</c:v>
                </c:pt>
                <c:pt idx="27">
                  <c:v>196.58625840964763</c:v>
                </c:pt>
                <c:pt idx="28">
                  <c:v>204.6464503739696</c:v>
                </c:pt>
                <c:pt idx="29">
                  <c:v>212.71046038773812</c:v>
                </c:pt>
                <c:pt idx="30">
                  <c:v>220.77186717000708</c:v>
                </c:pt>
                <c:pt idx="31">
                  <c:v>228.82446674298558</c:v>
                </c:pt>
                <c:pt idx="32">
                  <c:v>236.86225470969904</c:v>
                </c:pt>
                <c:pt idx="33">
                  <c:v>244.87941270780158</c:v>
                </c:pt>
                <c:pt idx="34">
                  <c:v>252.87029855580306</c:v>
                </c:pt>
                <c:pt idx="35">
                  <c:v>260.82943964676753</c:v>
                </c:pt>
                <c:pt idx="36">
                  <c:v>268.7515291757328</c:v>
                </c:pt>
                <c:pt idx="37">
                  <c:v>276.63142481250134</c:v>
                </c:pt>
                <c:pt idx="38">
                  <c:v>284.46414945263126</c:v>
                </c:pt>
                <c:pt idx="39">
                  <c:v>292.24489369778252</c:v>
                </c:pt>
                <c:pt idx="40">
                  <c:v>299.96901973321786</c:v>
                </c:pt>
                <c:pt idx="41">
                  <c:v>307.63206628622015</c:v>
                </c:pt>
                <c:pt idx="42">
                  <c:v>315.22975436527719</c:v>
                </c:pt>
                <c:pt idx="43">
                  <c:v>322.75799349674435</c:v>
                </c:pt>
                <c:pt idx="44">
                  <c:v>330.21288819378196</c:v>
                </c:pt>
                <c:pt idx="45">
                  <c:v>337.5907444119743</c:v>
                </c:pt>
                <c:pt idx="46">
                  <c:v>344.88807576729027</c:v>
                </c:pt>
                <c:pt idx="47">
                  <c:v>352.101609314923</c:v>
                </c:pt>
                <c:pt idx="48">
                  <c:v>359.22829071187743</c:v>
                </c:pt>
                <c:pt idx="49">
                  <c:v>366.26528861168504</c:v>
                </c:pt>
                <c:pt idx="50">
                  <c:v>373.20999816593701</c:v>
                </c:pt>
                <c:pt idx="51">
                  <c:v>380.06004353400328</c:v>
                </c:pt>
                <c:pt idx="52">
                  <c:v>386.81327932886001</c:v>
                </c:pt>
                <c:pt idx="53">
                  <c:v>393.46779095289043</c:v>
                </c:pt>
                <c:pt idx="54">
                  <c:v>400.02189380237127</c:v>
                </c:pt>
                <c:pt idx="55">
                  <c:v>406.47413134266014</c:v>
                </c:pt>
                <c:pt idx="56">
                  <c:v>412.82327207747039</c:v>
                </c:pt>
                <c:pt idx="57">
                  <c:v>419.06830545473076</c:v>
                </c:pt>
                <c:pt idx="58">
                  <c:v>425.20843676813973</c:v>
                </c:pt>
                <c:pt idx="59">
                  <c:v>431.24308112747457</c:v>
                </c:pt>
                <c:pt idx="60">
                  <c:v>437.17185658193034</c:v>
                </c:pt>
                <c:pt idx="61">
                  <c:v>442.99457648925187</c:v>
                </c:pt>
                <c:pt idx="62">
                  <c:v>448.71124122925897</c:v>
                </c:pt>
                <c:pt idx="63">
                  <c:v>454.32202936369998</c:v>
                </c:pt>
                <c:pt idx="64">
                  <c:v>459.82728834539472</c:v>
                </c:pt>
                <c:pt idx="65">
                  <c:v>465.22752487858531</c:v>
                </c:pt>
                <c:pt idx="66">
                  <c:v>470.52339502956346</c:v>
                </c:pt>
                <c:pt idx="67">
                  <c:v>475.71569418226784</c:v>
                </c:pt>
                <c:pt idx="68">
                  <c:v>480.80534692792975</c:v>
                </c:pt>
                <c:pt idx="69">
                  <c:v>485.793396971265</c:v>
                </c:pt>
                <c:pt idx="70">
                  <c:v>490.68099712843559</c:v>
                </c:pt>
                <c:pt idx="71">
                  <c:v>495.46939948427638</c:v>
                </c:pt>
                <c:pt idx="72">
                  <c:v>500.15994576832765</c:v>
                </c:pt>
                <c:pt idx="73">
                  <c:v>504.75405800122218</c:v>
                </c:pt>
                <c:pt idx="74">
                  <c:v>509.25322945511761</c:v>
                </c:pt>
                <c:pt idx="75">
                  <c:v>513.65901596427386</c:v>
                </c:pt>
                <c:pt idx="76">
                  <c:v>517.97302761466324</c:v>
                </c:pt>
                <c:pt idx="77">
                  <c:v>522.1969208347507</c:v>
                </c:pt>
                <c:pt idx="78">
                  <c:v>526.33239090335167</c:v>
                </c:pt>
                <c:pt idx="79">
                  <c:v>530.38116488480341</c:v>
                </c:pt>
                <c:pt idx="80">
                  <c:v>534.34499499659114</c:v>
                </c:pt>
                <c:pt idx="81">
                  <c:v>538.22565241005816</c:v>
                </c:pt>
                <c:pt idx="82">
                  <c:v>542.02492148088538</c:v>
                </c:pt>
                <c:pt idx="83">
                  <c:v>545.74459440263638</c:v>
                </c:pt>
                <c:pt idx="84">
                  <c:v>549.38646627379478</c:v>
                </c:pt>
                <c:pt idx="85">
                  <c:v>552.95233056634311</c:v>
                </c:pt>
                <c:pt idx="86">
                  <c:v>556.44397498200487</c:v>
                </c:pt>
                <c:pt idx="87">
                  <c:v>559.86317768075719</c:v>
                </c:pt>
                <c:pt idx="88">
                  <c:v>563.21170386507799</c:v>
                </c:pt>
                <c:pt idx="89">
                  <c:v>566.49130270257751</c:v>
                </c:pt>
                <c:pt idx="90">
                  <c:v>569.70370456914463</c:v>
                </c:pt>
                <c:pt idx="91">
                  <c:v>572.85061859446671</c:v>
                </c:pt>
                <c:pt idx="92">
                  <c:v>575.93373049173408</c:v>
                </c:pt>
                <c:pt idx="93">
                  <c:v>578.95470065347331</c:v>
                </c:pt>
                <c:pt idx="94">
                  <c:v>581.9151624957417</c:v>
                </c:pt>
                <c:pt idx="95">
                  <c:v>584.81672103333233</c:v>
                </c:pt>
                <c:pt idx="96">
                  <c:v>587.66095166915488</c:v>
                </c:pt>
                <c:pt idx="97">
                  <c:v>590.44939918155819</c:v>
                </c:pt>
                <c:pt idx="98">
                  <c:v>593.18357689401603</c:v>
                </c:pt>
                <c:pt idx="99">
                  <c:v>595.86496601230294</c:v>
                </c:pt>
                <c:pt idx="100">
                  <c:v>598.49501511501694</c:v>
                </c:pt>
                <c:pt idx="101">
                  <c:v>601.07513978405552</c:v>
                </c:pt>
                <c:pt idx="102">
                  <c:v>603.60736754574532</c:v>
                </c:pt>
                <c:pt idx="103">
                  <c:v>606.09604422695645</c:v>
                </c:pt>
                <c:pt idx="104">
                  <c:v>608.54197843347515</c:v>
                </c:pt>
                <c:pt idx="105">
                  <c:v>610.94598149837282</c:v>
                </c:pt>
                <c:pt idx="106">
                  <c:v>613.30886583847519</c:v>
                </c:pt>
                <c:pt idx="107">
                  <c:v>615.63144340927374</c:v>
                </c:pt>
                <c:pt idx="108">
                  <c:v>617.91452425673708</c:v>
                </c:pt>
                <c:pt idx="109">
                  <c:v>620.15891516415229</c:v>
                </c:pt>
                <c:pt idx="110">
                  <c:v>622.36541839183712</c:v>
                </c:pt>
                <c:pt idx="111">
                  <c:v>624.53483050730642</c:v>
                </c:pt>
                <c:pt idx="112">
                  <c:v>626.66794130325491</c:v>
                </c:pt>
                <c:pt idx="113">
                  <c:v>628.76553280052724</c:v>
                </c:pt>
                <c:pt idx="114">
                  <c:v>630.82837833308781</c:v>
                </c:pt>
                <c:pt idx="115">
                  <c:v>632.8572417118703</c:v>
                </c:pt>
                <c:pt idx="116">
                  <c:v>634.85287646428708</c:v>
                </c:pt>
                <c:pt idx="117">
                  <c:v>636.81602514609619</c:v>
                </c:pt>
                <c:pt idx="118">
                  <c:v>638.74741872227389</c:v>
                </c:pt>
                <c:pt idx="119">
                  <c:v>640.64777601350556</c:v>
                </c:pt>
                <c:pt idx="120">
                  <c:v>642.51780320489536</c:v>
                </c:pt>
                <c:pt idx="121">
                  <c:v>644.35819341350111</c:v>
                </c:pt>
                <c:pt idx="122">
                  <c:v>646.16962631132219</c:v>
                </c:pt>
                <c:pt idx="123">
                  <c:v>647.95276780040217</c:v>
                </c:pt>
                <c:pt idx="124">
                  <c:v>649.70826973675946</c:v>
                </c:pt>
                <c:pt idx="125">
                  <c:v>651.43676969991554</c:v>
                </c:pt>
                <c:pt idx="126">
                  <c:v>653.13889080486115</c:v>
                </c:pt>
                <c:pt idx="127">
                  <c:v>654.81524155337706</c:v>
                </c:pt>
                <c:pt idx="128">
                  <c:v>656.46641572170938</c:v>
                </c:pt>
                <c:pt idx="129">
                  <c:v>658.09299228168879</c:v>
                </c:pt>
                <c:pt idx="130">
                  <c:v>659.69553535247508</c:v>
                </c:pt>
                <c:pt idx="131">
                  <c:v>661.27459418020624</c:v>
                </c:pt>
                <c:pt idx="132">
                  <c:v>662.83070314292672</c:v>
                </c:pt>
                <c:pt idx="133">
                  <c:v>664.3643817782721</c:v>
                </c:pt>
                <c:pt idx="134">
                  <c:v>665.87613483148323</c:v>
                </c:pt>
                <c:pt idx="135">
                  <c:v>667.36645232142575</c:v>
                </c:pt>
                <c:pt idx="136">
                  <c:v>668.83580962238591</c:v>
                </c:pt>
                <c:pt idx="137">
                  <c:v>670.28466755951115</c:v>
                </c:pt>
                <c:pt idx="138">
                  <c:v>671.7134725158586</c:v>
                </c:pt>
                <c:pt idx="139">
                  <c:v>673.1226565491047</c:v>
                </c:pt>
                <c:pt idx="140">
                  <c:v>674.51263751605848</c:v>
                </c:pt>
                <c:pt idx="141">
                  <c:v>675.88381920320671</c:v>
                </c:pt>
                <c:pt idx="142">
                  <c:v>677.23659146159866</c:v>
                </c:pt>
                <c:pt idx="143">
                  <c:v>678.5713303444586</c:v>
                </c:pt>
                <c:pt idx="144">
                  <c:v>679.88839824598631</c:v>
                </c:pt>
                <c:pt idx="145">
                  <c:v>681.18814403987676</c:v>
                </c:pt>
                <c:pt idx="146">
                  <c:v>682.47090321615553</c:v>
                </c:pt>
                <c:pt idx="147">
                  <c:v>683.73699801498992</c:v>
                </c:pt>
                <c:pt idx="148">
                  <c:v>684.98673755619245</c:v>
                </c:pt>
                <c:pt idx="149">
                  <c:v>686.22041796319058</c:v>
                </c:pt>
                <c:pt idx="150">
                  <c:v>687.43832248028559</c:v>
                </c:pt>
                <c:pt idx="151">
                  <c:v>688.64072158207375</c:v>
                </c:pt>
                <c:pt idx="152">
                  <c:v>689.82787307394881</c:v>
                </c:pt>
                <c:pt idx="153">
                  <c:v>691.00002218264706</c:v>
                </c:pt>
                <c:pt idx="154">
                  <c:v>692.15740163584144</c:v>
                </c:pt>
                <c:pt idx="155">
                  <c:v>693.30023172982942</c:v>
                </c:pt>
                <c:pt idx="156">
                  <c:v>694.42872038440419</c:v>
                </c:pt>
                <c:pt idx="157">
                  <c:v>695.54306318403917</c:v>
                </c:pt>
                <c:pt idx="158">
                  <c:v>696.6434434045633</c:v>
                </c:pt>
                <c:pt idx="159">
                  <c:v>697.73003202455129</c:v>
                </c:pt>
                <c:pt idx="160">
                  <c:v>698.80298772070921</c:v>
                </c:pt>
                <c:pt idx="161">
                  <c:v>699.86245684659752</c:v>
                </c:pt>
                <c:pt idx="162">
                  <c:v>700.90857339410434</c:v>
                </c:pt>
                <c:pt idx="163">
                  <c:v>701.94145893716643</c:v>
                </c:pt>
                <c:pt idx="164">
                  <c:v>702.96122255733405</c:v>
                </c:pt>
                <c:pt idx="165">
                  <c:v>703.96796075089571</c:v>
                </c:pt>
                <c:pt idx="166">
                  <c:v>704.96175731741732</c:v>
                </c:pt>
                <c:pt idx="167">
                  <c:v>705.94268322972221</c:v>
                </c:pt>
                <c:pt idx="168">
                  <c:v>706.91079648553864</c:v>
                </c:pt>
                <c:pt idx="169">
                  <c:v>707.8661419412839</c:v>
                </c:pt>
                <c:pt idx="170">
                  <c:v>708.80875112874082</c:v>
                </c:pt>
                <c:pt idx="171">
                  <c:v>709.73864205572499</c:v>
                </c:pt>
                <c:pt idx="172">
                  <c:v>710.65581899224321</c:v>
                </c:pt>
                <c:pt idx="173">
                  <c:v>711.56027224412185</c:v>
                </c:pt>
                <c:pt idx="174">
                  <c:v>712.45197791664202</c:v>
                </c:pt>
                <c:pt idx="175">
                  <c:v>713.33089767136971</c:v>
                </c:pt>
                <c:pt idx="176">
                  <c:v>714.19697848013038</c:v>
                </c:pt>
                <c:pt idx="177">
                  <c:v>715.05015238095302</c:v>
                </c:pt>
                <c:pt idx="178">
                  <c:v>715.89033624181616</c:v>
                </c:pt>
                <c:pt idx="179">
                  <c:v>716.71743153918192</c:v>
                </c:pt>
                <c:pt idx="180">
                  <c:v>717.53132415960602</c:v>
                </c:pt>
                <c:pt idx="181">
                  <c:v>718.33188423418255</c:v>
                </c:pt>
                <c:pt idx="182">
                  <c:v>719.1189660172156</c:v>
                </c:pt>
                <c:pt idx="183">
                  <c:v>719.89240782231764</c:v>
                </c:pt>
                <c:pt idx="184">
                  <c:v>720.65203203109877</c:v>
                </c:pt>
                <c:pt idx="185">
                  <c:v>721.39764519172581</c:v>
                </c:pt>
                <c:pt idx="186">
                  <c:v>722.12903822685951</c:v>
                </c:pt>
                <c:pt idx="187">
                  <c:v>722.84598677278109</c:v>
                </c:pt>
                <c:pt idx="188">
                  <c:v>723.54825167382955</c:v>
                </c:pt>
                <c:pt idx="189">
                  <c:v>724.2355796585008</c:v>
                </c:pt>
                <c:pt idx="190">
                  <c:v>724.90770422559081</c:v>
                </c:pt>
                <c:pt idx="191">
                  <c:v>725.56434677044774</c:v>
                </c:pt>
                <c:pt idx="192">
                  <c:v>726.20521798254617</c:v>
                </c:pt>
                <c:pt idx="193">
                  <c:v>726.83001954598865</c:v>
                </c:pt>
                <c:pt idx="194">
                  <c:v>727.43844617391153</c:v>
                </c:pt>
                <c:pt idx="195">
                  <c:v>728.03018800583448</c:v>
                </c:pt>
                <c:pt idx="196">
                  <c:v>728.60493339342509</c:v>
                </c:pt>
                <c:pt idx="197">
                  <c:v>729.16237209462884</c:v>
                </c:pt>
                <c:pt idx="198">
                  <c:v>729.70219888832742</c:v>
                </c:pt>
                <c:pt idx="199">
                  <c:v>730.22411761136561</c:v>
                </c:pt>
                <c:pt idx="200">
                  <c:v>730.72784560675575</c:v>
                </c:pt>
                <c:pt idx="201">
                  <c:v>731.21311855606814</c:v>
                </c:pt>
                <c:pt idx="202">
                  <c:v>731.67969565059116</c:v>
                </c:pt>
                <c:pt idx="203">
                  <c:v>732.12736503516078</c:v>
                </c:pt>
                <c:pt idx="204">
                  <c:v>732.55594943627534</c:v>
                </c:pt>
                <c:pt idx="205">
                  <c:v>732.96531186319328</c:v>
                </c:pt>
                <c:pt idx="206">
                  <c:v>733.3553612484518</c:v>
                </c:pt>
                <c:pt idx="207">
                  <c:v>733.72605787421139</c:v>
                </c:pt>
                <c:pt idx="208">
                  <c:v>734.07741841482607</c:v>
                </c:pt>
                <c:pt idx="209">
                  <c:v>734.40952041592584</c:v>
                </c:pt>
                <c:pt idx="210">
                  <c:v>734.72250602788222</c:v>
                </c:pt>
                <c:pt idx="211">
                  <c:v>735.01658481830304</c:v>
                </c:pt>
                <c:pt idx="212">
                  <c:v>735.29438480686122</c:v>
                </c:pt>
                <c:pt idx="213">
                  <c:v>735.59386579088755</c:v>
                </c:pt>
                <c:pt idx="214">
                  <c:v>735.91639038103472</c:v>
                </c:pt>
                <c:pt idx="215">
                  <c:v>736.26333388162413</c:v>
                </c:pt>
                <c:pt idx="216">
                  <c:v>736.63606944923981</c:v>
                </c:pt>
                <c:pt idx="217">
                  <c:v>737.03595105966861</c:v>
                </c:pt>
                <c:pt idx="218">
                  <c:v>737.46429441475561</c:v>
                </c:pt>
                <c:pt idx="219">
                  <c:v>737.92235603125152</c:v>
                </c:pt>
                <c:pt idx="220">
                  <c:v>738.41131087315296</c:v>
                </c:pt>
                <c:pt idx="221">
                  <c:v>738.93222901062484</c:v>
                </c:pt>
                <c:pt idx="222">
                  <c:v>739.48605190385058</c:v>
                </c:pt>
                <c:pt idx="223">
                  <c:v>740.07356900934883</c:v>
                </c:pt>
                <c:pt idx="224">
                  <c:v>740.69539547934266</c:v>
                </c:pt>
                <c:pt idx="225">
                  <c:v>741.35195176229149</c:v>
                </c:pt>
                <c:pt idx="226">
                  <c:v>742.04344590724133</c:v>
                </c:pt>
                <c:pt idx="227">
                  <c:v>742.76985932184095</c:v>
                </c:pt>
                <c:pt idx="228">
                  <c:v>743.53093663329696</c:v>
                </c:pt>
                <c:pt idx="229">
                  <c:v>744.32618015722096</c:v>
                </c:pt>
                <c:pt idx="230">
                  <c:v>745.15484929959962</c:v>
                </c:pt>
                <c:pt idx="231">
                  <c:v>746.01596501396011</c:v>
                </c:pt>
                <c:pt idx="232">
                  <c:v>746.90831922357893</c:v>
                </c:pt>
                <c:pt idx="233">
                  <c:v>747.83048891249723</c:v>
                </c:pt>
                <c:pt idx="234">
                  <c:v>748.78085440354016</c:v>
                </c:pt>
                <c:pt idx="235">
                  <c:v>749.75762118853868</c:v>
                </c:pt>
                <c:pt idx="236">
                  <c:v>750.75884456409312</c:v>
                </c:pt>
                <c:pt idx="237">
                  <c:v>751.78245625999466</c:v>
                </c:pt>
                <c:pt idx="238">
                  <c:v>752.82629222718742</c:v>
                </c:pt>
                <c:pt idx="239">
                  <c:v>753.88812077455066</c:v>
                </c:pt>
                <c:pt idx="240">
                  <c:v>754.96567030257108</c:v>
                </c:pt>
                <c:pt idx="241">
                  <c:v>756.05665596901372</c:v>
                </c:pt>
                <c:pt idx="242">
                  <c:v>757.15880472802121</c:v>
                </c:pt>
                <c:pt idx="243">
                  <c:v>758.26987830078531</c:v>
                </c:pt>
                <c:pt idx="244">
                  <c:v>759.38769375500669</c:v>
                </c:pt>
                <c:pt idx="245">
                  <c:v>760.51014148506931</c:v>
                </c:pt>
                <c:pt idx="246">
                  <c:v>761.63520049008412</c:v>
                </c:pt>
                <c:pt idx="247">
                  <c:v>762.76095093921742</c:v>
                </c:pt>
                <c:pt idx="248">
                  <c:v>763.88558409103211</c:v>
                </c:pt>
                <c:pt idx="249">
                  <c:v>765.00740969527601</c:v>
                </c:pt>
                <c:pt idx="250">
                  <c:v>766.12486105200412</c:v>
                </c:pt>
                <c:pt idx="251">
                  <c:v>767.23649793523123</c:v>
                </c:pt>
                <c:pt idx="252">
                  <c:v>768.34100760806962</c:v>
                </c:pt>
                <c:pt idx="253">
                  <c:v>769.43720416536769</c:v>
                </c:pt>
                <c:pt idx="254">
                  <c:v>770.52402644015331</c:v>
                </c:pt>
                <c:pt idx="255">
                  <c:v>771.60053470358503</c:v>
                </c:pt>
                <c:pt idx="256">
                  <c:v>772.66590637634749</c:v>
                </c:pt>
                <c:pt idx="257">
                  <c:v>773.71943095403094</c:v>
                </c:pt>
                <c:pt idx="258">
                  <c:v>774.76050433131581</c:v>
                </c:pt>
                <c:pt idx="259">
                  <c:v>775.78862269081719</c:v>
                </c:pt>
                <c:pt idx="260">
                  <c:v>776.80337610309584</c:v>
                </c:pt>
                <c:pt idx="261">
                  <c:v>777.80444196527276</c:v>
                </c:pt>
                <c:pt idx="262">
                  <c:v>778.79157838738183</c:v>
                </c:pt>
                <c:pt idx="263">
                  <c:v>779.76461761840278</c:v>
                </c:pt>
                <c:pt idx="264">
                  <c:v>780.72345958805738</c:v>
                </c:pt>
                <c:pt idx="265">
                  <c:v>781.66806562604506</c:v>
                </c:pt>
                <c:pt idx="266">
                  <c:v>782.5984524074928</c:v>
                </c:pt>
                <c:pt idx="267">
                  <c:v>783.51468616198474</c:v>
                </c:pt>
                <c:pt idx="268">
                  <c:v>784.41687717357513</c:v>
                </c:pt>
                <c:pt idx="269">
                  <c:v>785.30517459058615</c:v>
                </c:pt>
                <c:pt idx="270">
                  <c:v>786.1797615566619</c:v>
                </c:pt>
                <c:pt idx="271">
                  <c:v>787.04085066837615</c:v>
                </c:pt>
                <c:pt idx="272">
                  <c:v>787.88867975956248</c:v>
                </c:pt>
                <c:pt idx="273">
                  <c:v>788.72350800834226</c:v>
                </c:pt>
                <c:pt idx="274">
                  <c:v>789.54561235945766</c:v>
                </c:pt>
                <c:pt idx="275">
                  <c:v>790.35528425186544</c:v>
                </c:pt>
                <c:pt idx="276">
                  <c:v>791.15282663952519</c:v>
                </c:pt>
                <c:pt idx="277">
                  <c:v>791.93855129182487</c:v>
                </c:pt>
                <c:pt idx="278">
                  <c:v>792.71277635905381</c:v>
                </c:pt>
                <c:pt idx="279">
                  <c:v>793.4758241876832</c:v>
                </c:pt>
                <c:pt idx="280">
                  <c:v>794.22801936988071</c:v>
                </c:pt>
                <c:pt idx="281">
                  <c:v>794.96968701161666</c:v>
                </c:pt>
                <c:pt idx="282">
                  <c:v>795.70115120386436</c:v>
                </c:pt>
                <c:pt idx="283">
                  <c:v>796.42273368170675</c:v>
                </c:pt>
                <c:pt idx="284">
                  <c:v>797.1347526566102</c:v>
                </c:pt>
                <c:pt idx="285">
                  <c:v>797.83752180767192</c:v>
                </c:pt>
                <c:pt idx="286">
                  <c:v>798.53134941826988</c:v>
                </c:pt>
                <c:pt idx="287">
                  <c:v>799.2165376452167</c:v>
                </c:pt>
                <c:pt idx="288">
                  <c:v>799.89338190822662</c:v>
                </c:pt>
                <c:pt idx="289">
                  <c:v>800.5621703882274</c:v>
                </c:pt>
                <c:pt idx="290">
                  <c:v>801.22318362378076</c:v>
                </c:pt>
                <c:pt idx="291">
                  <c:v>801.87669419559518</c:v>
                </c:pt>
                <c:pt idx="292">
                  <c:v>802.5229664898277</c:v>
                </c:pt>
                <c:pt idx="293">
                  <c:v>803.16225653156243</c:v>
                </c:pt>
                <c:pt idx="294">
                  <c:v>803.79481188051614</c:v>
                </c:pt>
                <c:pt idx="295">
                  <c:v>804.42087158166237</c:v>
                </c:pt>
                <c:pt idx="296">
                  <c:v>805.04066616407158</c:v>
                </c:pt>
                <c:pt idx="297">
                  <c:v>805.65441768183905</c:v>
                </c:pt>
                <c:pt idx="298">
                  <c:v>806.2623397915155</c:v>
                </c:pt>
                <c:pt idx="299">
                  <c:v>806.8646378609626</c:v>
                </c:pt>
                <c:pt idx="300">
                  <c:v>807.46150910503286</c:v>
                </c:pt>
                <c:pt idx="301">
                  <c:v>808.05314274391503</c:v>
                </c:pt>
                <c:pt idx="302">
                  <c:v>808.6397201803976</c:v>
                </c:pt>
                <c:pt idx="303">
                  <c:v>809.22141519268587</c:v>
                </c:pt>
                <c:pt idx="304">
                  <c:v>809.79839413975606</c:v>
                </c:pt>
                <c:pt idx="305">
                  <c:v>810.37081617655849</c:v>
                </c:pt>
                <c:pt idx="306">
                  <c:v>810.93883347667406</c:v>
                </c:pt>
                <c:pt idx="307">
                  <c:v>811.50259146030487</c:v>
                </c:pt>
                <c:pt idx="308">
                  <c:v>812.06222902572688</c:v>
                </c:pt>
                <c:pt idx="309">
                  <c:v>812.61787878255893</c:v>
                </c:pt>
                <c:pt idx="310">
                  <c:v>813.16966728541036</c:v>
                </c:pt>
                <c:pt idx="311">
                  <c:v>813.7177152666552</c:v>
                </c:pt>
                <c:pt idx="312">
                  <c:v>814.26213786725327</c:v>
                </c:pt>
                <c:pt idx="313">
                  <c:v>814.80304486468731</c:v>
                </c:pt>
                <c:pt idx="314">
                  <c:v>815.34054089722861</c:v>
                </c:pt>
                <c:pt idx="315">
                  <c:v>815.87472568386283</c:v>
                </c:pt>
                <c:pt idx="316">
                  <c:v>816.40569423932345</c:v>
                </c:pt>
                <c:pt idx="317">
                  <c:v>816.9335370837764</c:v>
                </c:pt>
                <c:pt idx="318">
                  <c:v>817.45834044678998</c:v>
                </c:pt>
                <c:pt idx="319">
                  <c:v>817.98018646530261</c:v>
                </c:pt>
                <c:pt idx="320">
                  <c:v>818.49915337537152</c:v>
                </c:pt>
                <c:pt idx="321">
                  <c:v>819.01531569754661</c:v>
                </c:pt>
                <c:pt idx="322">
                  <c:v>819.52874441576762</c:v>
                </c:pt>
                <c:pt idx="323">
                  <c:v>820.03950714973234</c:v>
                </c:pt>
                <c:pt idx="324">
                  <c:v>820.54766832072335</c:v>
                </c:pt>
                <c:pt idx="325">
                  <c:v>821.0532893109164</c:v>
                </c:pt>
                <c:pt idx="326">
                  <c:v>821.55642861622789</c:v>
                </c:pt>
                <c:pt idx="327">
                  <c:v>822.05714199278066</c:v>
                </c:pt>
                <c:pt idx="328">
                  <c:v>822.55548259709406</c:v>
                </c:pt>
                <c:pt idx="329">
                  <c:v>823.05150112012109</c:v>
                </c:pt>
                <c:pt idx="330">
                  <c:v>823.54524591527229</c:v>
                </c:pt>
                <c:pt idx="331">
                  <c:v>824.03676312057723</c:v>
                </c:pt>
                <c:pt idx="332">
                  <c:v>824.52609677514693</c:v>
                </c:pt>
                <c:pt idx="333">
                  <c:v>825.01328893010782</c:v>
                </c:pt>
                <c:pt idx="334">
                  <c:v>825.49837975418268</c:v>
                </c:pt>
                <c:pt idx="335">
                  <c:v>825.98140763410083</c:v>
                </c:pt>
                <c:pt idx="336">
                  <c:v>826.46240927001986</c:v>
                </c:pt>
                <c:pt idx="337">
                  <c:v>826.9414197661448</c:v>
                </c:pt>
                <c:pt idx="338">
                  <c:v>827.41847271673009</c:v>
                </c:pt>
                <c:pt idx="339">
                  <c:v>827.89360028764793</c:v>
                </c:pt>
                <c:pt idx="340">
                  <c:v>828.36683329370703</c:v>
                </c:pt>
                <c:pt idx="341">
                  <c:v>828.83820127190097</c:v>
                </c:pt>
                <c:pt idx="342">
                  <c:v>829.30773255076474</c:v>
                </c:pt>
                <c:pt idx="343">
                  <c:v>829.77545431601243</c:v>
                </c:pt>
                <c:pt idx="344">
                  <c:v>830.24139267262558</c:v>
                </c:pt>
                <c:pt idx="345">
                  <c:v>830.70557270355903</c:v>
                </c:pt>
                <c:pt idx="346">
                  <c:v>831.16801852522269</c:v>
                </c:pt>
                <c:pt idx="347">
                  <c:v>831.62875333989746</c:v>
                </c:pt>
                <c:pt idx="348">
                  <c:v>832.08779948523409</c:v>
                </c:pt>
                <c:pt idx="349">
                  <c:v>832.5451784809818</c:v>
                </c:pt>
                <c:pt idx="350">
                  <c:v>833.00091107308617</c:v>
                </c:pt>
                <c:pt idx="351">
                  <c:v>833.45501727529188</c:v>
                </c:pt>
                <c:pt idx="352">
                  <c:v>833.90751640837948</c:v>
                </c:pt>
                <c:pt idx="353">
                  <c:v>834.35842713716147</c:v>
                </c:pt>
                <c:pt idx="354">
                  <c:v>834.80776750535597</c:v>
                </c:pt>
                <c:pt idx="355">
                  <c:v>835.255554968453</c:v>
                </c:pt>
                <c:pt idx="356">
                  <c:v>835.70180642468165</c:v>
                </c:pt>
                <c:pt idx="357">
                  <c:v>836.14653824418303</c:v>
                </c:pt>
                <c:pt idx="358">
                  <c:v>836.58976629648771</c:v>
                </c:pt>
                <c:pt idx="359">
                  <c:v>837.03150597639274</c:v>
                </c:pt>
                <c:pt idx="360">
                  <c:v>837.47177222832784</c:v>
                </c:pt>
                <c:pt idx="361">
                  <c:v>837.91057956929683</c:v>
                </c:pt>
                <c:pt idx="362">
                  <c:v>838.34794211047551</c:v>
                </c:pt>
                <c:pt idx="363">
                  <c:v>838.7838735775432</c:v>
                </c:pt>
                <c:pt idx="364">
                  <c:v>839.21838732982121</c:v>
                </c:pt>
                <c:pt idx="365">
                  <c:v>839.65149637828767</c:v>
                </c:pt>
                <c:pt idx="366">
                  <c:v>840.08321340253474</c:v>
                </c:pt>
                <c:pt idx="367">
                  <c:v>840.51355076673042</c:v>
                </c:pt>
                <c:pt idx="368">
                  <c:v>840.94252053464334</c:v>
                </c:pt>
                <c:pt idx="369">
                  <c:v>841.37013448378718</c:v>
                </c:pt>
                <c:pt idx="370">
                  <c:v>841.7964041187364</c:v>
                </c:pt>
                <c:pt idx="371">
                  <c:v>842.22134068366381</c:v>
                </c:pt>
                <c:pt idx="372">
                  <c:v>842.64495517414582</c:v>
                </c:pt>
                <c:pt idx="373">
                  <c:v>843.06725834828069</c:v>
                </c:pt>
                <c:pt idx="374">
                  <c:v>843.48826073716089</c:v>
                </c:pt>
                <c:pt idx="375">
                  <c:v>843.90797265473896</c:v>
                </c:pt>
                <c:pt idx="376">
                  <c:v>844.32640420712346</c:v>
                </c:pt>
                <c:pt idx="377">
                  <c:v>844.74356530134094</c:v>
                </c:pt>
                <c:pt idx="378">
                  <c:v>845.15946565359536</c:v>
                </c:pt>
                <c:pt idx="379">
                  <c:v>845.57411479705684</c:v>
                </c:pt>
                <c:pt idx="380">
                  <c:v>845.98752208920814</c:v>
                </c:pt>
                <c:pt idx="381">
                  <c:v>846.39969671877634</c:v>
                </c:pt>
                <c:pt idx="382">
                  <c:v>846.81064771227523</c:v>
                </c:pt>
                <c:pt idx="383">
                  <c:v>847.2203839401825</c:v>
                </c:pt>
                <c:pt idx="384">
                  <c:v>847.6289141227744</c:v>
                </c:pt>
                <c:pt idx="385">
                  <c:v>848.03624683563885</c:v>
                </c:pt>
                <c:pt idx="386">
                  <c:v>848.44239051488705</c:v>
                </c:pt>
                <c:pt idx="387">
                  <c:v>848.84735346208231</c:v>
                </c:pt>
                <c:pt idx="388">
                  <c:v>849.2511438489031</c:v>
                </c:pt>
                <c:pt idx="389">
                  <c:v>849.65376972155741</c:v>
                </c:pt>
                <c:pt idx="390">
                  <c:v>850.0552390049636</c:v>
                </c:pt>
                <c:pt idx="391">
                  <c:v>850.45555950671144</c:v>
                </c:pt>
                <c:pt idx="392">
                  <c:v>850.85473892081825</c:v>
                </c:pt>
                <c:pt idx="393">
                  <c:v>851.25278483129091</c:v>
                </c:pt>
                <c:pt idx="394">
                  <c:v>851.64970471550805</c:v>
                </c:pt>
                <c:pt idx="395">
                  <c:v>852.04550594743057</c:v>
                </c:pt>
                <c:pt idx="396">
                  <c:v>852.44019580065356</c:v>
                </c:pt>
                <c:pt idx="397">
                  <c:v>852.83378145130757</c:v>
                </c:pt>
                <c:pt idx="398">
                  <c:v>853.22626998081921</c:v>
                </c:pt>
                <c:pt idx="399">
                  <c:v>853.61766837853918</c:v>
                </c:pt>
                <c:pt idx="400">
                  <c:v>854.00798354424626</c:v>
                </c:pt>
                <c:pt idx="401">
                  <c:v>854.3972222905337</c:v>
                </c:pt>
                <c:pt idx="402">
                  <c:v>854.78539134508628</c:v>
                </c:pt>
                <c:pt idx="403">
                  <c:v>855.17249735285304</c:v>
                </c:pt>
                <c:pt idx="404">
                  <c:v>855.55854687812405</c:v>
                </c:pt>
                <c:pt idx="405">
                  <c:v>855.94354640651409</c:v>
                </c:pt>
                <c:pt idx="406">
                  <c:v>856.32750234686091</c:v>
                </c:pt>
                <c:pt idx="407">
                  <c:v>856.71042103304228</c:v>
                </c:pt>
                <c:pt idx="408">
                  <c:v>857.09230872571584</c:v>
                </c:pt>
                <c:pt idx="409">
                  <c:v>857.47317161398757</c:v>
                </c:pt>
                <c:pt idx="410">
                  <c:v>857.85301581701151</c:v>
                </c:pt>
                <c:pt idx="411">
                  <c:v>858.23184738552573</c:v>
                </c:pt>
                <c:pt idx="412">
                  <c:v>858.60967230332722</c:v>
                </c:pt>
                <c:pt idx="413">
                  <c:v>858.98649648869002</c:v>
                </c:pt>
                <c:pt idx="414">
                  <c:v>859.36232579572891</c:v>
                </c:pt>
                <c:pt idx="415">
                  <c:v>859.73716601571175</c:v>
                </c:pt>
                <c:pt idx="416">
                  <c:v>860.11102287832398</c:v>
                </c:pt>
                <c:pt idx="417">
                  <c:v>860.48390205288683</c:v>
                </c:pt>
                <c:pt idx="418">
                  <c:v>860.85580914953243</c:v>
                </c:pt>
                <c:pt idx="419">
                  <c:v>861.22674972033758</c:v>
                </c:pt>
                <c:pt idx="420">
                  <c:v>861.59672926041867</c:v>
                </c:pt>
                <c:pt idx="421">
                  <c:v>861.96575320898978</c:v>
                </c:pt>
                <c:pt idx="422">
                  <c:v>862.33382695038517</c:v>
                </c:pt>
                <c:pt idx="423">
                  <c:v>862.70095581504904</c:v>
                </c:pt>
                <c:pt idx="424">
                  <c:v>863.06714508049333</c:v>
                </c:pt>
                <c:pt idx="425">
                  <c:v>863.4323999722252</c:v>
                </c:pt>
                <c:pt idx="426">
                  <c:v>863.79672566464615</c:v>
                </c:pt>
                <c:pt idx="427">
                  <c:v>864.16012728192345</c:v>
                </c:pt>
                <c:pt idx="428">
                  <c:v>864.52260989883587</c:v>
                </c:pt>
                <c:pt idx="429">
                  <c:v>864.88417854159457</c:v>
                </c:pt>
                <c:pt idx="430">
                  <c:v>865.24483818863996</c:v>
                </c:pt>
                <c:pt idx="431">
                  <c:v>865.60459377141615</c:v>
                </c:pt>
                <c:pt idx="432">
                  <c:v>865.96345017512397</c:v>
                </c:pt>
                <c:pt idx="433">
                  <c:v>866.32141223945302</c:v>
                </c:pt>
                <c:pt idx="434">
                  <c:v>866.67848475929407</c:v>
                </c:pt>
                <c:pt idx="435">
                  <c:v>867.03467248543245</c:v>
                </c:pt>
                <c:pt idx="436">
                  <c:v>867.38998012522347</c:v>
                </c:pt>
                <c:pt idx="437">
                  <c:v>867.74441234325036</c:v>
                </c:pt>
                <c:pt idx="438">
                  <c:v>868.09797376196536</c:v>
                </c:pt>
                <c:pt idx="439">
                  <c:v>868.45066896231504</c:v>
                </c:pt>
                <c:pt idx="440">
                  <c:v>868.80250248435038</c:v>
                </c:pt>
                <c:pt idx="441">
                  <c:v>869.15347882782157</c:v>
                </c:pt>
                <c:pt idx="442">
                  <c:v>869.50360245275874</c:v>
                </c:pt>
                <c:pt idx="443">
                  <c:v>869.85287778003953</c:v>
                </c:pt>
                <c:pt idx="444">
                  <c:v>870.20130919194298</c:v>
                </c:pt>
                <c:pt idx="445">
                  <c:v>870.54890103269054</c:v>
                </c:pt>
                <c:pt idx="446">
                  <c:v>870.89565760897551</c:v>
                </c:pt>
                <c:pt idx="447">
                  <c:v>871.24158319048024</c:v>
                </c:pt>
                <c:pt idx="448">
                  <c:v>871.58668201038199</c:v>
                </c:pt>
                <c:pt idx="449">
                  <c:v>871.93095826584783</c:v>
                </c:pt>
                <c:pt idx="450">
                  <c:v>872.27441611851896</c:v>
                </c:pt>
                <c:pt idx="451">
                  <c:v>872.61705969498485</c:v>
                </c:pt>
                <c:pt idx="452">
                  <c:v>872.95889308724691</c:v>
                </c:pt>
                <c:pt idx="453">
                  <c:v>873.29992035317343</c:v>
                </c:pt>
                <c:pt idx="454">
                  <c:v>873.64014551694447</c:v>
                </c:pt>
                <c:pt idx="455">
                  <c:v>873.97957256948825</c:v>
                </c:pt>
                <c:pt idx="456">
                  <c:v>874.31820546890833</c:v>
                </c:pt>
                <c:pt idx="457">
                  <c:v>874.65604814090284</c:v>
                </c:pt>
                <c:pt idx="458">
                  <c:v>874.99310447917503</c:v>
                </c:pt>
                <c:pt idx="459">
                  <c:v>875.3293783458364</c:v>
                </c:pt>
                <c:pt idx="460">
                  <c:v>875.66487357180119</c:v>
                </c:pt>
                <c:pt idx="461">
                  <c:v>875.99959395717451</c:v>
                </c:pt>
                <c:pt idx="462">
                  <c:v>876.33354327163249</c:v>
                </c:pt>
                <c:pt idx="463">
                  <c:v>876.66672525479521</c:v>
                </c:pt>
                <c:pt idx="464">
                  <c:v>876.9991436165933</c:v>
                </c:pt>
                <c:pt idx="465">
                  <c:v>877.33080203762745</c:v>
                </c:pt>
                <c:pt idx="466">
                  <c:v>877.66170416952127</c:v>
                </c:pt>
                <c:pt idx="467">
                  <c:v>877.99185363526851</c:v>
                </c:pt>
                <c:pt idx="468">
                  <c:v>878.3212540295732</c:v>
                </c:pt>
                <c:pt idx="469">
                  <c:v>878.64990891918433</c:v>
                </c:pt>
                <c:pt idx="470">
                  <c:v>878.97782184322455</c:v>
                </c:pt>
                <c:pt idx="471">
                  <c:v>879.30499631351336</c:v>
                </c:pt>
                <c:pt idx="472">
                  <c:v>879.63143581488418</c:v>
                </c:pt>
                <c:pt idx="473">
                  <c:v>879.95714380549646</c:v>
                </c:pt>
                <c:pt idx="474">
                  <c:v>880.28212371714267</c:v>
                </c:pt>
                <c:pt idx="475">
                  <c:v>880.60637895554942</c:v>
                </c:pt>
                <c:pt idx="476">
                  <c:v>880.92991290067425</c:v>
                </c:pt>
                <c:pt idx="477">
                  <c:v>881.25272890699716</c:v>
                </c:pt>
                <c:pt idx="478">
                  <c:v>881.5748303038074</c:v>
                </c:pt>
                <c:pt idx="479">
                  <c:v>881.89622039548556</c:v>
                </c:pt>
                <c:pt idx="480">
                  <c:v>882.21690246178116</c:v>
                </c:pt>
                <c:pt idx="481">
                  <c:v>882.53687975808577</c:v>
                </c:pt>
                <c:pt idx="482">
                  <c:v>882.8561555157014</c:v>
                </c:pt>
                <c:pt idx="483">
                  <c:v>883.17473294210538</c:v>
                </c:pt>
                <c:pt idx="484">
                  <c:v>883.49261522121026</c:v>
                </c:pt>
                <c:pt idx="485">
                  <c:v>883.80980551362018</c:v>
                </c:pt>
                <c:pt idx="486">
                  <c:v>884.1263069568829</c:v>
                </c:pt>
                <c:pt idx="487">
                  <c:v>884.44212266573811</c:v>
                </c:pt>
                <c:pt idx="488">
                  <c:v>884.75725573236218</c:v>
                </c:pt>
                <c:pt idx="489">
                  <c:v>885.07170922660839</c:v>
                </c:pt>
                <c:pt idx="490">
                  <c:v>885.38548619624441</c:v>
                </c:pt>
                <c:pt idx="491">
                  <c:v>885.6985896671855</c:v>
                </c:pt>
                <c:pt idx="492">
                  <c:v>886.01102264372457</c:v>
                </c:pt>
                <c:pt idx="493">
                  <c:v>886.32278810875891</c:v>
                </c:pt>
                <c:pt idx="494">
                  <c:v>886.633889024013</c:v>
                </c:pt>
                <c:pt idx="495">
                  <c:v>886.94432833025883</c:v>
                </c:pt>
                <c:pt idx="496">
                  <c:v>887.25410894753213</c:v>
                </c:pt>
                <c:pt idx="497">
                  <c:v>887.56323377534625</c:v>
                </c:pt>
                <c:pt idx="498">
                  <c:v>887.87170569290242</c:v>
                </c:pt>
                <c:pt idx="499">
                  <c:v>888.17952755929707</c:v>
                </c:pt>
                <c:pt idx="500">
                  <c:v>888.48670221372618</c:v>
                </c:pt>
                <c:pt idx="501">
                  <c:v>888.79323247568709</c:v>
                </c:pt>
                <c:pt idx="502">
                  <c:v>889.0991211451767</c:v>
                </c:pt>
                <c:pt idx="503">
                  <c:v>889.4043710028875</c:v>
                </c:pt>
                <c:pt idx="504">
                  <c:v>889.70898481040069</c:v>
                </c:pt>
                <c:pt idx="505">
                  <c:v>890.01296531037644</c:v>
                </c:pt>
                <c:pt idx="506">
                  <c:v>890.31631522674161</c:v>
                </c:pt>
                <c:pt idx="507">
                  <c:v>890.61903726487503</c:v>
                </c:pt>
                <c:pt idx="508">
                  <c:v>890.92113411178991</c:v>
                </c:pt>
                <c:pt idx="509">
                  <c:v>891.22260843631398</c:v>
                </c:pt>
                <c:pt idx="510">
                  <c:v>891.52346288926708</c:v>
                </c:pt>
                <c:pt idx="511">
                  <c:v>891.82370010363638</c:v>
                </c:pt>
                <c:pt idx="512">
                  <c:v>892.1233226947495</c:v>
                </c:pt>
                <c:pt idx="513">
                  <c:v>892.4223332604447</c:v>
                </c:pt>
                <c:pt idx="514">
                  <c:v>892.72073438123914</c:v>
                </c:pt>
                <c:pt idx="515">
                  <c:v>893.01852862049509</c:v>
                </c:pt>
                <c:pt idx="516">
                  <c:v>893.31571852458376</c:v>
                </c:pt>
                <c:pt idx="517">
                  <c:v>893.61230662304672</c:v>
                </c:pt>
                <c:pt idx="518">
                  <c:v>893.90829542875565</c:v>
                </c:pt>
                <c:pt idx="519">
                  <c:v>894.20368743806978</c:v>
                </c:pt>
                <c:pt idx="520">
                  <c:v>894.4984851309913</c:v>
                </c:pt>
                <c:pt idx="521">
                  <c:v>894.79269097131851</c:v>
                </c:pt>
                <c:pt idx="522">
                  <c:v>895.08630740679757</c:v>
                </c:pt>
                <c:pt idx="523">
                  <c:v>895.37933686927192</c:v>
                </c:pt>
                <c:pt idx="524">
                  <c:v>895.6717817748297</c:v>
                </c:pt>
                <c:pt idx="525">
                  <c:v>895.9636445239496</c:v>
                </c:pt>
                <c:pt idx="526">
                  <c:v>896.2549275016446</c:v>
                </c:pt>
                <c:pt idx="527">
                  <c:v>896.54563307760407</c:v>
                </c:pt>
                <c:pt idx="528">
                  <c:v>896.8357636063339</c:v>
                </c:pt>
                <c:pt idx="529">
                  <c:v>897.12532142729515</c:v>
                </c:pt>
                <c:pt idx="530">
                  <c:v>897.41430886504099</c:v>
                </c:pt>
                <c:pt idx="531">
                  <c:v>897.70272822935124</c:v>
                </c:pt>
                <c:pt idx="532">
                  <c:v>897.99058181536634</c:v>
                </c:pt>
                <c:pt idx="533">
                  <c:v>898.27787190371885</c:v>
                </c:pt>
                <c:pt idx="534">
                  <c:v>898.56460076066367</c:v>
                </c:pt>
                <c:pt idx="535">
                  <c:v>898.85077063820654</c:v>
                </c:pt>
                <c:pt idx="536">
                  <c:v>899.13638377423126</c:v>
                </c:pt>
                <c:pt idx="537">
                  <c:v>899.42144239262473</c:v>
                </c:pt>
                <c:pt idx="538">
                  <c:v>899.70594870340153</c:v>
                </c:pt>
                <c:pt idx="539">
                  <c:v>899.98990490282574</c:v>
                </c:pt>
                <c:pt idx="540">
                  <c:v>900.27331317353253</c:v>
                </c:pt>
                <c:pt idx="541">
                  <c:v>900.55629471956809</c:v>
                </c:pt>
                <c:pt idx="542">
                  <c:v>900.83864332282178</c:v>
                </c:pt>
                <c:pt idx="543">
                  <c:v>901.12037143767225</c:v>
                </c:pt>
                <c:pt idx="544">
                  <c:v>901.401490404073</c:v>
                </c:pt>
                <c:pt idx="545">
                  <c:v>901.68201056372379</c:v>
                </c:pt>
                <c:pt idx="546">
                  <c:v>901.9619413640969</c:v>
                </c:pt>
                <c:pt idx="547">
                  <c:v>902.24129145158201</c:v>
                </c:pt>
                <c:pt idx="548">
                  <c:v>902.52006875487996</c:v>
                </c:pt>
                <c:pt idx="549">
                  <c:v>902.79828055966129</c:v>
                </c:pt>
                <c:pt idx="550">
                  <c:v>903.07593357539872</c:v>
                </c:pt>
                <c:pt idx="551">
                  <c:v>903.35303399519012</c:v>
                </c:pt>
                <c:pt idx="552">
                  <c:v>903.62958754930241</c:v>
                </c:pt>
                <c:pt idx="553">
                  <c:v>903.90559955309288</c:v>
                </c:pt>
                <c:pt idx="554">
                  <c:v>904.18107494989454</c:v>
                </c:pt>
                <c:pt idx="555">
                  <c:v>904.45601834939305</c:v>
                </c:pt>
                <c:pt idx="556">
                  <c:v>904.73043406196621</c:v>
                </c:pt>
                <c:pt idx="557">
                  <c:v>905.00432612940915</c:v>
                </c:pt>
                <c:pt idx="558">
                  <c:v>905.2776983524243</c:v>
                </c:pt>
                <c:pt idx="559">
                  <c:v>905.55055431521464</c:v>
                </c:pt>
                <c:pt idx="560">
                  <c:v>905.82289740748558</c:v>
                </c:pt>
                <c:pt idx="561">
                  <c:v>906.09473084412616</c:v>
                </c:pt>
                <c:pt idx="562">
                  <c:v>906.36605768281458</c:v>
                </c:pt>
                <c:pt idx="563">
                  <c:v>906.63688083976604</c:v>
                </c:pt>
                <c:pt idx="564">
                  <c:v>906.90720310381812</c:v>
                </c:pt>
                <c:pt idx="565">
                  <c:v>907.17702714902975</c:v>
                </c:pt>
                <c:pt idx="566">
                  <c:v>907.44635554594902</c:v>
                </c:pt>
                <c:pt idx="567">
                  <c:v>907.71519077169182</c:v>
                </c:pt>
                <c:pt idx="568">
                  <c:v>907.98353521895558</c:v>
                </c:pt>
                <c:pt idx="569">
                  <c:v>908.25139120408085</c:v>
                </c:pt>
                <c:pt idx="570">
                  <c:v>908.51876097426248</c:v>
                </c:pt>
                <c:pt idx="571">
                  <c:v>908.78564671399852</c:v>
                </c:pt>
                <c:pt idx="572">
                  <c:v>909.05205055085901</c:v>
                </c:pt>
                <c:pt idx="573">
                  <c:v>909.31797456064578</c:v>
                </c:pt>
                <c:pt idx="574">
                  <c:v>909.58342077200814</c:v>
                </c:pt>
                <c:pt idx="575">
                  <c:v>909.84839117057265</c:v>
                </c:pt>
                <c:pt idx="576">
                  <c:v>910.11288770263729</c:v>
                </c:pt>
                <c:pt idx="577">
                  <c:v>910.37691227847756</c:v>
                </c:pt>
                <c:pt idx="578">
                  <c:v>910.64046677530473</c:v>
                </c:pt>
                <c:pt idx="579">
                  <c:v>910.90355303991407</c:v>
                </c:pt>
                <c:pt idx="580">
                  <c:v>911.16617289105545</c:v>
                </c:pt>
                <c:pt idx="581">
                  <c:v>911.42832812155598</c:v>
                </c:pt>
                <c:pt idx="582">
                  <c:v>911.69002050022095</c:v>
                </c:pt>
                <c:pt idx="583">
                  <c:v>911.95125177353725</c:v>
                </c:pt>
                <c:pt idx="584">
                  <c:v>912.21202366719956</c:v>
                </c:pt>
                <c:pt idx="585">
                  <c:v>912.47233788747883</c:v>
                </c:pt>
                <c:pt idx="586">
                  <c:v>912.73219612244895</c:v>
                </c:pt>
                <c:pt idx="587">
                  <c:v>912.99160004308874</c:v>
                </c:pt>
                <c:pt idx="588">
                  <c:v>913.25055130426938</c:v>
                </c:pt>
                <c:pt idx="589">
                  <c:v>913.50905154564293</c:v>
                </c:pt>
                <c:pt idx="590">
                  <c:v>913.76710239243994</c:v>
                </c:pt>
                <c:pt idx="591">
                  <c:v>914.02470545618723</c:v>
                </c:pt>
                <c:pt idx="592">
                  <c:v>914.28186233535359</c:v>
                </c:pt>
                <c:pt idx="593">
                  <c:v>914.53857461593202</c:v>
                </c:pt>
                <c:pt idx="594">
                  <c:v>914.79484387196419</c:v>
                </c:pt>
                <c:pt idx="595">
                  <c:v>915.05067166601384</c:v>
                </c:pt>
                <c:pt idx="596">
                  <c:v>915.30605954959526</c:v>
                </c:pt>
                <c:pt idx="597">
                  <c:v>915.56100906355971</c:v>
                </c:pt>
                <c:pt idx="598">
                  <c:v>915.81552173844671</c:v>
                </c:pt>
                <c:pt idx="599">
                  <c:v>916.06959909480202</c:v>
                </c:pt>
                <c:pt idx="600">
                  <c:v>916.32324264346676</c:v>
                </c:pt>
                <c:pt idx="601">
                  <c:v>916.57645388584035</c:v>
                </c:pt>
                <c:pt idx="602">
                  <c:v>916.82923431412075</c:v>
                </c:pt>
                <c:pt idx="603">
                  <c:v>917.08158541152329</c:v>
                </c:pt>
                <c:pt idx="604">
                  <c:v>917.33350865248144</c:v>
                </c:pt>
                <c:pt idx="605">
                  <c:v>917.585005502831</c:v>
                </c:pt>
                <c:pt idx="606">
                  <c:v>917.83607741997889</c:v>
                </c:pt>
                <c:pt idx="607">
                  <c:v>918.08672585305953</c:v>
                </c:pt>
                <c:pt idx="608">
                  <c:v>918.33695224307837</c:v>
                </c:pt>
                <c:pt idx="609">
                  <c:v>918.58675802304595</c:v>
                </c:pt>
                <c:pt idx="610">
                  <c:v>918.83614461810134</c:v>
                </c:pt>
                <c:pt idx="611">
                  <c:v>919.08511344562771</c:v>
                </c:pt>
                <c:pt idx="612">
                  <c:v>919.33366591536026</c:v>
                </c:pt>
                <c:pt idx="613">
                  <c:v>919.58180342948697</c:v>
                </c:pt>
                <c:pt idx="614">
                  <c:v>919.82952738274332</c:v>
                </c:pt>
                <c:pt idx="615">
                  <c:v>920.07683916250187</c:v>
                </c:pt>
                <c:pt idx="616">
                  <c:v>920.32374014885636</c:v>
                </c:pt>
                <c:pt idx="617">
                  <c:v>920.57023171470178</c:v>
                </c:pt>
                <c:pt idx="618">
                  <c:v>920.81631522580994</c:v>
                </c:pt>
                <c:pt idx="619">
                  <c:v>921.06199204090217</c:v>
                </c:pt>
                <c:pt idx="620">
                  <c:v>921.30726351171802</c:v>
                </c:pt>
                <c:pt idx="621">
                  <c:v>921.55213098308161</c:v>
                </c:pt>
                <c:pt idx="622">
                  <c:v>921.79659579296492</c:v>
                </c:pt>
                <c:pt idx="623">
                  <c:v>922.04065927254885</c:v>
                </c:pt>
                <c:pt idx="624">
                  <c:v>922.28432274628221</c:v>
                </c:pt>
                <c:pt idx="625">
                  <c:v>922.52758753193848</c:v>
                </c:pt>
                <c:pt idx="626">
                  <c:v>922.77045494067113</c:v>
                </c:pt>
                <c:pt idx="627">
                  <c:v>923.01292627706687</c:v>
                </c:pt>
                <c:pt idx="628">
                  <c:v>923.25500283919791</c:v>
                </c:pt>
                <c:pt idx="629">
                  <c:v>923.49668591867237</c:v>
                </c:pt>
                <c:pt idx="630">
                  <c:v>923.7379768006839</c:v>
                </c:pt>
                <c:pt idx="631">
                  <c:v>923.97887676405992</c:v>
                </c:pt>
                <c:pt idx="632">
                  <c:v>924.21938708130858</c:v>
                </c:pt>
                <c:pt idx="633">
                  <c:v>924.45950901866513</c:v>
                </c:pt>
                <c:pt idx="634">
                  <c:v>924.69924383613727</c:v>
                </c:pt>
                <c:pt idx="635">
                  <c:v>924.93859278754974</c:v>
                </c:pt>
                <c:pt idx="636">
                  <c:v>925.17755712058784</c:v>
                </c:pt>
                <c:pt idx="637">
                  <c:v>925.41613807684053</c:v>
                </c:pt>
                <c:pt idx="638">
                  <c:v>925.65433689184283</c:v>
                </c:pt>
                <c:pt idx="639">
                  <c:v>925.89215479511745</c:v>
                </c:pt>
                <c:pt idx="640">
                  <c:v>926.1295930102159</c:v>
                </c:pt>
                <c:pt idx="641">
                  <c:v>926.36665275475877</c:v>
                </c:pt>
                <c:pt idx="642">
                  <c:v>926.60333524047621</c:v>
                </c:pt>
                <c:pt idx="643">
                  <c:v>926.839641673247</c:v>
                </c:pt>
                <c:pt idx="644">
                  <c:v>927.07557325313792</c:v>
                </c:pt>
                <c:pt idx="645">
                  <c:v>927.31113117444193</c:v>
                </c:pt>
                <c:pt idx="646">
                  <c:v>927.54631662571649</c:v>
                </c:pt>
                <c:pt idx="647">
                  <c:v>927.78113078982142</c:v>
                </c:pt>
                <c:pt idx="648">
                  <c:v>928.01557484395585</c:v>
                </c:pt>
                <c:pt idx="649">
                  <c:v>928.24964995969538</c:v>
                </c:pt>
                <c:pt idx="650">
                  <c:v>928.48335730302858</c:v>
                </c:pt>
                <c:pt idx="651">
                  <c:v>928.71669803439295</c:v>
                </c:pt>
                <c:pt idx="652">
                  <c:v>928.949673308711</c:v>
                </c:pt>
                <c:pt idx="653">
                  <c:v>929.18228427542567</c:v>
                </c:pt>
                <c:pt idx="654">
                  <c:v>929.41453207853533</c:v>
                </c:pt>
                <c:pt idx="655">
                  <c:v>929.64641785662877</c:v>
                </c:pt>
                <c:pt idx="656">
                  <c:v>929.87794274291969</c:v>
                </c:pt>
                <c:pt idx="657">
                  <c:v>930.10910786528075</c:v>
                </c:pt>
                <c:pt idx="658">
                  <c:v>930.33991434627762</c:v>
                </c:pt>
                <c:pt idx="659">
                  <c:v>930.57036330320261</c:v>
                </c:pt>
                <c:pt idx="660">
                  <c:v>930.80045584810773</c:v>
                </c:pt>
                <c:pt idx="661">
                  <c:v>931.03019308783803</c:v>
                </c:pt>
                <c:pt idx="662">
                  <c:v>931.25957612406421</c:v>
                </c:pt>
                <c:pt idx="663">
                  <c:v>931.48860605331504</c:v>
                </c:pt>
                <c:pt idx="664">
                  <c:v>931.71728396700973</c:v>
                </c:pt>
                <c:pt idx="665">
                  <c:v>931.9456109514897</c:v>
                </c:pt>
                <c:pt idx="666">
                  <c:v>932.17358808805022</c:v>
                </c:pt>
                <c:pt idx="667">
                  <c:v>932.40121645297222</c:v>
                </c:pt>
                <c:pt idx="668">
                  <c:v>932.62849711755291</c:v>
                </c:pt>
                <c:pt idx="669">
                  <c:v>932.8554311481372</c:v>
                </c:pt>
                <c:pt idx="670">
                  <c:v>933.08201960614804</c:v>
                </c:pt>
                <c:pt idx="671">
                  <c:v>933.308263548117</c:v>
                </c:pt>
                <c:pt idx="672">
                  <c:v>933.53416402571429</c:v>
                </c:pt>
                <c:pt idx="673">
                  <c:v>933.759722085779</c:v>
                </c:pt>
                <c:pt idx="674">
                  <c:v>933.98493877034855</c:v>
                </c:pt>
                <c:pt idx="675">
                  <c:v>934.20981511668833</c:v>
                </c:pt>
                <c:pt idx="676">
                  <c:v>934.43435215732086</c:v>
                </c:pt>
                <c:pt idx="677">
                  <c:v>934.65855092005484</c:v>
                </c:pt>
                <c:pt idx="678">
                  <c:v>934.88241242801382</c:v>
                </c:pt>
                <c:pt idx="679">
                  <c:v>935.10593769966511</c:v>
                </c:pt>
                <c:pt idx="680">
                  <c:v>935.32912774884778</c:v>
                </c:pt>
                <c:pt idx="681">
                  <c:v>935.55198358480084</c:v>
                </c:pt>
                <c:pt idx="682">
                  <c:v>935.77450621219157</c:v>
                </c:pt>
                <c:pt idx="683">
                  <c:v>935.99669663114264</c:v>
                </c:pt>
                <c:pt idx="684">
                  <c:v>936.21855583725994</c:v>
                </c:pt>
                <c:pt idx="685">
                  <c:v>936.44008482165975</c:v>
                </c:pt>
                <c:pt idx="686">
                  <c:v>936.66128457099603</c:v>
                </c:pt>
                <c:pt idx="687">
                  <c:v>936.88215606748702</c:v>
                </c:pt>
                <c:pt idx="688">
                  <c:v>937.10270028894195</c:v>
                </c:pt>
                <c:pt idx="689">
                  <c:v>937.32291820878766</c:v>
                </c:pt>
                <c:pt idx="690">
                  <c:v>937.54281079609484</c:v>
                </c:pt>
                <c:pt idx="691">
                  <c:v>937.76237901560387</c:v>
                </c:pt>
                <c:pt idx="692">
                  <c:v>937.98162382775092</c:v>
                </c:pt>
                <c:pt idx="693">
                  <c:v>938.20054618869358</c:v>
                </c:pt>
                <c:pt idx="694">
                  <c:v>938.41914705033628</c:v>
                </c:pt>
                <c:pt idx="695">
                  <c:v>938.63742736035579</c:v>
                </c:pt>
                <c:pt idx="696">
                  <c:v>938.85538806222598</c:v>
                </c:pt>
                <c:pt idx="697">
                  <c:v>939.0730300952431</c:v>
                </c:pt>
                <c:pt idx="698">
                  <c:v>939.29035439455015</c:v>
                </c:pt>
                <c:pt idx="699">
                  <c:v>939.50736189116185</c:v>
                </c:pt>
                <c:pt idx="700">
                  <c:v>939.72405351198859</c:v>
                </c:pt>
                <c:pt idx="701">
                  <c:v>939.94043017986098</c:v>
                </c:pt>
                <c:pt idx="702">
                  <c:v>940.15649281355354</c:v>
                </c:pt>
                <c:pt idx="703">
                  <c:v>940.37224232780875</c:v>
                </c:pt>
                <c:pt idx="704">
                  <c:v>940.58767963336061</c:v>
                </c:pt>
                <c:pt idx="705">
                  <c:v>940.80280563695817</c:v>
                </c:pt>
                <c:pt idx="706">
                  <c:v>941.01762124138884</c:v>
                </c:pt>
                <c:pt idx="707">
                  <c:v>941.23212734550145</c:v>
                </c:pt>
                <c:pt idx="708">
                  <c:v>941.44632484422937</c:v>
                </c:pt>
                <c:pt idx="709">
                  <c:v>941.66021462861318</c:v>
                </c:pt>
                <c:pt idx="710">
                  <c:v>941.87379758582324</c:v>
                </c:pt>
                <c:pt idx="711">
                  <c:v>942.08707459918253</c:v>
                </c:pt>
                <c:pt idx="712">
                  <c:v>942.30004654818833</c:v>
                </c:pt>
                <c:pt idx="713">
                  <c:v>942.51271430853512</c:v>
                </c:pt>
                <c:pt idx="714">
                  <c:v>942.7250787521358</c:v>
                </c:pt>
                <c:pt idx="715">
                  <c:v>942.9371407471441</c:v>
                </c:pt>
                <c:pt idx="716">
                  <c:v>943.14890115797607</c:v>
                </c:pt>
                <c:pt idx="717">
                  <c:v>943.36036084533134</c:v>
                </c:pt>
                <c:pt idx="718">
                  <c:v>943.57152066621495</c:v>
                </c:pt>
                <c:pt idx="719">
                  <c:v>943.78238147395814</c:v>
                </c:pt>
                <c:pt idx="720">
                  <c:v>943.99294411823951</c:v>
                </c:pt>
                <c:pt idx="721">
                  <c:v>944.20320944510593</c:v>
                </c:pt>
                <c:pt idx="722">
                  <c:v>944.41317829699346</c:v>
                </c:pt>
                <c:pt idx="723">
                  <c:v>944.62285151274773</c:v>
                </c:pt>
                <c:pt idx="724">
                  <c:v>944.83222992764445</c:v>
                </c:pt>
                <c:pt idx="725">
                  <c:v>945.04131437340982</c:v>
                </c:pt>
                <c:pt idx="726">
                  <c:v>945.25010567824052</c:v>
                </c:pt>
                <c:pt idx="727">
                  <c:v>945.45860466682382</c:v>
                </c:pt>
                <c:pt idx="728">
                  <c:v>945.66681216035738</c:v>
                </c:pt>
                <c:pt idx="729">
                  <c:v>945.87472897656914</c:v>
                </c:pt>
                <c:pt idx="730">
                  <c:v>946.08235592973688</c:v>
                </c:pt>
                <c:pt idx="731">
                  <c:v>946.28969383070751</c:v>
                </c:pt>
                <c:pt idx="732">
                  <c:v>946.49674348691656</c:v>
                </c:pt>
                <c:pt idx="733">
                  <c:v>946.70350570240726</c:v>
                </c:pt>
                <c:pt idx="734">
                  <c:v>946.90998127784962</c:v>
                </c:pt>
                <c:pt idx="735">
                  <c:v>947.11617101055947</c:v>
                </c:pt>
                <c:pt idx="736">
                  <c:v>947.32207569451691</c:v>
                </c:pt>
                <c:pt idx="737">
                  <c:v>947.52769612038549</c:v>
                </c:pt>
                <c:pt idx="738">
                  <c:v>947.73303307553022</c:v>
                </c:pt>
                <c:pt idx="739">
                  <c:v>947.93808734403603</c:v>
                </c:pt>
                <c:pt idx="740">
                  <c:v>948.14285970672643</c:v>
                </c:pt>
                <c:pt idx="741">
                  <c:v>948.34735094118128</c:v>
                </c:pt>
                <c:pt idx="742">
                  <c:v>948.55156182175472</c:v>
                </c:pt>
                <c:pt idx="743">
                  <c:v>948.75549311959332</c:v>
                </c:pt>
                <c:pt idx="744">
                  <c:v>948.95914560265373</c:v>
                </c:pt>
                <c:pt idx="745">
                  <c:v>949.16252003572038</c:v>
                </c:pt>
                <c:pt idx="746">
                  <c:v>949.36561718042276</c:v>
                </c:pt>
                <c:pt idx="747">
                  <c:v>949.5684377952532</c:v>
                </c:pt>
                <c:pt idx="748">
                  <c:v>949.77098263558378</c:v>
                </c:pt>
                <c:pt idx="749">
                  <c:v>949.97325245368359</c:v>
                </c:pt>
                <c:pt idx="750">
                  <c:v>950.17524799873593</c:v>
                </c:pt>
                <c:pt idx="751">
                  <c:v>950.3769700168549</c:v>
                </c:pt>
                <c:pt idx="752">
                  <c:v>950.57841925110256</c:v>
                </c:pt>
                <c:pt idx="753">
                  <c:v>950.77959644150542</c:v>
                </c:pt>
                <c:pt idx="754">
                  <c:v>950.98050232507092</c:v>
                </c:pt>
                <c:pt idx="755">
                  <c:v>951.18113763580413</c:v>
                </c:pt>
                <c:pt idx="756">
                  <c:v>951.38150310472395</c:v>
                </c:pt>
                <c:pt idx="757">
                  <c:v>951.58159945987938</c:v>
                </c:pt>
                <c:pt idx="758">
                  <c:v>951.78142742636544</c:v>
                </c:pt>
                <c:pt idx="759">
                  <c:v>951.98098772633966</c:v>
                </c:pt>
                <c:pt idx="760">
                  <c:v>952.1802810790374</c:v>
                </c:pt>
                <c:pt idx="761">
                  <c:v>952.37930820078816</c:v>
                </c:pt>
                <c:pt idx="762">
                  <c:v>952.57806980503096</c:v>
                </c:pt>
                <c:pt idx="763">
                  <c:v>952.77656660233015</c:v>
                </c:pt>
                <c:pt idx="764">
                  <c:v>952.9747993003906</c:v>
                </c:pt>
                <c:pt idx="765">
                  <c:v>953.17276860407321</c:v>
                </c:pt>
                <c:pt idx="766">
                  <c:v>953.37047521541035</c:v>
                </c:pt>
                <c:pt idx="767">
                  <c:v>953.56791983362075</c:v>
                </c:pt>
                <c:pt idx="768">
                  <c:v>953.76510315512473</c:v>
                </c:pt>
                <c:pt idx="769">
                  <c:v>953.96202587355913</c:v>
                </c:pt>
                <c:pt idx="770">
                  <c:v>954.15868867979225</c:v>
                </c:pt>
                <c:pt idx="771">
                  <c:v>954.35509226193835</c:v>
                </c:pt>
                <c:pt idx="772">
                  <c:v>954.55123730537275</c:v>
                </c:pt>
                <c:pt idx="773">
                  <c:v>954.74712449274602</c:v>
                </c:pt>
                <c:pt idx="774">
                  <c:v>954.94275450399857</c:v>
                </c:pt>
                <c:pt idx="775">
                  <c:v>955.13812801637505</c:v>
                </c:pt>
                <c:pt idx="776">
                  <c:v>955.3332457044387</c:v>
                </c:pt>
                <c:pt idx="777">
                  <c:v>955.52810824008532</c:v>
                </c:pt>
                <c:pt idx="778">
                  <c:v>955.72271629255772</c:v>
                </c:pt>
                <c:pt idx="779">
                  <c:v>955.91707052845925</c:v>
                </c:pt>
                <c:pt idx="780">
                  <c:v>956.1111716117681</c:v>
                </c:pt>
                <c:pt idx="781">
                  <c:v>956.30502020385097</c:v>
                </c:pt>
                <c:pt idx="782">
                  <c:v>956.49861696347671</c:v>
                </c:pt>
                <c:pt idx="783">
                  <c:v>956.69196254683004</c:v>
                </c:pt>
                <c:pt idx="784">
                  <c:v>956.88505760752525</c:v>
                </c:pt>
                <c:pt idx="785">
                  <c:v>957.07790279661936</c:v>
                </c:pt>
                <c:pt idx="786">
                  <c:v>957.27049876262561</c:v>
                </c:pt>
                <c:pt idx="787">
                  <c:v>957.46284615152672</c:v>
                </c:pt>
                <c:pt idx="788">
                  <c:v>957.65494560678826</c:v>
                </c:pt>
                <c:pt idx="789">
                  <c:v>957.84679776937139</c:v>
                </c:pt>
                <c:pt idx="790">
                  <c:v>958.03840327774628</c:v>
                </c:pt>
                <c:pt idx="791">
                  <c:v>958.22976276790473</c:v>
                </c:pt>
                <c:pt idx="792">
                  <c:v>958.42087687337323</c:v>
                </c:pt>
                <c:pt idx="793">
                  <c:v>958.6117462252256</c:v>
                </c:pt>
                <c:pt idx="794">
                  <c:v>958.80237145209571</c:v>
                </c:pt>
                <c:pt idx="795">
                  <c:v>958.99275318019022</c:v>
                </c:pt>
                <c:pt idx="796">
                  <c:v>959.18289203330073</c:v>
                </c:pt>
                <c:pt idx="797">
                  <c:v>959.37278863281676</c:v>
                </c:pt>
                <c:pt idx="798">
                  <c:v>959.56244359773757</c:v>
                </c:pt>
                <c:pt idx="799">
                  <c:v>959.75185754468487</c:v>
                </c:pt>
                <c:pt idx="800">
                  <c:v>959.94103108791478</c:v>
                </c:pt>
                <c:pt idx="801">
                  <c:v>960.12996483933</c:v>
                </c:pt>
                <c:pt idx="802">
                  <c:v>960.31865940849173</c:v>
                </c:pt>
                <c:pt idx="803">
                  <c:v>960.50711540263194</c:v>
                </c:pt>
                <c:pt idx="804">
                  <c:v>960.69533342666523</c:v>
                </c:pt>
                <c:pt idx="805">
                  <c:v>960.88331408320028</c:v>
                </c:pt>
                <c:pt idx="806">
                  <c:v>961.0710579725519</c:v>
                </c:pt>
                <c:pt idx="807">
                  <c:v>961.25856569275254</c:v>
                </c:pt>
                <c:pt idx="808">
                  <c:v>961.44583783956409</c:v>
                </c:pt>
                <c:pt idx="809">
                  <c:v>961.63287500648914</c:v>
                </c:pt>
                <c:pt idx="810">
                  <c:v>961.8196777847827</c:v>
                </c:pt>
                <c:pt idx="811">
                  <c:v>962.00624676346342</c:v>
                </c:pt>
                <c:pt idx="812">
                  <c:v>962.19258252932468</c:v>
                </c:pt>
                <c:pt idx="813">
                  <c:v>962.37868566694613</c:v>
                </c:pt>
                <c:pt idx="814">
                  <c:v>962.56455675870495</c:v>
                </c:pt>
                <c:pt idx="815">
                  <c:v>962.75019638478648</c:v>
                </c:pt>
                <c:pt idx="816">
                  <c:v>962.93560512319539</c:v>
                </c:pt>
                <c:pt idx="817">
                  <c:v>963.12078354976722</c:v>
                </c:pt>
                <c:pt idx="818">
                  <c:v>963.30573223817828</c:v>
                </c:pt>
                <c:pt idx="819">
                  <c:v>963.49045175995707</c:v>
                </c:pt>
                <c:pt idx="820">
                  <c:v>963.67494268449514</c:v>
                </c:pt>
                <c:pt idx="821">
                  <c:v>963.85920557905717</c:v>
                </c:pt>
                <c:pt idx="822">
                  <c:v>964.04324100879217</c:v>
                </c:pt>
                <c:pt idx="823">
                  <c:v>964.22704953674372</c:v>
                </c:pt>
                <c:pt idx="824">
                  <c:v>964.41063172386043</c:v>
                </c:pt>
                <c:pt idx="825">
                  <c:v>964.59398812900668</c:v>
                </c:pt>
                <c:pt idx="826">
                  <c:v>964.77711930897237</c:v>
                </c:pt>
                <c:pt idx="827">
                  <c:v>964.96002581848381</c:v>
                </c:pt>
                <c:pt idx="828">
                  <c:v>965.14270821021353</c:v>
                </c:pt>
                <c:pt idx="829">
                  <c:v>965.32516703479064</c:v>
                </c:pt>
                <c:pt idx="830">
                  <c:v>965.50740284081098</c:v>
                </c:pt>
                <c:pt idx="831">
                  <c:v>965.68941617484688</c:v>
                </c:pt>
                <c:pt idx="832">
                  <c:v>965.87120758145738</c:v>
                </c:pt>
                <c:pt idx="833">
                  <c:v>966.05277760319791</c:v>
                </c:pt>
                <c:pt idx="834">
                  <c:v>966.23412678063039</c:v>
                </c:pt>
                <c:pt idx="835">
                  <c:v>966.41525565233292</c:v>
                </c:pt>
                <c:pt idx="836">
                  <c:v>966.5961647549093</c:v>
                </c:pt>
                <c:pt idx="837">
                  <c:v>966.77685462299894</c:v>
                </c:pt>
                <c:pt idx="838">
                  <c:v>966.95732578928653</c:v>
                </c:pt>
                <c:pt idx="839">
                  <c:v>967.13757878451133</c:v>
                </c:pt>
                <c:pt idx="840">
                  <c:v>967.31761413747677</c:v>
                </c:pt>
                <c:pt idx="841">
                  <c:v>967.49743237505993</c:v>
                </c:pt>
                <c:pt idx="842">
                  <c:v>967.67703402222082</c:v>
                </c:pt>
                <c:pt idx="843">
                  <c:v>967.85641960201178</c:v>
                </c:pt>
                <c:pt idx="844">
                  <c:v>968.03558963558692</c:v>
                </c:pt>
                <c:pt idx="845">
                  <c:v>968.21454464221074</c:v>
                </c:pt>
                <c:pt idx="846">
                  <c:v>968.39328513926785</c:v>
                </c:pt>
                <c:pt idx="847">
                  <c:v>968.57181164227177</c:v>
                </c:pt>
                <c:pt idx="848">
                  <c:v>968.75012466487419</c:v>
                </c:pt>
                <c:pt idx="849">
                  <c:v>968.92822471887382</c:v>
                </c:pt>
                <c:pt idx="850">
                  <c:v>969.10611231422502</c:v>
                </c:pt>
                <c:pt idx="851">
                  <c:v>969.28378795904746</c:v>
                </c:pt>
                <c:pt idx="852">
                  <c:v>969.461252159634</c:v>
                </c:pt>
                <c:pt idx="853">
                  <c:v>969.63850542046009</c:v>
                </c:pt>
                <c:pt idx="854">
                  <c:v>969.81554824419243</c:v>
                </c:pt>
                <c:pt idx="855">
                  <c:v>969.99238113169724</c:v>
                </c:pt>
                <c:pt idx="856">
                  <c:v>970.16900458204941</c:v>
                </c:pt>
                <c:pt idx="857">
                  <c:v>970.34541909254051</c:v>
                </c:pt>
                <c:pt idx="858">
                  <c:v>970.52162515868793</c:v>
                </c:pt>
                <c:pt idx="859">
                  <c:v>970.69762327424257</c:v>
                </c:pt>
                <c:pt idx="860">
                  <c:v>970.87341393119789</c:v>
                </c:pt>
                <c:pt idx="861">
                  <c:v>971.048997619798</c:v>
                </c:pt>
                <c:pt idx="862">
                  <c:v>971.22437482854593</c:v>
                </c:pt>
                <c:pt idx="863">
                  <c:v>971.39954604421212</c:v>
                </c:pt>
                <c:pt idx="864">
                  <c:v>971.57451175184235</c:v>
                </c:pt>
                <c:pt idx="865">
                  <c:v>971.74927243476589</c:v>
                </c:pt>
                <c:pt idx="866">
                  <c:v>971.92382857460393</c:v>
                </c:pt>
                <c:pt idx="867">
                  <c:v>972.0981806512774</c:v>
                </c:pt>
                <c:pt idx="868">
                  <c:v>972.2723291430151</c:v>
                </c:pt>
                <c:pt idx="869">
                  <c:v>972.44627452636132</c:v>
                </c:pt>
                <c:pt idx="870">
                  <c:v>972.6200172761844</c:v>
                </c:pt>
                <c:pt idx="871">
                  <c:v>972.79355786568397</c:v>
                </c:pt>
                <c:pt idx="872">
                  <c:v>972.96689676639926</c:v>
                </c:pt>
                <c:pt idx="873">
                  <c:v>973.14003444821651</c:v>
                </c:pt>
                <c:pt idx="874">
                  <c:v>973.31297137937702</c:v>
                </c:pt>
                <c:pt idx="875">
                  <c:v>973.48570802648464</c:v>
                </c:pt>
                <c:pt idx="876">
                  <c:v>973.65824485451344</c:v>
                </c:pt>
                <c:pt idx="877">
                  <c:v>973.83058232681537</c:v>
                </c:pt>
                <c:pt idx="878">
                  <c:v>974.00272090512772</c:v>
                </c:pt>
                <c:pt idx="879">
                  <c:v>974.17466104958078</c:v>
                </c:pt>
                <c:pt idx="880">
                  <c:v>974.34640321870529</c:v>
                </c:pt>
                <c:pt idx="881">
                  <c:v>974.51794786943969</c:v>
                </c:pt>
                <c:pt idx="882">
                  <c:v>974.68929545713775</c:v>
                </c:pt>
                <c:pt idx="883">
                  <c:v>974.86044643557568</c:v>
                </c:pt>
                <c:pt idx="884">
                  <c:v>975.0314012569595</c:v>
                </c:pt>
                <c:pt idx="885">
                  <c:v>975.20216037193245</c:v>
                </c:pt>
                <c:pt idx="886">
                  <c:v>975.37272422958199</c:v>
                </c:pt>
                <c:pt idx="887">
                  <c:v>975.54309327744716</c:v>
                </c:pt>
                <c:pt idx="888">
                  <c:v>975.71326796152539</c:v>
                </c:pt>
                <c:pt idx="889">
                  <c:v>975.88324872628004</c:v>
                </c:pt>
                <c:pt idx="890">
                  <c:v>976.05303601464709</c:v>
                </c:pt>
                <c:pt idx="891">
                  <c:v>976.22263026804239</c:v>
                </c:pt>
                <c:pt idx="892">
                  <c:v>976.39203192636842</c:v>
                </c:pt>
                <c:pt idx="893">
                  <c:v>976.56124142802128</c:v>
                </c:pt>
                <c:pt idx="894">
                  <c:v>976.73025920989767</c:v>
                </c:pt>
                <c:pt idx="895">
                  <c:v>976.8990857074017</c:v>
                </c:pt>
                <c:pt idx="896">
                  <c:v>977.06772135445158</c:v>
                </c:pt>
                <c:pt idx="897">
                  <c:v>977.23616658348658</c:v>
                </c:pt>
                <c:pt idx="898">
                  <c:v>977.40442182547361</c:v>
                </c:pt>
                <c:pt idx="899">
                  <c:v>977.57248750991403</c:v>
                </c:pt>
                <c:pt idx="900">
                  <c:v>977.74036406485027</c:v>
                </c:pt>
                <c:pt idx="901">
                  <c:v>977.90805191687218</c:v>
                </c:pt>
                <c:pt idx="902">
                  <c:v>978.0755514911242</c:v>
                </c:pt>
                <c:pt idx="903">
                  <c:v>978.24286321131137</c:v>
                </c:pt>
                <c:pt idx="904">
                  <c:v>978.40998749970606</c:v>
                </c:pt>
                <c:pt idx="905">
                  <c:v>978.57692477715432</c:v>
                </c:pt>
                <c:pt idx="906">
                  <c:v>978.74367546308258</c:v>
                </c:pt>
                <c:pt idx="907">
                  <c:v>978.9102399755036</c:v>
                </c:pt>
                <c:pt idx="908">
                  <c:v>979.07661873102336</c:v>
                </c:pt>
                <c:pt idx="909">
                  <c:v>979.24281214484688</c:v>
                </c:pt>
                <c:pt idx="910">
                  <c:v>979.40882063078493</c:v>
                </c:pt>
                <c:pt idx="911">
                  <c:v>979.57464460125993</c:v>
                </c:pt>
                <c:pt idx="912">
                  <c:v>979.74028446731245</c:v>
                </c:pt>
                <c:pt idx="913">
                  <c:v>979.9057406386072</c:v>
                </c:pt>
                <c:pt idx="914">
                  <c:v>980.07101352343921</c:v>
                </c:pt>
                <c:pt idx="915">
                  <c:v>980.23610352874027</c:v>
                </c:pt>
                <c:pt idx="916">
                  <c:v>980.40101106008444</c:v>
                </c:pt>
                <c:pt idx="917">
                  <c:v>980.56573652169448</c:v>
                </c:pt>
                <c:pt idx="918">
                  <c:v>980.73028031644765</c:v>
                </c:pt>
                <c:pt idx="919">
                  <c:v>980.894642845882</c:v>
                </c:pt>
                <c:pt idx="920">
                  <c:v>981.05882451020204</c:v>
                </c:pt>
                <c:pt idx="921">
                  <c:v>981.22282570828463</c:v>
                </c:pt>
                <c:pt idx="922">
                  <c:v>981.38664683768525</c:v>
                </c:pt>
                <c:pt idx="923">
                  <c:v>981.55028829464322</c:v>
                </c:pt>
                <c:pt idx="924">
                  <c:v>981.7137504740881</c:v>
                </c:pt>
                <c:pt idx="925">
                  <c:v>981.87703376964498</c:v>
                </c:pt>
                <c:pt idx="926">
                  <c:v>982.04013857364066</c:v>
                </c:pt>
                <c:pt idx="927">
                  <c:v>982.20306527710932</c:v>
                </c:pt>
                <c:pt idx="928">
                  <c:v>982.36581426979774</c:v>
                </c:pt>
                <c:pt idx="929">
                  <c:v>982.52838594017146</c:v>
                </c:pt>
                <c:pt idx="930">
                  <c:v>982.69078067542034</c:v>
                </c:pt>
                <c:pt idx="931">
                  <c:v>982.8529988614639</c:v>
                </c:pt>
                <c:pt idx="932">
                  <c:v>983.01504088295712</c:v>
                </c:pt>
                <c:pt idx="933">
                  <c:v>983.17690712329579</c:v>
                </c:pt>
                <c:pt idx="934">
                  <c:v>983.33859796462218</c:v>
                </c:pt>
                <c:pt idx="935">
                  <c:v>983.5001137878304</c:v>
                </c:pt>
                <c:pt idx="936">
                  <c:v>983.66145497257207</c:v>
                </c:pt>
                <c:pt idx="937">
                  <c:v>983.82262189726112</c:v>
                </c:pt>
                <c:pt idx="938">
                  <c:v>983.98361493907998</c:v>
                </c:pt>
                <c:pt idx="939">
                  <c:v>984.14443447398457</c:v>
                </c:pt>
                <c:pt idx="940">
                  <c:v>984.30508087670933</c:v>
                </c:pt>
                <c:pt idx="941">
                  <c:v>984.46555452077303</c:v>
                </c:pt>
                <c:pt idx="942">
                  <c:v>984.62585577848358</c:v>
                </c:pt>
                <c:pt idx="943">
                  <c:v>984.78598502094371</c:v>
                </c:pt>
                <c:pt idx="944">
                  <c:v>984.94594261805594</c:v>
                </c:pt>
                <c:pt idx="945">
                  <c:v>985.10572893852759</c:v>
                </c:pt>
                <c:pt idx="946">
                  <c:v>985.2653443498765</c:v>
                </c:pt>
                <c:pt idx="947">
                  <c:v>985.42478921843531</c:v>
                </c:pt>
                <c:pt idx="948">
                  <c:v>985.58406390935738</c:v>
                </c:pt>
                <c:pt idx="949">
                  <c:v>985.74316878662137</c:v>
                </c:pt>
                <c:pt idx="950">
                  <c:v>985.90210421303641</c:v>
                </c:pt>
                <c:pt idx="951">
                  <c:v>986.06087055024727</c:v>
                </c:pt>
                <c:pt idx="952">
                  <c:v>986.21946815873912</c:v>
                </c:pt>
                <c:pt idx="953">
                  <c:v>986.37789739784262</c:v>
                </c:pt>
                <c:pt idx="954">
                  <c:v>986.53615862573884</c:v>
                </c:pt>
                <c:pt idx="955">
                  <c:v>986.69425219946402</c:v>
                </c:pt>
                <c:pt idx="956">
                  <c:v>986.85217847491469</c:v>
                </c:pt>
                <c:pt idx="957">
                  <c:v>987.00993780685246</c:v>
                </c:pt>
                <c:pt idx="958">
                  <c:v>987.16753054890876</c:v>
                </c:pt>
                <c:pt idx="959">
                  <c:v>987.32495705358974</c:v>
                </c:pt>
                <c:pt idx="960">
                  <c:v>987.48221767228108</c:v>
                </c:pt>
                <c:pt idx="961">
                  <c:v>987.63931275525249</c:v>
                </c:pt>
                <c:pt idx="962">
                  <c:v>987.79624265166285</c:v>
                </c:pt>
                <c:pt idx="963">
                  <c:v>987.95300770956453</c:v>
                </c:pt>
                <c:pt idx="964">
                  <c:v>988.10960827590827</c:v>
                </c:pt>
                <c:pt idx="965">
                  <c:v>988.26604469654785</c:v>
                </c:pt>
                <c:pt idx="966">
                  <c:v>988.42231731624474</c:v>
                </c:pt>
                <c:pt idx="967">
                  <c:v>988.57842647867244</c:v>
                </c:pt>
                <c:pt idx="968">
                  <c:v>988.73437252642145</c:v>
                </c:pt>
                <c:pt idx="969">
                  <c:v>988.8901558010034</c:v>
                </c:pt>
                <c:pt idx="970">
                  <c:v>989.04577664285614</c:v>
                </c:pt>
                <c:pt idx="971">
                  <c:v>989.20123539134761</c:v>
                </c:pt>
                <c:pt idx="972">
                  <c:v>989.35653238478096</c:v>
                </c:pt>
                <c:pt idx="973">
                  <c:v>989.51166796039843</c:v>
                </c:pt>
                <c:pt idx="974">
                  <c:v>989.66664245438619</c:v>
                </c:pt>
                <c:pt idx="975">
                  <c:v>989.82145620187862</c:v>
                </c:pt>
                <c:pt idx="976">
                  <c:v>989.97610953696267</c:v>
                </c:pt>
                <c:pt idx="977">
                  <c:v>990.13060279268223</c:v>
                </c:pt>
                <c:pt idx="978">
                  <c:v>990.28493630104265</c:v>
                </c:pt>
                <c:pt idx="979">
                  <c:v>990.43911039301474</c:v>
                </c:pt>
                <c:pt idx="980">
                  <c:v>990.59312539853943</c:v>
                </c:pt>
                <c:pt idx="981">
                  <c:v>990.74698164653182</c:v>
                </c:pt>
                <c:pt idx="982">
                  <c:v>990.90067946488546</c:v>
                </c:pt>
                <c:pt idx="983">
                  <c:v>991.05421918047671</c:v>
                </c:pt>
                <c:pt idx="984">
                  <c:v>991.20760111916877</c:v>
                </c:pt>
                <c:pt idx="985">
                  <c:v>991.36082560581599</c:v>
                </c:pt>
                <c:pt idx="986">
                  <c:v>991.51389296426794</c:v>
                </c:pt>
                <c:pt idx="987">
                  <c:v>991.66680351737386</c:v>
                </c:pt>
                <c:pt idx="988">
                  <c:v>991.81955758698632</c:v>
                </c:pt>
                <c:pt idx="989">
                  <c:v>991.97215549396572</c:v>
                </c:pt>
                <c:pt idx="990">
                  <c:v>992.12459755818406</c:v>
                </c:pt>
                <c:pt idx="991">
                  <c:v>992.27688409852942</c:v>
                </c:pt>
                <c:pt idx="992">
                  <c:v>992.42901543290952</c:v>
                </c:pt>
                <c:pt idx="993">
                  <c:v>992.58099187825599</c:v>
                </c:pt>
                <c:pt idx="994">
                  <c:v>992.73281375052841</c:v>
                </c:pt>
                <c:pt idx="995">
                  <c:v>992.88448136471823</c:v>
                </c:pt>
                <c:pt idx="996">
                  <c:v>993.0359950348527</c:v>
                </c:pt>
                <c:pt idx="997">
                  <c:v>993.1873550739989</c:v>
                </c:pt>
                <c:pt idx="998">
                  <c:v>993.33856179426743</c:v>
                </c:pt>
                <c:pt idx="999">
                  <c:v>993.48961550681656</c:v>
                </c:pt>
                <c:pt idx="1000">
                  <c:v>993.64051652185617</c:v>
                </c:pt>
                <c:pt idx="1001">
                  <c:v>993.79126514865129</c:v>
                </c:pt>
                <c:pt idx="1002">
                  <c:v>993.9418616955262</c:v>
                </c:pt>
                <c:pt idx="1003">
                  <c:v>994.09230646986805</c:v>
                </c:pt>
                <c:pt idx="1004">
                  <c:v>994.24259977813097</c:v>
                </c:pt>
                <c:pt idx="1005">
                  <c:v>994.39274192583946</c:v>
                </c:pt>
                <c:pt idx="1006">
                  <c:v>994.54273321759251</c:v>
                </c:pt>
                <c:pt idx="1007">
                  <c:v>994.692573957067</c:v>
                </c:pt>
                <c:pt idx="1008">
                  <c:v>994.84226444702176</c:v>
                </c:pt>
                <c:pt idx="1009">
                  <c:v>994.99180498930116</c:v>
                </c:pt>
                <c:pt idx="1010">
                  <c:v>995.14119588483868</c:v>
                </c:pt>
                <c:pt idx="1011">
                  <c:v>995.2904374336606</c:v>
                </c:pt>
                <c:pt idx="1012">
                  <c:v>995.43952993488983</c:v>
                </c:pt>
                <c:pt idx="1013">
                  <c:v>995.58847368674947</c:v>
                </c:pt>
                <c:pt idx="1014">
                  <c:v>995.73726898656616</c:v>
                </c:pt>
                <c:pt idx="1015">
                  <c:v>995.88591613077404</c:v>
                </c:pt>
                <c:pt idx="1016">
                  <c:v>996.03441541491804</c:v>
                </c:pt>
                <c:pt idx="1017">
                  <c:v>996.18276713365788</c:v>
                </c:pt>
                <c:pt idx="1018">
                  <c:v>996.33097158077101</c:v>
                </c:pt>
                <c:pt idx="1019">
                  <c:v>996.47902904915668</c:v>
                </c:pt>
                <c:pt idx="1020">
                  <c:v>996.62693983083886</c:v>
                </c:pt>
                <c:pt idx="1021">
                  <c:v>996.77470421697035</c:v>
                </c:pt>
                <c:pt idx="1022">
                  <c:v>996.92232249783592</c:v>
                </c:pt>
                <c:pt idx="1023">
                  <c:v>997.06979496285578</c:v>
                </c:pt>
                <c:pt idx="1024">
                  <c:v>997.21712190058906</c:v>
                </c:pt>
                <c:pt idx="1025">
                  <c:v>997.36430359873714</c:v>
                </c:pt>
                <c:pt idx="1026">
                  <c:v>997.51134034414724</c:v>
                </c:pt>
                <c:pt idx="1027">
                  <c:v>997.65823242281567</c:v>
                </c:pt>
                <c:pt idx="1028">
                  <c:v>997.8049801198913</c:v>
                </c:pt>
                <c:pt idx="1029">
                  <c:v>997.95158371967864</c:v>
                </c:pt>
                <c:pt idx="1030">
                  <c:v>998.0980435056415</c:v>
                </c:pt>
                <c:pt idx="1031">
                  <c:v>998.24435976040616</c:v>
                </c:pt>
                <c:pt idx="1032">
                  <c:v>998.39053276576476</c:v>
                </c:pt>
                <c:pt idx="1033">
                  <c:v>998.53656280267842</c:v>
                </c:pt>
                <c:pt idx="1034">
                  <c:v>998.6824501512807</c:v>
                </c:pt>
                <c:pt idx="1035">
                  <c:v>998.82819509088074</c:v>
                </c:pt>
                <c:pt idx="1036">
                  <c:v>998.9737978999666</c:v>
                </c:pt>
                <c:pt idx="1037">
                  <c:v>999.11925885620815</c:v>
                </c:pt>
                <c:pt idx="1038">
                  <c:v>999.26457823646081</c:v>
                </c:pt>
                <c:pt idx="1039">
                  <c:v>999.40975631676838</c:v>
                </c:pt>
                <c:pt idx="1040">
                  <c:v>999.55479337236625</c:v>
                </c:pt>
                <c:pt idx="1041">
                  <c:v>999.69968967768477</c:v>
                </c:pt>
                <c:pt idx="1042">
                  <c:v>999.84444550635192</c:v>
                </c:pt>
                <c:pt idx="1043">
                  <c:v>999.9890611311971</c:v>
                </c:pt>
                <c:pt idx="1044">
                  <c:v>1000.1335368242536</c:v>
                </c:pt>
                <c:pt idx="1045">
                  <c:v>1000.2778728567622</c:v>
                </c:pt>
                <c:pt idx="1046">
                  <c:v>1000.422069499174</c:v>
                </c:pt>
                <c:pt idx="1047">
                  <c:v>1000.5661270211534</c:v>
                </c:pt>
                <c:pt idx="1048">
                  <c:v>1000.7100456915816</c:v>
                </c:pt>
                <c:pt idx="1049">
                  <c:v>1000.853825778559</c:v>
                </c:pt>
                <c:pt idx="1050">
                  <c:v>1000.9974675494087</c:v>
                </c:pt>
                <c:pt idx="1051">
                  <c:v>1001.1409712706794</c:v>
                </c:pt>
                <c:pt idx="1052">
                  <c:v>1001.2843372081481</c:v>
                </c:pt>
                <c:pt idx="1053">
                  <c:v>1001.4275656268238</c:v>
                </c:pt>
                <c:pt idx="1054">
                  <c:v>1001.5706567909497</c:v>
                </c:pt>
                <c:pt idx="1055">
                  <c:v>1001.7136109640063</c:v>
                </c:pt>
                <c:pt idx="1056">
                  <c:v>1001.8564284087147</c:v>
                </c:pt>
                <c:pt idx="1057">
                  <c:v>1001.9991093870393</c:v>
                </c:pt>
                <c:pt idx="1058">
                  <c:v>1002.1416541601909</c:v>
                </c:pt>
                <c:pt idx="1059">
                  <c:v>1002.284062988629</c:v>
                </c:pt>
                <c:pt idx="1060">
                  <c:v>1002.4263361320653</c:v>
                </c:pt>
                <c:pt idx="1061">
                  <c:v>1002.5684738494665</c:v>
                </c:pt>
                <c:pt idx="1062">
                  <c:v>1002.7104763990569</c:v>
                </c:pt>
                <c:pt idx="1063">
                  <c:v>1002.8523440383212</c:v>
                </c:pt>
                <c:pt idx="1064">
                  <c:v>1002.9940770240079</c:v>
                </c:pt>
                <c:pt idx="1065">
                  <c:v>1003.1356756121311</c:v>
                </c:pt>
                <c:pt idx="1066">
                  <c:v>1003.2771400579744</c:v>
                </c:pt>
                <c:pt idx="1067">
                  <c:v>1003.4184706160929</c:v>
                </c:pt>
                <c:pt idx="1068">
                  <c:v>1003.5596675403165</c:v>
                </c:pt>
                <c:pt idx="1069">
                  <c:v>1003.7007310837521</c:v>
                </c:pt>
                <c:pt idx="1070">
                  <c:v>1003.8416614987868</c:v>
                </c:pt>
                <c:pt idx="1071">
                  <c:v>1003.9824590370907</c:v>
                </c:pt>
                <c:pt idx="1072">
                  <c:v>1004.1231239496191</c:v>
                </c:pt>
                <c:pt idx="1073">
                  <c:v>1004.2636564866156</c:v>
                </c:pt>
                <c:pt idx="1074">
                  <c:v>1004.4040568976147</c:v>
                </c:pt>
                <c:pt idx="1075">
                  <c:v>1004.5443254314448</c:v>
                </c:pt>
                <c:pt idx="1076">
                  <c:v>1004.68446233623</c:v>
                </c:pt>
                <c:pt idx="1077">
                  <c:v>1004.8244678593938</c:v>
                </c:pt>
                <c:pt idx="1078">
                  <c:v>1004.9643422476611</c:v>
                </c:pt>
                <c:pt idx="1079">
                  <c:v>1005.1040857470608</c:v>
                </c:pt>
                <c:pt idx="1080">
                  <c:v>1005.2436986029289</c:v>
                </c:pt>
                <c:pt idx="1081">
                  <c:v>1005.3831810599107</c:v>
                </c:pt>
                <c:pt idx="1082">
                  <c:v>1005.5225333619636</c:v>
                </c:pt>
                <c:pt idx="1083">
                  <c:v>1005.6617557523593</c:v>
                </c:pt>
                <c:pt idx="1084">
                  <c:v>1005.8008484736872</c:v>
                </c:pt>
                <c:pt idx="1085">
                  <c:v>1005.9398117678559</c:v>
                </c:pt>
                <c:pt idx="1086">
                  <c:v>1006.0786458760965</c:v>
                </c:pt>
                <c:pt idx="1087">
                  <c:v>1006.2173510389649</c:v>
                </c:pt>
                <c:pt idx="1088">
                  <c:v>1006.3559274963443</c:v>
                </c:pt>
                <c:pt idx="1089">
                  <c:v>1006.4943754874478</c:v>
                </c:pt>
                <c:pt idx="1090">
                  <c:v>1006.6326952508207</c:v>
                </c:pt>
                <c:pt idx="1091">
                  <c:v>1006.7708870243432</c:v>
                </c:pt>
                <c:pt idx="1092">
                  <c:v>1006.9089510452329</c:v>
                </c:pt>
                <c:pt idx="1093">
                  <c:v>1007.046887550047</c:v>
                </c:pt>
                <c:pt idx="1094">
                  <c:v>1007.1846967746849</c:v>
                </c:pt>
                <c:pt idx="1095">
                  <c:v>1007.3223789543908</c:v>
                </c:pt>
                <c:pt idx="1096">
                  <c:v>1007.459934323756</c:v>
                </c:pt>
                <c:pt idx="1097">
                  <c:v>1007.597363116721</c:v>
                </c:pt>
                <c:pt idx="1098">
                  <c:v>1007.7346655665785</c:v>
                </c:pt>
                <c:pt idx="1099">
                  <c:v>1007.8718419059755</c:v>
                </c:pt>
                <c:pt idx="1100">
                  <c:v>1008.0088923669157</c:v>
                </c:pt>
                <c:pt idx="1101">
                  <c:v>1008.1458171807616</c:v>
                </c:pt>
                <c:pt idx="1102">
                  <c:v>1008.2826165782374</c:v>
                </c:pt>
                <c:pt idx="1103">
                  <c:v>1008.419290789431</c:v>
                </c:pt>
                <c:pt idx="1104">
                  <c:v>1008.5558400437964</c:v>
                </c:pt>
                <c:pt idx="1105">
                  <c:v>1008.692264570156</c:v>
                </c:pt>
                <c:pt idx="1106">
                  <c:v>1008.8285645967031</c:v>
                </c:pt>
                <c:pt idx="1107">
                  <c:v>1008.9647403510041</c:v>
                </c:pt>
                <c:pt idx="1108">
                  <c:v>1009.1007920600007</c:v>
                </c:pt>
                <c:pt idx="1109">
                  <c:v>1009.2367199500121</c:v>
                </c:pt>
                <c:pt idx="1110">
                  <c:v>1009.3725242467377</c:v>
                </c:pt>
                <c:pt idx="1111">
                  <c:v>1009.5082051752591</c:v>
                </c:pt>
                <c:pt idx="1112">
                  <c:v>1009.6437629600423</c:v>
                </c:pt>
                <c:pt idx="1113">
                  <c:v>1009.7791978249398</c:v>
                </c:pt>
                <c:pt idx="1114">
                  <c:v>1009.9145099931935</c:v>
                </c:pt>
                <c:pt idx="1115">
                  <c:v>1010.049699687436</c:v>
                </c:pt>
                <c:pt idx="1116">
                  <c:v>1010.1847671296938</c:v>
                </c:pt>
                <c:pt idx="1117">
                  <c:v>1010.3197125413885</c:v>
                </c:pt>
                <c:pt idx="1118">
                  <c:v>1010.4545361433399</c:v>
                </c:pt>
                <c:pt idx="1119">
                  <c:v>1010.5892381557674</c:v>
                </c:pt>
                <c:pt idx="1120">
                  <c:v>1010.7238187982929</c:v>
                </c:pt>
                <c:pt idx="1121">
                  <c:v>1010.8582782899424</c:v>
                </c:pt>
                <c:pt idx="1122">
                  <c:v>1010.9926168491486</c:v>
                </c:pt>
                <c:pt idx="1123">
                  <c:v>1011.1268346937526</c:v>
                </c:pt>
                <c:pt idx="1124">
                  <c:v>1011.2609320410063</c:v>
                </c:pt>
                <c:pt idx="1125">
                  <c:v>1011.3949091075746</c:v>
                </c:pt>
                <c:pt idx="1126">
                  <c:v>1011.5287661095372</c:v>
                </c:pt>
                <c:pt idx="1127">
                  <c:v>1011.6625032623912</c:v>
                </c:pt>
                <c:pt idx="1128">
                  <c:v>1011.7961207810528</c:v>
                </c:pt>
                <c:pt idx="1129">
                  <c:v>1011.9296188798593</c:v>
                </c:pt>
                <c:pt idx="1130">
                  <c:v>1012.0629977725716</c:v>
                </c:pt>
                <c:pt idx="1131">
                  <c:v>1012.1962576723761</c:v>
                </c:pt>
                <c:pt idx="1132">
                  <c:v>1012.3293987918864</c:v>
                </c:pt>
                <c:pt idx="1133">
                  <c:v>1012.462421343146</c:v>
                </c:pt>
                <c:pt idx="1134">
                  <c:v>1012.5953255376298</c:v>
                </c:pt>
                <c:pt idx="1135">
                  <c:v>1012.7281115862465</c:v>
                </c:pt>
                <c:pt idx="1136">
                  <c:v>1012.8607796993404</c:v>
                </c:pt>
                <c:pt idx="1137">
                  <c:v>1012.9933300866932</c:v>
                </c:pt>
                <c:pt idx="1138">
                  <c:v>1013.1257629575266</c:v>
                </c:pt>
                <c:pt idx="1139">
                  <c:v>1013.258078520504</c:v>
                </c:pt>
                <c:pt idx="1140">
                  <c:v>1013.3902769837324</c:v>
                </c:pt>
                <c:pt idx="1141">
                  <c:v>1013.5223585547643</c:v>
                </c:pt>
                <c:pt idx="1142">
                  <c:v>1013.6543234406</c:v>
                </c:pt>
                <c:pt idx="1143">
                  <c:v>1013.7861718476894</c:v>
                </c:pt>
                <c:pt idx="1144">
                  <c:v>1013.9179039819337</c:v>
                </c:pt>
                <c:pt idx="1145">
                  <c:v>1014.0495200486878</c:v>
                </c:pt>
                <c:pt idx="1146">
                  <c:v>1014.181020252762</c:v>
                </c:pt>
                <c:pt idx="1147">
                  <c:v>1014.3124047984238</c:v>
                </c:pt>
                <c:pt idx="1148">
                  <c:v>1014.4436738894001</c:v>
                </c:pt>
                <c:pt idx="1149">
                  <c:v>1014.5748277288789</c:v>
                </c:pt>
                <c:pt idx="1150">
                  <c:v>1014.7058665195111</c:v>
                </c:pt>
                <c:pt idx="1151">
                  <c:v>1014.836790463413</c:v>
                </c:pt>
                <c:pt idx="1152">
                  <c:v>1014.9675997621674</c:v>
                </c:pt>
                <c:pt idx="1153">
                  <c:v>1015.0982946168259</c:v>
                </c:pt>
                <c:pt idx="1154">
                  <c:v>1015.2288752279107</c:v>
                </c:pt>
                <c:pt idx="1155">
                  <c:v>1015.3593417954165</c:v>
                </c:pt>
                <c:pt idx="1156">
                  <c:v>1015.4896945188123</c:v>
                </c:pt>
                <c:pt idx="1157">
                  <c:v>1015.6199335970432</c:v>
                </c:pt>
                <c:pt idx="1158">
                  <c:v>1015.7500592285323</c:v>
                </c:pt>
                <c:pt idx="1159">
                  <c:v>1015.8800716111826</c:v>
                </c:pt>
                <c:pt idx="1160">
                  <c:v>1016.0099709423786</c:v>
                </c:pt>
                <c:pt idx="1161">
                  <c:v>1016.1397574189883</c:v>
                </c:pt>
                <c:pt idx="1162">
                  <c:v>1016.2694312373651</c:v>
                </c:pt>
                <c:pt idx="1163">
                  <c:v>1016.398992593349</c:v>
                </c:pt>
                <c:pt idx="1164">
                  <c:v>1016.5284416822694</c:v>
                </c:pt>
                <c:pt idx="1165">
                  <c:v>1016.657778698946</c:v>
                </c:pt>
                <c:pt idx="1166">
                  <c:v>1016.7870038376908</c:v>
                </c:pt>
                <c:pt idx="1167">
                  <c:v>1016.9161172923103</c:v>
                </c:pt>
                <c:pt idx="1168">
                  <c:v>1017.0451192561065</c:v>
                </c:pt>
                <c:pt idx="1169">
                  <c:v>1017.1740099218795</c:v>
                </c:pt>
                <c:pt idx="1170">
                  <c:v>1017.3027894819282</c:v>
                </c:pt>
                <c:pt idx="1171">
                  <c:v>1017.4314581280534</c:v>
                </c:pt>
                <c:pt idx="1172">
                  <c:v>1017.560016051558</c:v>
                </c:pt>
                <c:pt idx="1173">
                  <c:v>1017.68846344325</c:v>
                </c:pt>
                <c:pt idx="1174">
                  <c:v>1017.8168004934437</c:v>
                </c:pt>
                <c:pt idx="1175">
                  <c:v>1017.9450273919609</c:v>
                </c:pt>
                <c:pt idx="1176">
                  <c:v>1018.0731443281336</c:v>
                </c:pt>
                <c:pt idx="1177">
                  <c:v>1018.2011514908049</c:v>
                </c:pt>
                <c:pt idx="1178">
                  <c:v>1018.3290490683312</c:v>
                </c:pt>
                <c:pt idx="1179">
                  <c:v>1018.4568372485834</c:v>
                </c:pt>
                <c:pt idx="1180">
                  <c:v>1018.584516218949</c:v>
                </c:pt>
                <c:pt idx="1181">
                  <c:v>1018.7120861663335</c:v>
                </c:pt>
                <c:pt idx="1182">
                  <c:v>1018.8395472771621</c:v>
                </c:pt>
                <c:pt idx="1183">
                  <c:v>1018.9668997373814</c:v>
                </c:pt>
                <c:pt idx="1184">
                  <c:v>1019.0941437324609</c:v>
                </c:pt>
                <c:pt idx="1185">
                  <c:v>1019.2212794473951</c:v>
                </c:pt>
                <c:pt idx="1186">
                  <c:v>1019.3483070667044</c:v>
                </c:pt>
                <c:pt idx="1187">
                  <c:v>1019.475226774437</c:v>
                </c:pt>
                <c:pt idx="1188">
                  <c:v>1019.6020387541712</c:v>
                </c:pt>
                <c:pt idx="1189">
                  <c:v>1019.7287431890159</c:v>
                </c:pt>
                <c:pt idx="1190">
                  <c:v>1019.8553402616126</c:v>
                </c:pt>
                <c:pt idx="1191">
                  <c:v>1019.9818301541376</c:v>
                </c:pt>
                <c:pt idx="1192">
                  <c:v>1020.1082130483027</c:v>
                </c:pt>
                <c:pt idx="1193">
                  <c:v>1020.2344891253572</c:v>
                </c:pt>
                <c:pt idx="1194">
                  <c:v>1020.3606585660896</c:v>
                </c:pt>
                <c:pt idx="1195">
                  <c:v>1020.4867215508287</c:v>
                </c:pt>
                <c:pt idx="1196">
                  <c:v>1020.6126782594458</c:v>
                </c:pt>
                <c:pt idx="1197">
                  <c:v>1020.7385288713557</c:v>
                </c:pt>
                <c:pt idx="1198">
                  <c:v>1020.8642735655185</c:v>
                </c:pt>
                <c:pt idx="1199">
                  <c:v>1020.9899125204411</c:v>
                </c:pt>
                <c:pt idx="1200">
                  <c:v>1021.1154459141785</c:v>
                </c:pt>
                <c:pt idx="1201">
                  <c:v>1021.2408739243359</c:v>
                </c:pt>
                <c:pt idx="1202">
                  <c:v>1021.3661967280696</c:v>
                </c:pt>
                <c:pt idx="1203">
                  <c:v>1021.4914145020888</c:v>
                </c:pt>
                <c:pt idx="1204">
                  <c:v>1021.6165274226573</c:v>
                </c:pt>
                <c:pt idx="1205">
                  <c:v>1021.7415356655945</c:v>
                </c:pt>
                <c:pt idx="1206">
                  <c:v>1021.8664394062772</c:v>
                </c:pt>
                <c:pt idx="1207">
                  <c:v>1021.9912388196414</c:v>
                </c:pt>
                <c:pt idx="1208">
                  <c:v>1022.1159340801829</c:v>
                </c:pt>
                <c:pt idx="1209">
                  <c:v>1022.2405253619597</c:v>
                </c:pt>
                <c:pt idx="1210">
                  <c:v>1022.365012838593</c:v>
                </c:pt>
                <c:pt idx="1211">
                  <c:v>1022.4893966832685</c:v>
                </c:pt>
                <c:pt idx="1212">
                  <c:v>1022.6136770687385</c:v>
                </c:pt>
                <c:pt idx="1213">
                  <c:v>1022.7378541673228</c:v>
                </c:pt>
                <c:pt idx="1214">
                  <c:v>1022.8619281509101</c:v>
                </c:pt>
                <c:pt idx="1215">
                  <c:v>1022.9858991909599</c:v>
                </c:pt>
                <c:pt idx="1216">
                  <c:v>1023.1097674585034</c:v>
                </c:pt>
                <c:pt idx="1217">
                  <c:v>1023.2335331241453</c:v>
                </c:pt>
                <c:pt idx="1218">
                  <c:v>1023.3571963580654</c:v>
                </c:pt>
                <c:pt idx="1219">
                  <c:v>1023.4807573300192</c:v>
                </c:pt>
                <c:pt idx="1220">
                  <c:v>1023.6042162093402</c:v>
                </c:pt>
                <c:pt idx="1221">
                  <c:v>1023.7275731649407</c:v>
                </c:pt>
                <c:pt idx="1222">
                  <c:v>1023.8508283653138</c:v>
                </c:pt>
                <c:pt idx="1223">
                  <c:v>1023.9739819785337</c:v>
                </c:pt>
                <c:pt idx="1224">
                  <c:v>1024.0970341722586</c:v>
                </c:pt>
                <c:pt idx="1225">
                  <c:v>1024.2199851137309</c:v>
                </c:pt>
                <c:pt idx="1226">
                  <c:v>1024.342834969779</c:v>
                </c:pt>
                <c:pt idx="1227">
                  <c:v>1024.4655839068187</c:v>
                </c:pt>
                <c:pt idx="1228">
                  <c:v>1024.588232090854</c:v>
                </c:pt>
                <c:pt idx="1229">
                  <c:v>1024.7107796874798</c:v>
                </c:pt>
                <c:pt idx="1230">
                  <c:v>1024.8332268618817</c:v>
                </c:pt>
                <c:pt idx="1231">
                  <c:v>1024.9555737788385</c:v>
                </c:pt>
                <c:pt idx="1232">
                  <c:v>1025.0778206027228</c:v>
                </c:pt>
                <c:pt idx="1233">
                  <c:v>1025.1999674975025</c:v>
                </c:pt>
                <c:pt idx="1234">
                  <c:v>1025.3220146267424</c:v>
                </c:pt>
                <c:pt idx="1235">
                  <c:v>1025.4439621536058</c:v>
                </c:pt>
                <c:pt idx="1236">
                  <c:v>1025.5658102408545</c:v>
                </c:pt>
                <c:pt idx="1237">
                  <c:v>1025.6875590508514</c:v>
                </c:pt>
                <c:pt idx="1238">
                  <c:v>1025.8092087455618</c:v>
                </c:pt>
                <c:pt idx="1239">
                  <c:v>1025.9307594865538</c:v>
                </c:pt>
                <c:pt idx="1240">
                  <c:v>1026.0522114350001</c:v>
                </c:pt>
                <c:pt idx="1241">
                  <c:v>1026.1735647516796</c:v>
                </c:pt>
                <c:pt idx="1242">
                  <c:v>1026.2948195969782</c:v>
                </c:pt>
                <c:pt idx="1243">
                  <c:v>1026.4159761308904</c:v>
                </c:pt>
                <c:pt idx="1244">
                  <c:v>1026.53703451302</c:v>
                </c:pt>
                <c:pt idx="1245">
                  <c:v>1026.6579949025825</c:v>
                </c:pt>
                <c:pt idx="1246">
                  <c:v>1026.7788574584049</c:v>
                </c:pt>
                <c:pt idx="1247">
                  <c:v>1026.8996223389283</c:v>
                </c:pt>
                <c:pt idx="1248">
                  <c:v>1027.0202897022084</c:v>
                </c:pt>
                <c:pt idx="1249">
                  <c:v>1027.1408597059169</c:v>
                </c:pt>
                <c:pt idx="1250">
                  <c:v>1027.2613325073428</c:v>
                </c:pt>
                <c:pt idx="1251">
                  <c:v>1027.3817082633936</c:v>
                </c:pt>
                <c:pt idx="1252">
                  <c:v>1027.5019871305965</c:v>
                </c:pt>
                <c:pt idx="1253">
                  <c:v>1027.6221692650997</c:v>
                </c:pt>
                <c:pt idx="1254">
                  <c:v>1027.7422548226739</c:v>
                </c:pt>
                <c:pt idx="1255">
                  <c:v>1027.8622439587127</c:v>
                </c:pt>
                <c:pt idx="1256">
                  <c:v>1027.9821368282346</c:v>
                </c:pt>
                <c:pt idx="1257">
                  <c:v>1028.1019335858841</c:v>
                </c:pt>
                <c:pt idx="1258">
                  <c:v>1028.2216343859325</c:v>
                </c:pt>
                <c:pt idx="1259">
                  <c:v>1028.3412393822794</c:v>
                </c:pt>
                <c:pt idx="1260">
                  <c:v>1028.4607487284541</c:v>
                </c:pt>
                <c:pt idx="1261">
                  <c:v>1028.5801625776162</c:v>
                </c:pt>
                <c:pt idx="1262">
                  <c:v>1028.6994810825574</c:v>
                </c:pt>
                <c:pt idx="1263">
                  <c:v>1028.8187043957023</c:v>
                </c:pt>
                <c:pt idx="1264">
                  <c:v>1028.9378326691094</c:v>
                </c:pt>
                <c:pt idx="1265">
                  <c:v>1029.0568660544729</c:v>
                </c:pt>
                <c:pt idx="1266">
                  <c:v>1029.1758047031235</c:v>
                </c:pt>
                <c:pt idx="1267">
                  <c:v>1029.2946487660295</c:v>
                </c:pt>
                <c:pt idx="1268">
                  <c:v>1029.4133983937979</c:v>
                </c:pt>
                <c:pt idx="1269">
                  <c:v>1029.5320537366761</c:v>
                </c:pt>
                <c:pt idx="1270">
                  <c:v>1029.6506149445522</c:v>
                </c:pt>
                <c:pt idx="1271">
                  <c:v>1029.7690821669567</c:v>
                </c:pt>
                <c:pt idx="1272">
                  <c:v>1029.8874555530635</c:v>
                </c:pt>
                <c:pt idx="1273">
                  <c:v>1030.0057352516915</c:v>
                </c:pt>
                <c:pt idx="1274">
                  <c:v>1030.1239214113048</c:v>
                </c:pt>
                <c:pt idx="1275">
                  <c:v>1030.2420141800142</c:v>
                </c:pt>
                <c:pt idx="1276">
                  <c:v>1030.3600137055789</c:v>
                </c:pt>
                <c:pt idx="1277">
                  <c:v>1030.4779201354067</c:v>
                </c:pt>
                <c:pt idx="1278">
                  <c:v>1030.5957336165561</c:v>
                </c:pt>
                <c:pt idx="1279">
                  <c:v>1030.7134542957363</c:v>
                </c:pt>
                <c:pt idx="1280">
                  <c:v>1030.831082319309</c:v>
                </c:pt>
                <c:pt idx="1281">
                  <c:v>1030.9486178332897</c:v>
                </c:pt>
                <c:pt idx="1282">
                  <c:v>1031.0660609833483</c:v>
                </c:pt>
                <c:pt idx="1283">
                  <c:v>1031.1834119148102</c:v>
                </c:pt>
                <c:pt idx="1284">
                  <c:v>1031.3006707726577</c:v>
                </c:pt>
                <c:pt idx="1285">
                  <c:v>1031.4178377015307</c:v>
                </c:pt>
                <c:pt idx="1286">
                  <c:v>1031.5349128457285</c:v>
                </c:pt>
                <c:pt idx="1287">
                  <c:v>1031.6518963492099</c:v>
                </c:pt>
                <c:pt idx="1288">
                  <c:v>1031.768788355595</c:v>
                </c:pt>
                <c:pt idx="1289">
                  <c:v>1031.8855890081659</c:v>
                </c:pt>
                <c:pt idx="1290">
                  <c:v>1032.0022984498676</c:v>
                </c:pt>
                <c:pt idx="1291">
                  <c:v>1032.1189168233097</c:v>
                </c:pt>
                <c:pt idx="1292">
                  <c:v>1032.2354442707672</c:v>
                </c:pt>
                <c:pt idx="1293">
                  <c:v>1032.3518809341811</c:v>
                </c:pt>
                <c:pt idx="1294">
                  <c:v>1032.4682269551597</c:v>
                </c:pt>
                <c:pt idx="1295">
                  <c:v>1032.5844824749802</c:v>
                </c:pt>
                <c:pt idx="1296">
                  <c:v>1032.7006476345887</c:v>
                </c:pt>
                <c:pt idx="1297">
                  <c:v>1032.8167225746022</c:v>
                </c:pt>
                <c:pt idx="1298">
                  <c:v>1032.9327074353087</c:v>
                </c:pt>
                <c:pt idx="1299">
                  <c:v>1033.0486023566693</c:v>
                </c:pt>
                <c:pt idx="1300">
                  <c:v>1033.1644074783185</c:v>
                </c:pt>
                <c:pt idx="1301">
                  <c:v>1033.280122939565</c:v>
                </c:pt>
                <c:pt idx="1302">
                  <c:v>1033.3957488793935</c:v>
                </c:pt>
                <c:pt idx="1303">
                  <c:v>1033.511285436465</c:v>
                </c:pt>
                <c:pt idx="1304">
                  <c:v>1033.6267327491182</c:v>
                </c:pt>
                <c:pt idx="1305">
                  <c:v>1033.7420909553705</c:v>
                </c:pt>
                <c:pt idx="1306">
                  <c:v>1033.8573601929188</c:v>
                </c:pt>
                <c:pt idx="1307">
                  <c:v>1033.9725405991405</c:v>
                </c:pt>
                <c:pt idx="1308">
                  <c:v>1034.0876323110947</c:v>
                </c:pt>
                <c:pt idx="1309">
                  <c:v>1034.2026354655229</c:v>
                </c:pt>
                <c:pt idx="1310">
                  <c:v>1034.3175501988503</c:v>
                </c:pt>
                <c:pt idx="1311">
                  <c:v>1034.4323766471864</c:v>
                </c:pt>
                <c:pt idx="1312">
                  <c:v>1034.5471149463265</c:v>
                </c:pt>
                <c:pt idx="1313">
                  <c:v>1034.661765231752</c:v>
                </c:pt>
                <c:pt idx="1314">
                  <c:v>1034.776327638632</c:v>
                </c:pt>
                <c:pt idx="1315">
                  <c:v>1034.8908023018237</c:v>
                </c:pt>
                <c:pt idx="1316">
                  <c:v>1035.0051893558739</c:v>
                </c:pt>
                <c:pt idx="1317">
                  <c:v>1035.1194889350195</c:v>
                </c:pt>
                <c:pt idx="1318">
                  <c:v>1035.2337011731888</c:v>
                </c:pt>
                <c:pt idx="1319">
                  <c:v>1035.3478262040023</c:v>
                </c:pt>
                <c:pt idx="1320">
                  <c:v>1035.4618641607735</c:v>
                </c:pt>
                <c:pt idx="1321">
                  <c:v>1035.5758151765101</c:v>
                </c:pt>
                <c:pt idx="1322">
                  <c:v>1035.6896793839146</c:v>
                </c:pt>
                <c:pt idx="1323">
                  <c:v>1035.8034569153856</c:v>
                </c:pt>
                <c:pt idx="1324">
                  <c:v>1035.9171479030188</c:v>
                </c:pt>
                <c:pt idx="1325">
                  <c:v>1036.0307524786072</c:v>
                </c:pt>
                <c:pt idx="1326">
                  <c:v>1036.1442707736428</c:v>
                </c:pt>
                <c:pt idx="1327">
                  <c:v>1036.2577029193176</c:v>
                </c:pt>
                <c:pt idx="1328">
                  <c:v>1036.3710490465235</c:v>
                </c:pt>
                <c:pt idx="1329">
                  <c:v>1036.4843092858541</c:v>
                </c:pt>
                <c:pt idx="1330">
                  <c:v>1036.5974837676056</c:v>
                </c:pt>
                <c:pt idx="1331">
                  <c:v>1036.7105726217771</c:v>
                </c:pt>
                <c:pt idx="1332">
                  <c:v>1036.8235759780725</c:v>
                </c:pt>
                <c:pt idx="1333">
                  <c:v>1036.9364939659001</c:v>
                </c:pt>
                <c:pt idx="1334">
                  <c:v>1037.0493267143747</c:v>
                </c:pt>
                <c:pt idx="1335">
                  <c:v>1037.1620743523174</c:v>
                </c:pt>
                <c:pt idx="1336">
                  <c:v>1037.2747370082577</c:v>
                </c:pt>
                <c:pt idx="1337">
                  <c:v>1037.3873148104333</c:v>
                </c:pt>
                <c:pt idx="1338">
                  <c:v>1037.4998078867916</c:v>
                </c:pt>
                <c:pt idx="1339">
                  <c:v>1037.6122163649902</c:v>
                </c:pt>
                <c:pt idx="1340">
                  <c:v>1037.7245403723985</c:v>
                </c:pt>
                <c:pt idx="1341">
                  <c:v>1037.8367800360973</c:v>
                </c:pt>
                <c:pt idx="1342">
                  <c:v>1037.9489354828809</c:v>
                </c:pt>
                <c:pt idx="1343">
                  <c:v>1038.0610068392573</c:v>
                </c:pt>
                <c:pt idx="1344">
                  <c:v>1038.1729942314494</c:v>
                </c:pt>
                <c:pt idx="1345">
                  <c:v>1038.2848977853955</c:v>
                </c:pt>
                <c:pt idx="1346">
                  <c:v>1038.3967176267506</c:v>
                </c:pt>
                <c:pt idx="1347">
                  <c:v>1038.5084538808867</c:v>
                </c:pt>
                <c:pt idx="1348">
                  <c:v>1038.6201066728941</c:v>
                </c:pt>
                <c:pt idx="1349">
                  <c:v>1038.7316761275822</c:v>
                </c:pt>
                <c:pt idx="1350">
                  <c:v>1038.8431623694801</c:v>
                </c:pt>
                <c:pt idx="1351">
                  <c:v>1038.9545655228376</c:v>
                </c:pt>
                <c:pt idx="1352">
                  <c:v>1039.0658857116259</c:v>
                </c:pt>
                <c:pt idx="1353">
                  <c:v>1039.1771230595391</c:v>
                </c:pt>
                <c:pt idx="1354">
                  <c:v>1039.2882776899937</c:v>
                </c:pt>
                <c:pt idx="1355">
                  <c:v>1039.3993497261306</c:v>
                </c:pt>
                <c:pt idx="1356">
                  <c:v>1039.5103392908154</c:v>
                </c:pt>
                <c:pt idx="1357">
                  <c:v>1039.6212465066396</c:v>
                </c:pt>
                <c:pt idx="1358">
                  <c:v>1039.732071495921</c:v>
                </c:pt>
                <c:pt idx="1359">
                  <c:v>1039.8428143807046</c:v>
                </c:pt>
                <c:pt idx="1360">
                  <c:v>1039.9534752827637</c:v>
                </c:pt>
                <c:pt idx="1361">
                  <c:v>1040.0640543236002</c:v>
                </c:pt>
                <c:pt idx="1362">
                  <c:v>1040.1745516244459</c:v>
                </c:pt>
                <c:pt idx="1363">
                  <c:v>1040.2849673062633</c:v>
                </c:pt>
                <c:pt idx="1364">
                  <c:v>1040.3953014897456</c:v>
                </c:pt>
                <c:pt idx="1365">
                  <c:v>1040.5055542953187</c:v>
                </c:pt>
                <c:pt idx="1366">
                  <c:v>1040.615725843141</c:v>
                </c:pt>
                <c:pt idx="1367">
                  <c:v>1040.7258162531048</c:v>
                </c:pt>
                <c:pt idx="1368">
                  <c:v>1040.8358256448369</c:v>
                </c:pt>
                <c:pt idx="1369">
                  <c:v>1040.9457541376992</c:v>
                </c:pt>
                <c:pt idx="1370">
                  <c:v>1041.0556018507898</c:v>
                </c:pt>
                <c:pt idx="1371">
                  <c:v>1041.1653689029436</c:v>
                </c:pt>
                <c:pt idx="1372">
                  <c:v>1041.2750554127326</c:v>
                </c:pt>
                <c:pt idx="1373">
                  <c:v>1041.3846614984682</c:v>
                </c:pt>
                <c:pt idx="1374">
                  <c:v>1041.4941872781999</c:v>
                </c:pt>
                <c:pt idx="1375">
                  <c:v>1041.6036328697178</c:v>
                </c:pt>
                <c:pt idx="1376">
                  <c:v>1041.7129983905522</c:v>
                </c:pt>
                <c:pt idx="1377">
                  <c:v>1041.8222839579751</c:v>
                </c:pt>
                <c:pt idx="1378">
                  <c:v>1041.9314896890005</c:v>
                </c:pt>
                <c:pt idx="1379">
                  <c:v>1042.0406157003856</c:v>
                </c:pt>
                <c:pt idx="1380">
                  <c:v>1042.149662108631</c:v>
                </c:pt>
                <c:pt idx="1381">
                  <c:v>1042.2586290299821</c:v>
                </c:pt>
                <c:pt idx="1382">
                  <c:v>1042.3675165804291</c:v>
                </c:pt>
                <c:pt idx="1383">
                  <c:v>1042.4763248757085</c:v>
                </c:pt>
                <c:pt idx="1384">
                  <c:v>1042.5850540313033</c:v>
                </c:pt>
                <c:pt idx="1385">
                  <c:v>1042.6937041624437</c:v>
                </c:pt>
                <c:pt idx="1386">
                  <c:v>1042.8022753841085</c:v>
                </c:pt>
                <c:pt idx="1387">
                  <c:v>1042.9107678110254</c:v>
                </c:pt>
                <c:pt idx="1388">
                  <c:v>1043.0191815576711</c:v>
                </c:pt>
                <c:pt idx="1389">
                  <c:v>1043.1275167382732</c:v>
                </c:pt>
                <c:pt idx="1390">
                  <c:v>1043.2357734668105</c:v>
                </c:pt>
                <c:pt idx="1391">
                  <c:v>1043.3439518570133</c:v>
                </c:pt>
                <c:pt idx="1392">
                  <c:v>1043.4520520223643</c:v>
                </c:pt>
                <c:pt idx="1393">
                  <c:v>1043.5600740760997</c:v>
                </c:pt>
                <c:pt idx="1394">
                  <c:v>1043.6680181312095</c:v>
                </c:pt>
                <c:pt idx="1395">
                  <c:v>1043.7758843004385</c:v>
                </c:pt>
                <c:pt idx="1396">
                  <c:v>1043.883672696287</c:v>
                </c:pt>
                <c:pt idx="1397">
                  <c:v>1043.9913834310112</c:v>
                </c:pt>
                <c:pt idx="1398">
                  <c:v>1044.0990166166239</c:v>
                </c:pt>
                <c:pt idx="1399">
                  <c:v>1044.2065723648959</c:v>
                </c:pt>
                <c:pt idx="1400">
                  <c:v>1044.3140507873559</c:v>
                </c:pt>
                <c:pt idx="1401">
                  <c:v>1044.4214519952914</c:v>
                </c:pt>
                <c:pt idx="1402">
                  <c:v>1044.5287760997496</c:v>
                </c:pt>
                <c:pt idx="1403">
                  <c:v>1044.6360232115383</c:v>
                </c:pt>
                <c:pt idx="1404">
                  <c:v>1044.7431934412257</c:v>
                </c:pt>
                <c:pt idx="1405">
                  <c:v>1044.850286899142</c:v>
                </c:pt>
                <c:pt idx="1406">
                  <c:v>1044.9573036953798</c:v>
                </c:pt>
                <c:pt idx="1407">
                  <c:v>1045.0642439397943</c:v>
                </c:pt>
                <c:pt idx="1408">
                  <c:v>1045.1711077420052</c:v>
                </c:pt>
                <c:pt idx="1409">
                  <c:v>1045.2778952113958</c:v>
                </c:pt>
                <c:pt idx="1410">
                  <c:v>1045.3846064571148</c:v>
                </c:pt>
                <c:pt idx="1411">
                  <c:v>1045.4912415880769</c:v>
                </c:pt>
                <c:pt idx="1412">
                  <c:v>1045.5978007129629</c:v>
                </c:pt>
                <c:pt idx="1413">
                  <c:v>1045.7042839402204</c:v>
                </c:pt>
                <c:pt idx="1414">
                  <c:v>1045.8106913780655</c:v>
                </c:pt>
                <c:pt idx="1415">
                  <c:v>1045.917023134482</c:v>
                </c:pt>
                <c:pt idx="1416">
                  <c:v>1046.0232793172231</c:v>
                </c:pt>
                <c:pt idx="1417">
                  <c:v>1046.1294600338117</c:v>
                </c:pt>
                <c:pt idx="1418">
                  <c:v>1046.2355653915411</c:v>
                </c:pt>
                <c:pt idx="1419">
                  <c:v>1046.3415954974753</c:v>
                </c:pt>
                <c:pt idx="1420">
                  <c:v>1046.4475504584507</c:v>
                </c:pt>
                <c:pt idx="1421">
                  <c:v>1046.5534303810753</c:v>
                </c:pt>
                <c:pt idx="1422">
                  <c:v>1046.6592353717306</c:v>
                </c:pt>
                <c:pt idx="1423">
                  <c:v>1046.7649655365715</c:v>
                </c:pt>
                <c:pt idx="1424">
                  <c:v>1046.8706209815273</c:v>
                </c:pt>
                <c:pt idx="1425">
                  <c:v>1046.9762018123022</c:v>
                </c:pt>
                <c:pt idx="1426">
                  <c:v>1047.0817081343755</c:v>
                </c:pt>
                <c:pt idx="1427">
                  <c:v>1047.1871400530033</c:v>
                </c:pt>
                <c:pt idx="1428">
                  <c:v>1047.2924976732183</c:v>
                </c:pt>
                <c:pt idx="1429">
                  <c:v>1047.3977810998308</c:v>
                </c:pt>
                <c:pt idx="1430">
                  <c:v>1047.5029904374289</c:v>
                </c:pt>
                <c:pt idx="1431">
                  <c:v>1047.6081257903795</c:v>
                </c:pt>
                <c:pt idx="1432">
                  <c:v>1047.7131872628288</c:v>
                </c:pt>
                <c:pt idx="1433">
                  <c:v>1047.8181749587031</c:v>
                </c:pt>
                <c:pt idx="1434">
                  <c:v>1047.9230889817093</c:v>
                </c:pt>
                <c:pt idx="1435">
                  <c:v>1048.0279294353352</c:v>
                </c:pt>
                <c:pt idx="1436">
                  <c:v>1048.1326964228508</c:v>
                </c:pt>
                <c:pt idx="1437">
                  <c:v>1048.2373900473083</c:v>
                </c:pt>
                <c:pt idx="1438">
                  <c:v>1048.3420104115428</c:v>
                </c:pt>
                <c:pt idx="1439">
                  <c:v>1048.4465576181733</c:v>
                </c:pt>
                <c:pt idx="1440">
                  <c:v>1048.551031769603</c:v>
                </c:pt>
                <c:pt idx="1441">
                  <c:v>1048.65543296802</c:v>
                </c:pt>
                <c:pt idx="1442">
                  <c:v>1048.7597613153976</c:v>
                </c:pt>
                <c:pt idx="1443">
                  <c:v>1048.8640169134953</c:v>
                </c:pt>
                <c:pt idx="1444">
                  <c:v>1048.9681998638596</c:v>
                </c:pt>
                <c:pt idx="1445">
                  <c:v>1049.0723102678237</c:v>
                </c:pt>
                <c:pt idx="1446">
                  <c:v>1049.1763482265089</c:v>
                </c:pt>
                <c:pt idx="1447">
                  <c:v>1049.2803138408249</c:v>
                </c:pt>
                <c:pt idx="1448">
                  <c:v>1049.3842072114705</c:v>
                </c:pt>
                <c:pt idx="1449">
                  <c:v>1049.4880284389344</c:v>
                </c:pt>
                <c:pt idx="1450">
                  <c:v>1049.5917776234949</c:v>
                </c:pt>
                <c:pt idx="1451">
                  <c:v>1049.6954548652213</c:v>
                </c:pt>
                <c:pt idx="1452">
                  <c:v>1049.7990602639745</c:v>
                </c:pt>
                <c:pt idx="1453">
                  <c:v>1049.9025939194073</c:v>
                </c:pt>
                <c:pt idx="1454">
                  <c:v>1050.006055930965</c:v>
                </c:pt>
                <c:pt idx="1455">
                  <c:v>1050.1094463978859</c:v>
                </c:pt>
                <c:pt idx="1456">
                  <c:v>1050.212765419202</c:v>
                </c:pt>
                <c:pt idx="1457">
                  <c:v>1050.3160130937397</c:v>
                </c:pt>
                <c:pt idx="1458">
                  <c:v>1050.41918952012</c:v>
                </c:pt>
                <c:pt idx="1459">
                  <c:v>1050.5222947967595</c:v>
                </c:pt>
                <c:pt idx="1460">
                  <c:v>1050.6253290218708</c:v>
                </c:pt>
                <c:pt idx="1461">
                  <c:v>1050.7282922934628</c:v>
                </c:pt>
                <c:pt idx="1462">
                  <c:v>1050.8311847093414</c:v>
                </c:pt>
                <c:pt idx="1463">
                  <c:v>1050.9340063671107</c:v>
                </c:pt>
                <c:pt idx="1464">
                  <c:v>1051.0367573641724</c:v>
                </c:pt>
                <c:pt idx="1465">
                  <c:v>1051.1394377977274</c:v>
                </c:pt>
                <c:pt idx="1466">
                  <c:v>1051.2420477647754</c:v>
                </c:pt>
                <c:pt idx="1467">
                  <c:v>1051.3445873621165</c:v>
                </c:pt>
                <c:pt idx="1468">
                  <c:v>1051.4470566863511</c:v>
                </c:pt>
                <c:pt idx="1469">
                  <c:v>1051.5494558338803</c:v>
                </c:pt>
                <c:pt idx="1470">
                  <c:v>1051.6517849009072</c:v>
                </c:pt>
                <c:pt idx="1471">
                  <c:v>1051.7540439834363</c:v>
                </c:pt>
                <c:pt idx="1472">
                  <c:v>1051.8562331772753</c:v>
                </c:pt>
                <c:pt idx="1473">
                  <c:v>1051.9583525780347</c:v>
                </c:pt>
                <c:pt idx="1474">
                  <c:v>1052.0604022811287</c:v>
                </c:pt>
                <c:pt idx="1475">
                  <c:v>1052.1623823817761</c:v>
                </c:pt>
                <c:pt idx="1476">
                  <c:v>1052.264292975</c:v>
                </c:pt>
                <c:pt idx="1477">
                  <c:v>1052.366134155629</c:v>
                </c:pt>
                <c:pt idx="1478">
                  <c:v>1052.4679060182975</c:v>
                </c:pt>
                <c:pt idx="1479">
                  <c:v>1052.5696086574462</c:v>
                </c:pt>
                <c:pt idx="1480">
                  <c:v>1052.6712421673228</c:v>
                </c:pt>
                <c:pt idx="1481">
                  <c:v>1052.7728066419825</c:v>
                </c:pt>
                <c:pt idx="1482">
                  <c:v>1052.874302175288</c:v>
                </c:pt>
                <c:pt idx="1483">
                  <c:v>1052.9757288609107</c:v>
                </c:pt>
                <c:pt idx="1484">
                  <c:v>1053.0770867923313</c:v>
                </c:pt>
                <c:pt idx="1485">
                  <c:v>1053.1783760628396</c:v>
                </c:pt>
                <c:pt idx="1486">
                  <c:v>1053.2795967655354</c:v>
                </c:pt>
                <c:pt idx="1487">
                  <c:v>1053.3807489933292</c:v>
                </c:pt>
                <c:pt idx="1488">
                  <c:v>1053.4818328389426</c:v>
                </c:pt>
                <c:pt idx="1489">
                  <c:v>1053.5828483949088</c:v>
                </c:pt>
                <c:pt idx="1490">
                  <c:v>1053.6837957535727</c:v>
                </c:pt>
                <c:pt idx="1491">
                  <c:v>1053.7846750070921</c:v>
                </c:pt>
                <c:pt idx="1492">
                  <c:v>1053.8854862474379</c:v>
                </c:pt>
                <c:pt idx="1493">
                  <c:v>1053.9862295663947</c:v>
                </c:pt>
                <c:pt idx="1494">
                  <c:v>1054.0869050555607</c:v>
                </c:pt>
                <c:pt idx="1495">
                  <c:v>1054.1875128063491</c:v>
                </c:pt>
                <c:pt idx="1496">
                  <c:v>1054.2880529099882</c:v>
                </c:pt>
                <c:pt idx="1497">
                  <c:v>1054.3885254575216</c:v>
                </c:pt>
                <c:pt idx="1498">
                  <c:v>1054.4889305398092</c:v>
                </c:pt>
                <c:pt idx="1499">
                  <c:v>1054.5892682475278</c:v>
                </c:pt>
                <c:pt idx="1500">
                  <c:v>1054.6895386711708</c:v>
                </c:pt>
                <c:pt idx="1501">
                  <c:v>1054.7897419010494</c:v>
                </c:pt>
                <c:pt idx="1502">
                  <c:v>1054.8898780272928</c:v>
                </c:pt>
                <c:pt idx="1503">
                  <c:v>1054.9899471398487</c:v>
                </c:pt>
                <c:pt idx="1504">
                  <c:v>1055.089949328484</c:v>
                </c:pt>
                <c:pt idx="1505">
                  <c:v>1055.1898846827851</c:v>
                </c:pt>
                <c:pt idx="1506">
                  <c:v>1055.2897532921584</c:v>
                </c:pt>
                <c:pt idx="1507">
                  <c:v>1055.3895552458307</c:v>
                </c:pt>
                <c:pt idx="1508">
                  <c:v>1055.4892906328498</c:v>
                </c:pt>
                <c:pt idx="1509">
                  <c:v>1055.5889595420851</c:v>
                </c:pt>
                <c:pt idx="1510">
                  <c:v>1055.6885620622279</c:v>
                </c:pt>
                <c:pt idx="1511">
                  <c:v>1055.7880982817917</c:v>
                </c:pt>
                <c:pt idx="1512">
                  <c:v>1055.8875682891132</c:v>
                </c:pt>
                <c:pt idx="1513">
                  <c:v>1055.9869721723524</c:v>
                </c:pt>
                <c:pt idx="1514">
                  <c:v>1056.0863100194927</c:v>
                </c:pt>
                <c:pt idx="1515">
                  <c:v>1056.1855819183422</c:v>
                </c:pt>
                <c:pt idx="1516">
                  <c:v>1056.2847879565336</c:v>
                </c:pt>
                <c:pt idx="1517">
                  <c:v>1056.3839282215251</c:v>
                </c:pt>
                <c:pt idx="1518">
                  <c:v>1056.4830028006004</c:v>
                </c:pt>
                <c:pt idx="1519">
                  <c:v>1056.5820117808694</c:v>
                </c:pt>
                <c:pt idx="1520">
                  <c:v>1056.6809552492684</c:v>
                </c:pt>
                <c:pt idx="1521">
                  <c:v>1056.7798332925611</c:v>
                </c:pt>
                <c:pt idx="1522">
                  <c:v>1056.8786459973387</c:v>
                </c:pt>
                <c:pt idx="1523">
                  <c:v>1056.9773934500201</c:v>
                </c:pt>
                <c:pt idx="1524">
                  <c:v>1057.076075736853</c:v>
                </c:pt>
                <c:pt idx="1525">
                  <c:v>1057.1746929439139</c:v>
                </c:pt>
                <c:pt idx="1526">
                  <c:v>1057.2732451571087</c:v>
                </c:pt>
                <c:pt idx="1527">
                  <c:v>1057.371732462173</c:v>
                </c:pt>
                <c:pt idx="1528">
                  <c:v>1057.4701549446727</c:v>
                </c:pt>
                <c:pt idx="1529">
                  <c:v>1057.5685126900044</c:v>
                </c:pt>
                <c:pt idx="1530">
                  <c:v>1057.6668057833958</c:v>
                </c:pt>
                <c:pt idx="1531">
                  <c:v>1057.7650343099065</c:v>
                </c:pt>
                <c:pt idx="1532">
                  <c:v>1057.8631983544278</c:v>
                </c:pt>
                <c:pt idx="1533">
                  <c:v>1057.9612980016836</c:v>
                </c:pt>
                <c:pt idx="1534">
                  <c:v>1058.0593333362308</c:v>
                </c:pt>
                <c:pt idx="1535">
                  <c:v>1058.1573044424597</c:v>
                </c:pt>
                <c:pt idx="1536">
                  <c:v>1058.2552114045941</c:v>
                </c:pt>
                <c:pt idx="1537">
                  <c:v>1058.3530543066925</c:v>
                </c:pt>
                <c:pt idx="1538">
                  <c:v>1058.4508332326477</c:v>
                </c:pt>
                <c:pt idx="1539">
                  <c:v>1058.5485482661879</c:v>
                </c:pt>
                <c:pt idx="1540">
                  <c:v>1058.6461994908766</c:v>
                </c:pt>
                <c:pt idx="1541">
                  <c:v>1058.7437869901134</c:v>
                </c:pt>
                <c:pt idx="1542">
                  <c:v>1058.8413108471343</c:v>
                </c:pt>
                <c:pt idx="1543">
                  <c:v>1058.9387711450122</c:v>
                </c:pt>
                <c:pt idx="1544">
                  <c:v>1059.0361679666571</c:v>
                </c:pt>
                <c:pt idx="1545">
                  <c:v>1059.1335013948167</c:v>
                </c:pt>
                <c:pt idx="1546">
                  <c:v>1059.2307715120769</c:v>
                </c:pt>
                <c:pt idx="1547">
                  <c:v>1059.3279784008621</c:v>
                </c:pt>
                <c:pt idx="1548">
                  <c:v>1059.4251221434356</c:v>
                </c:pt>
                <c:pt idx="1549">
                  <c:v>1059.5222028219005</c:v>
                </c:pt>
                <c:pt idx="1550">
                  <c:v>1059.6192205181987</c:v>
                </c:pt>
                <c:pt idx="1551">
                  <c:v>1059.7161753141136</c:v>
                </c:pt>
                <c:pt idx="1552">
                  <c:v>1059.813067291268</c:v>
                </c:pt>
                <c:pt idx="1553">
                  <c:v>1059.9098965311266</c:v>
                </c:pt>
                <c:pt idx="1554">
                  <c:v>1060.0066631149953</c:v>
                </c:pt>
                <c:pt idx="1555">
                  <c:v>1060.1033671240214</c:v>
                </c:pt>
                <c:pt idx="1556">
                  <c:v>1060.2000086391952</c:v>
                </c:pt>
                <c:pt idx="1557">
                  <c:v>1060.2965877413492</c:v>
                </c:pt>
                <c:pt idx="1558">
                  <c:v>1060.3931045111592</c:v>
                </c:pt>
                <c:pt idx="1559">
                  <c:v>1060.4895590291446</c:v>
                </c:pt>
                <c:pt idx="1560">
                  <c:v>1060.5859513756684</c:v>
                </c:pt>
                <c:pt idx="1561">
                  <c:v>1060.682281630938</c:v>
                </c:pt>
                <c:pt idx="1562">
                  <c:v>1060.7785498750054</c:v>
                </c:pt>
                <c:pt idx="1563">
                  <c:v>1060.8747561877681</c:v>
                </c:pt>
                <c:pt idx="1564">
                  <c:v>1060.9709006489688</c:v>
                </c:pt>
                <c:pt idx="1565">
                  <c:v>1061.0669833381962</c:v>
                </c:pt>
                <c:pt idx="1566">
                  <c:v>1061.1630043348853</c:v>
                </c:pt>
                <c:pt idx="1567">
                  <c:v>1061.2589637183175</c:v>
                </c:pt>
                <c:pt idx="1568">
                  <c:v>1061.3548615676218</c:v>
                </c:pt>
                <c:pt idx="1569">
                  <c:v>1061.4506979617745</c:v>
                </c:pt>
                <c:pt idx="1570">
                  <c:v>1061.5464729795995</c:v>
                </c:pt>
                <c:pt idx="1571">
                  <c:v>1061.6421866997694</c:v>
                </c:pt>
                <c:pt idx="1572">
                  <c:v>1061.737839200805</c:v>
                </c:pt>
                <c:pt idx="1573">
                  <c:v>1061.8334305610765</c:v>
                </c:pt>
                <c:pt idx="1574">
                  <c:v>1061.9289608588035</c:v>
                </c:pt>
                <c:pt idx="1575">
                  <c:v>1062.0244301720554</c:v>
                </c:pt>
                <c:pt idx="1576">
                  <c:v>1062.1198385787518</c:v>
                </c:pt>
                <c:pt idx="1577">
                  <c:v>1062.2151861566626</c:v>
                </c:pt>
                <c:pt idx="1578">
                  <c:v>1062.3104729834092</c:v>
                </c:pt>
                <c:pt idx="1579">
                  <c:v>1062.4056991364639</c:v>
                </c:pt>
                <c:pt idx="1580">
                  <c:v>1062.5008646931508</c:v>
                </c:pt>
                <c:pt idx="1581">
                  <c:v>1062.5959697306464</c:v>
                </c:pt>
                <c:pt idx="1582">
                  <c:v>1062.6910143259793</c:v>
                </c:pt>
                <c:pt idx="1583">
                  <c:v>1062.7859985560312</c:v>
                </c:pt>
                <c:pt idx="1584">
                  <c:v>1062.8809224975373</c:v>
                </c:pt>
                <c:pt idx="1585">
                  <c:v>1062.9757862270858</c:v>
                </c:pt>
                <c:pt idx="1586">
                  <c:v>1063.0705898211193</c:v>
                </c:pt>
                <c:pt idx="1587">
                  <c:v>1063.1653333559345</c:v>
                </c:pt>
                <c:pt idx="1588">
                  <c:v>1063.2600169076832</c:v>
                </c:pt>
                <c:pt idx="1589">
                  <c:v>1063.3546405523718</c:v>
                </c:pt>
                <c:pt idx="1590">
                  <c:v>1063.4492043658627</c:v>
                </c:pt>
                <c:pt idx="1591">
                  <c:v>1063.5437084238736</c:v>
                </c:pt>
                <c:pt idx="1592">
                  <c:v>1063.6381528019788</c:v>
                </c:pt>
                <c:pt idx="1593">
                  <c:v>1063.7325375756088</c:v>
                </c:pt>
                <c:pt idx="1594">
                  <c:v>1063.8268628200515</c:v>
                </c:pt>
                <c:pt idx="1595">
                  <c:v>1063.9211286104517</c:v>
                </c:pt>
                <c:pt idx="1596">
                  <c:v>1064.0153350218118</c:v>
                </c:pt>
                <c:pt idx="1597">
                  <c:v>1064.1094821289926</c:v>
                </c:pt>
                <c:pt idx="1598">
                  <c:v>1064.2035700067129</c:v>
                </c:pt>
                <c:pt idx="1599">
                  <c:v>1064.2975987295506</c:v>
                </c:pt>
                <c:pt idx="1600">
                  <c:v>1064.3915683719422</c:v>
                </c:pt>
                <c:pt idx="1601">
                  <c:v>1064.4854790081836</c:v>
                </c:pt>
                <c:pt idx="1602">
                  <c:v>1064.5793307124311</c:v>
                </c:pt>
                <c:pt idx="1603">
                  <c:v>1064.6731235587006</c:v>
                </c:pt>
                <c:pt idx="1604">
                  <c:v>1064.7668576208687</c:v>
                </c:pt>
                <c:pt idx="1605">
                  <c:v>1064.8605329726729</c:v>
                </c:pt>
                <c:pt idx="1606">
                  <c:v>1064.9541496877116</c:v>
                </c:pt>
                <c:pt idx="1607">
                  <c:v>1065.0477078394451</c:v>
                </c:pt>
                <c:pt idx="1608">
                  <c:v>1065.1412075011954</c:v>
                </c:pt>
                <c:pt idx="1609">
                  <c:v>1065.2346487461466</c:v>
                </c:pt>
                <c:pt idx="1610">
                  <c:v>1065.3280316473456</c:v>
                </c:pt>
                <c:pt idx="1611">
                  <c:v>1065.4213562777022</c:v>
                </c:pt>
                <c:pt idx="1612">
                  <c:v>1065.5146227099895</c:v>
                </c:pt>
                <c:pt idx="1613">
                  <c:v>1065.6078310168439</c:v>
                </c:pt>
                <c:pt idx="1614">
                  <c:v>1065.7009812707663</c:v>
                </c:pt>
                <c:pt idx="1615">
                  <c:v>1065.7940735441214</c:v>
                </c:pt>
                <c:pt idx="1616">
                  <c:v>1065.8871079091384</c:v>
                </c:pt>
                <c:pt idx="1617">
                  <c:v>1065.9800844379122</c:v>
                </c:pt>
                <c:pt idx="1618">
                  <c:v>1066.0730032024023</c:v>
                </c:pt>
                <c:pt idx="1619">
                  <c:v>1066.1658642744342</c:v>
                </c:pt>
                <c:pt idx="1620">
                  <c:v>1066.2586677256993</c:v>
                </c:pt>
                <c:pt idx="1621">
                  <c:v>1066.3514136277552</c:v>
                </c:pt>
                <c:pt idx="1622">
                  <c:v>1066.4441020520262</c:v>
                </c:pt>
                <c:pt idx="1623">
                  <c:v>1066.5367330698036</c:v>
                </c:pt>
                <c:pt idx="1624">
                  <c:v>1066.6293067522461</c:v>
                </c:pt>
                <c:pt idx="1625">
                  <c:v>1066.7218231703798</c:v>
                </c:pt>
                <c:pt idx="1626">
                  <c:v>1066.8142823950989</c:v>
                </c:pt>
                <c:pt idx="1627">
                  <c:v>1066.9066844971658</c:v>
                </c:pt>
                <c:pt idx="1628">
                  <c:v>1066.9990295472114</c:v>
                </c:pt>
                <c:pt idx="1629">
                  <c:v>1067.091317615736</c:v>
                </c:pt>
                <c:pt idx="1630">
                  <c:v>1067.1835487731087</c:v>
                </c:pt>
                <c:pt idx="1631">
                  <c:v>1067.2757230895684</c:v>
                </c:pt>
                <c:pt idx="1632">
                  <c:v>1067.367840635224</c:v>
                </c:pt>
                <c:pt idx="1633">
                  <c:v>1067.4599014800542</c:v>
                </c:pt>
                <c:pt idx="1634">
                  <c:v>1067.5519056939088</c:v>
                </c:pt>
                <c:pt idx="1635">
                  <c:v>1067.643853346508</c:v>
                </c:pt>
                <c:pt idx="1636">
                  <c:v>1067.7357445074435</c:v>
                </c:pt>
                <c:pt idx="1637">
                  <c:v>1067.8275792461784</c:v>
                </c:pt>
                <c:pt idx="1638">
                  <c:v>1067.9193576320476</c:v>
                </c:pt>
                <c:pt idx="1639">
                  <c:v>1068.0110797342581</c:v>
                </c:pt>
                <c:pt idx="1640">
                  <c:v>1068.1027456218897</c:v>
                </c:pt>
                <c:pt idx="1641">
                  <c:v>1068.1943553638941</c:v>
                </c:pt>
                <c:pt idx="1642">
                  <c:v>1068.2859090290972</c:v>
                </c:pt>
                <c:pt idx="1643">
                  <c:v>1068.3774066861974</c:v>
                </c:pt>
                <c:pt idx="1644">
                  <c:v>1068.4688484037672</c:v>
                </c:pt>
                <c:pt idx="1645">
                  <c:v>1068.560234250253</c:v>
                </c:pt>
                <c:pt idx="1646">
                  <c:v>1068.6515642939755</c:v>
                </c:pt>
                <c:pt idx="1647">
                  <c:v>1068.7428386031304</c:v>
                </c:pt>
                <c:pt idx="1648">
                  <c:v>1068.8340572457878</c:v>
                </c:pt>
                <c:pt idx="1649">
                  <c:v>1068.9252202898931</c:v>
                </c:pt>
                <c:pt idx="1650">
                  <c:v>1069.0163278032676</c:v>
                </c:pt>
                <c:pt idx="1651">
                  <c:v>1069.1073798536083</c:v>
                </c:pt>
                <c:pt idx="1652">
                  <c:v>1069.1983765084881</c:v>
                </c:pt>
                <c:pt idx="1653">
                  <c:v>1069.2893178353568</c:v>
                </c:pt>
                <c:pt idx="1654">
                  <c:v>1069.3802039015404</c:v>
                </c:pt>
                <c:pt idx="1655">
                  <c:v>1069.4710347742425</c:v>
                </c:pt>
                <c:pt idx="1656">
                  <c:v>1069.5618105205438</c:v>
                </c:pt>
                <c:pt idx="1657">
                  <c:v>1069.6525312074025</c:v>
                </c:pt>
                <c:pt idx="1658">
                  <c:v>1069.743196901655</c:v>
                </c:pt>
                <c:pt idx="1659">
                  <c:v>1069.8338076700159</c:v>
                </c:pt>
                <c:pt idx="1660">
                  <c:v>1069.9243635790781</c:v>
                </c:pt>
                <c:pt idx="1661">
                  <c:v>1070.0148646953139</c:v>
                </c:pt>
                <c:pt idx="1662">
                  <c:v>1070.1053110850742</c:v>
                </c:pt>
                <c:pt idx="1663">
                  <c:v>1070.1957028145894</c:v>
                </c:pt>
                <c:pt idx="1664">
                  <c:v>1070.2860399499696</c:v>
                </c:pt>
                <c:pt idx="1665">
                  <c:v>1070.3763225572052</c:v>
                </c:pt>
                <c:pt idx="1666">
                  <c:v>1070.4665507021668</c:v>
                </c:pt>
                <c:pt idx="1667">
                  <c:v>1070.5567244506055</c:v>
                </c:pt>
                <c:pt idx="1668">
                  <c:v>1070.6468438681532</c:v>
                </c:pt>
                <c:pt idx="1669">
                  <c:v>1070.7369090203229</c:v>
                </c:pt>
                <c:pt idx="1670">
                  <c:v>1070.8269199725094</c:v>
                </c:pt>
                <c:pt idx="1671">
                  <c:v>1070.9168767899889</c:v>
                </c:pt>
                <c:pt idx="1672">
                  <c:v>1071.00677953792</c:v>
                </c:pt>
                <c:pt idx="1673">
                  <c:v>1071.0966282813431</c:v>
                </c:pt>
                <c:pt idx="1674">
                  <c:v>1071.1864230851816</c:v>
                </c:pt>
                <c:pt idx="1675">
                  <c:v>1071.2761640142417</c:v>
                </c:pt>
                <c:pt idx="1676">
                  <c:v>1071.3658511332126</c:v>
                </c:pt>
                <c:pt idx="1677">
                  <c:v>1071.4554845066668</c:v>
                </c:pt>
                <c:pt idx="1678">
                  <c:v>1071.5450641990612</c:v>
                </c:pt>
                <c:pt idx="1679">
                  <c:v>1071.634590274736</c:v>
                </c:pt>
                <c:pt idx="1680">
                  <c:v>1071.7240627979158</c:v>
                </c:pt>
                <c:pt idx="1681">
                  <c:v>1071.8134818327101</c:v>
                </c:pt>
                <c:pt idx="1682">
                  <c:v>1071.9028474431127</c:v>
                </c:pt>
                <c:pt idx="1683">
                  <c:v>1071.992159693003</c:v>
                </c:pt>
                <c:pt idx="1684">
                  <c:v>1072.0814186461457</c:v>
                </c:pt>
                <c:pt idx="1685">
                  <c:v>1072.1706243661909</c:v>
                </c:pt>
                <c:pt idx="1686">
                  <c:v>1072.2597769166746</c:v>
                </c:pt>
                <c:pt idx="1687">
                  <c:v>1072.3488763610192</c:v>
                </c:pt>
                <c:pt idx="1688">
                  <c:v>1072.4379227625336</c:v>
                </c:pt>
                <c:pt idx="1689">
                  <c:v>1072.5269161844137</c:v>
                </c:pt>
                <c:pt idx="1690">
                  <c:v>1072.6158566897418</c:v>
                </c:pt>
                <c:pt idx="1691">
                  <c:v>1072.7047443414876</c:v>
                </c:pt>
                <c:pt idx="1692">
                  <c:v>1072.7935792025089</c:v>
                </c:pt>
                <c:pt idx="1693">
                  <c:v>1072.8823613355505</c:v>
                </c:pt>
                <c:pt idx="1694">
                  <c:v>1072.9710908032462</c:v>
                </c:pt>
                <c:pt idx="1695">
                  <c:v>1073.0597676681173</c:v>
                </c:pt>
                <c:pt idx="1696">
                  <c:v>1073.1483919925743</c:v>
                </c:pt>
                <c:pt idx="1697">
                  <c:v>1073.2369638389164</c:v>
                </c:pt>
                <c:pt idx="1698">
                  <c:v>1073.3254832693317</c:v>
                </c:pt>
                <c:pt idx="1699">
                  <c:v>1073.4139503458982</c:v>
                </c:pt>
                <c:pt idx="1700">
                  <c:v>1073.5023651305833</c:v>
                </c:pt>
                <c:pt idx="1701">
                  <c:v>1073.5907276852442</c:v>
                </c:pt>
                <c:pt idx="1702">
                  <c:v>1073.6790380716286</c:v>
                </c:pt>
                <c:pt idx="1703">
                  <c:v>1073.7672963513744</c:v>
                </c:pt>
                <c:pt idx="1704">
                  <c:v>1073.8555025860103</c:v>
                </c:pt>
                <c:pt idx="1705">
                  <c:v>1073.9436568369561</c:v>
                </c:pt>
                <c:pt idx="1706">
                  <c:v>1074.0317591655225</c:v>
                </c:pt>
                <c:pt idx="1707">
                  <c:v>1074.1198096329122</c:v>
                </c:pt>
                <c:pt idx="1708">
                  <c:v>1074.2078083002191</c:v>
                </c:pt>
                <c:pt idx="1709">
                  <c:v>1074.2957552284292</c:v>
                </c:pt>
                <c:pt idx="1710">
                  <c:v>1074.3836504784213</c:v>
                </c:pt>
                <c:pt idx="1711">
                  <c:v>1074.471494110966</c:v>
                </c:pt>
                <c:pt idx="1712">
                  <c:v>1074.5592861867269</c:v>
                </c:pt>
                <c:pt idx="1713">
                  <c:v>1074.6470267662608</c:v>
                </c:pt>
                <c:pt idx="1714">
                  <c:v>1074.7347159100177</c:v>
                </c:pt>
                <c:pt idx="1715">
                  <c:v>1074.822353678341</c:v>
                </c:pt>
                <c:pt idx="1716">
                  <c:v>1074.9099401314677</c:v>
                </c:pt>
                <c:pt idx="1717">
                  <c:v>1074.9974753295294</c:v>
                </c:pt>
                <c:pt idx="1718">
                  <c:v>1075.0849593325513</c:v>
                </c:pt>
                <c:pt idx="1719">
                  <c:v>1075.1723922004535</c:v>
                </c:pt>
                <c:pt idx="1720">
                  <c:v>1075.2597739930509</c:v>
                </c:pt>
                <c:pt idx="1721">
                  <c:v>1075.347104770053</c:v>
                </c:pt>
                <c:pt idx="1722">
                  <c:v>1075.4343845910648</c:v>
                </c:pt>
                <c:pt idx="1723">
                  <c:v>1075.5216135155872</c:v>
                </c:pt>
                <c:pt idx="1724">
                  <c:v>1075.608791603016</c:v>
                </c:pt>
                <c:pt idx="1725">
                  <c:v>1075.6959189126437</c:v>
                </c:pt>
                <c:pt idx="1726">
                  <c:v>1075.7829955036586</c:v>
                </c:pt>
                <c:pt idx="1727">
                  <c:v>1075.8700214351459</c:v>
                </c:pt>
                <c:pt idx="1728">
                  <c:v>1075.9569967660871</c:v>
                </c:pt>
                <c:pt idx="1729">
                  <c:v>1076.0439215553606</c:v>
                </c:pt>
                <c:pt idx="1730">
                  <c:v>1076.1307958617424</c:v>
                </c:pt>
                <c:pt idx="1731">
                  <c:v>1076.2176197439055</c:v>
                </c:pt>
                <c:pt idx="1732">
                  <c:v>1076.304393260421</c:v>
                </c:pt>
                <c:pt idx="1733">
                  <c:v>1076.3911164697577</c:v>
                </c:pt>
                <c:pt idx="1734">
                  <c:v>1076.4777894302824</c:v>
                </c:pt>
                <c:pt idx="1735">
                  <c:v>1076.5644122002604</c:v>
                </c:pt>
                <c:pt idx="1736">
                  <c:v>1076.6509848378557</c:v>
                </c:pt>
                <c:pt idx="1737">
                  <c:v>1076.7375074011311</c:v>
                </c:pt>
                <c:pt idx="1738">
                  <c:v>1076.8239799480484</c:v>
                </c:pt>
                <c:pt idx="1739">
                  <c:v>1076.9104025364691</c:v>
                </c:pt>
                <c:pt idx="1740">
                  <c:v>1076.9967752241535</c:v>
                </c:pt>
                <c:pt idx="1741">
                  <c:v>1077.0830980687624</c:v>
                </c:pt>
                <c:pt idx="1742">
                  <c:v>1077.1693711278563</c:v>
                </c:pt>
                <c:pt idx="1743">
                  <c:v>1077.255594458896</c:v>
                </c:pt>
                <c:pt idx="1744">
                  <c:v>1077.3417681192427</c:v>
                </c:pt>
                <c:pt idx="1745">
                  <c:v>1077.4278921661587</c:v>
                </c:pt>
                <c:pt idx="1746">
                  <c:v>1077.5139666568066</c:v>
                </c:pt>
                <c:pt idx="1747">
                  <c:v>1077.5999916482506</c:v>
                </c:pt>
                <c:pt idx="1748">
                  <c:v>1077.6859671974562</c:v>
                </c:pt>
                <c:pt idx="1749">
                  <c:v>1077.7718933612907</c:v>
                </c:pt>
                <c:pt idx="1750">
                  <c:v>1077.857770196523</c:v>
                </c:pt>
                <c:pt idx="1751">
                  <c:v>1077.9435977598241</c:v>
                </c:pt>
                <c:pt idx="1752">
                  <c:v>1078.0293761077673</c:v>
                </c:pt>
                <c:pt idx="1753">
                  <c:v>1078.1151052968285</c:v>
                </c:pt>
                <c:pt idx="1754">
                  <c:v>1078.2007853833863</c:v>
                </c:pt>
                <c:pt idx="1755">
                  <c:v>1078.2864164237224</c:v>
                </c:pt>
                <c:pt idx="1756">
                  <c:v>1078.3719984740214</c:v>
                </c:pt>
                <c:pt idx="1757">
                  <c:v>1078.4575315903719</c:v>
                </c:pt>
                <c:pt idx="1758">
                  <c:v>1078.5430158287656</c:v>
                </c:pt>
                <c:pt idx="1759">
                  <c:v>1078.6284512450982</c:v>
                </c:pt>
                <c:pt idx="1760">
                  <c:v>1078.7138378951693</c:v>
                </c:pt>
                <c:pt idx="1761">
                  <c:v>1078.7991758346832</c:v>
                </c:pt>
                <c:pt idx="1762">
                  <c:v>1078.8844651192485</c:v>
                </c:pt>
                <c:pt idx="1763">
                  <c:v>1078.9697058043785</c:v>
                </c:pt>
                <c:pt idx="1764">
                  <c:v>1079.0548979454916</c:v>
                </c:pt>
                <c:pt idx="1765">
                  <c:v>1079.140041597911</c:v>
                </c:pt>
                <c:pt idx="1766">
                  <c:v>1079.2251368168659</c:v>
                </c:pt>
                <c:pt idx="1767">
                  <c:v>1079.3101836574906</c:v>
                </c:pt>
                <c:pt idx="1768">
                  <c:v>1079.3951821748255</c:v>
                </c:pt>
                <c:pt idx="1769">
                  <c:v>1079.4801324238169</c:v>
                </c:pt>
                <c:pt idx="1770">
                  <c:v>1079.5650344593173</c:v>
                </c:pt>
                <c:pt idx="1771">
                  <c:v>1079.649888336086</c:v>
                </c:pt>
                <c:pt idx="1772">
                  <c:v>1079.7346941087883</c:v>
                </c:pt>
                <c:pt idx="1773">
                  <c:v>1079.8194518319972</c:v>
                </c:pt>
                <c:pt idx="1774">
                  <c:v>1079.9041615601921</c:v>
                </c:pt>
                <c:pt idx="1775">
                  <c:v>1079.98882334776</c:v>
                </c:pt>
                <c:pt idx="1776">
                  <c:v>1080.0734372489956</c:v>
                </c:pt>
                <c:pt idx="1777">
                  <c:v>1080.158003318101</c:v>
                </c:pt>
                <c:pt idx="1778">
                  <c:v>1080.2425216091865</c:v>
                </c:pt>
                <c:pt idx="1779">
                  <c:v>1080.3269921762703</c:v>
                </c:pt>
                <c:pt idx="1780">
                  <c:v>1080.4114150732792</c:v>
                </c:pt>
                <c:pt idx="1781">
                  <c:v>1080.4957903540483</c:v>
                </c:pt>
                <c:pt idx="1782">
                  <c:v>1080.5801180723217</c:v>
                </c:pt>
                <c:pt idx="1783">
                  <c:v>1080.6643982817527</c:v>
                </c:pt>
                <c:pt idx="1784">
                  <c:v>1080.7486310359031</c:v>
                </c:pt>
                <c:pt idx="1785">
                  <c:v>1080.8328163882445</c:v>
                </c:pt>
                <c:pt idx="1786">
                  <c:v>1080.9169543921582</c:v>
                </c:pt>
                <c:pt idx="1787">
                  <c:v>1081.001045100935</c:v>
                </c:pt>
                <c:pt idx="1788">
                  <c:v>1081.085088567776</c:v>
                </c:pt>
                <c:pt idx="1789">
                  <c:v>1081.169084845792</c:v>
                </c:pt>
                <c:pt idx="1790">
                  <c:v>1081.2530339880047</c:v>
                </c:pt>
                <c:pt idx="1791">
                  <c:v>1081.3369360473464</c:v>
                </c:pt>
                <c:pt idx="1792">
                  <c:v>1081.42079107666</c:v>
                </c:pt>
                <c:pt idx="1793">
                  <c:v>1081.5045991286993</c:v>
                </c:pt>
                <c:pt idx="1794">
                  <c:v>1081.5883602561296</c:v>
                </c:pt>
                <c:pt idx="1795">
                  <c:v>1081.6720745115274</c:v>
                </c:pt>
                <c:pt idx="1796">
                  <c:v>1081.755741947381</c:v>
                </c:pt>
                <c:pt idx="1797">
                  <c:v>1081.8393626160903</c:v>
                </c:pt>
                <c:pt idx="1798">
                  <c:v>1081.9229365699671</c:v>
                </c:pt>
                <c:pt idx="1799">
                  <c:v>1082.0064638612355</c:v>
                </c:pt>
                <c:pt idx="1800">
                  <c:v>1082.0899445420323</c:v>
                </c:pt>
                <c:pt idx="1801">
                  <c:v>1082.1733786644065</c:v>
                </c:pt>
                <c:pt idx="1802">
                  <c:v>1082.2567662803201</c:v>
                </c:pt>
                <c:pt idx="1803">
                  <c:v>1082.3401074416481</c:v>
                </c:pt>
                <c:pt idx="1804">
                  <c:v>1082.4234022001783</c:v>
                </c:pt>
                <c:pt idx="1805">
                  <c:v>1082.5066506076123</c:v>
                </c:pt>
                <c:pt idx="1806">
                  <c:v>1082.589852715565</c:v>
                </c:pt>
                <c:pt idx="1807">
                  <c:v>1082.6730085755653</c:v>
                </c:pt>
                <c:pt idx="1808">
                  <c:v>1082.7561182390559</c:v>
                </c:pt>
                <c:pt idx="1809">
                  <c:v>1082.8391817573936</c:v>
                </c:pt>
                <c:pt idx="1810">
                  <c:v>1082.9221991818495</c:v>
                </c:pt>
                <c:pt idx="1811">
                  <c:v>1083.0051705636092</c:v>
                </c:pt>
                <c:pt idx="1812">
                  <c:v>1083.0880959537733</c:v>
                </c:pt>
                <c:pt idx="1813">
                  <c:v>1083.170975403357</c:v>
                </c:pt>
                <c:pt idx="1814">
                  <c:v>1083.2538089632908</c:v>
                </c:pt>
                <c:pt idx="1815">
                  <c:v>1083.3365966844201</c:v>
                </c:pt>
                <c:pt idx="1816">
                  <c:v>1083.4193386175061</c:v>
                </c:pt>
                <c:pt idx="1817">
                  <c:v>1083.5020348132257</c:v>
                </c:pt>
                <c:pt idx="1818">
                  <c:v>1083.5846853221715</c:v>
                </c:pt>
                <c:pt idx="1819">
                  <c:v>1083.6672901948518</c:v>
                </c:pt>
                <c:pt idx="1820">
                  <c:v>1083.7498494816919</c:v>
                </c:pt>
                <c:pt idx="1821">
                  <c:v>1083.8323632330328</c:v>
                </c:pt>
                <c:pt idx="1822">
                  <c:v>1083.9148314991321</c:v>
                </c:pt>
                <c:pt idx="1823">
                  <c:v>1083.9972543301647</c:v>
                </c:pt>
                <c:pt idx="1824">
                  <c:v>1084.079631776222</c:v>
                </c:pt>
                <c:pt idx="1825">
                  <c:v>1084.1619638873128</c:v>
                </c:pt>
                <c:pt idx="1826">
                  <c:v>1084.244250713363</c:v>
                </c:pt>
                <c:pt idx="1827">
                  <c:v>1084.3264923042161</c:v>
                </c:pt>
                <c:pt idx="1828">
                  <c:v>1084.4086887096332</c:v>
                </c:pt>
                <c:pt idx="1829">
                  <c:v>1084.4908399792932</c:v>
                </c:pt>
                <c:pt idx="1830">
                  <c:v>1084.5729461627934</c:v>
                </c:pt>
                <c:pt idx="1831">
                  <c:v>1084.6550073096489</c:v>
                </c:pt>
                <c:pt idx="1832">
                  <c:v>1084.7370234692935</c:v>
                </c:pt>
                <c:pt idx="1833">
                  <c:v>1084.8189946910793</c:v>
                </c:pt>
                <c:pt idx="1834">
                  <c:v>1084.9009210242773</c:v>
                </c:pt>
                <c:pt idx="1835">
                  <c:v>1084.9828025180777</c:v>
                </c:pt>
                <c:pt idx="1836">
                  <c:v>1085.0646392215895</c:v>
                </c:pt>
                <c:pt idx="1837">
                  <c:v>1085.1464311838408</c:v>
                </c:pt>
                <c:pt idx="1838">
                  <c:v>1085.2281784537797</c:v>
                </c:pt>
                <c:pt idx="1839">
                  <c:v>1085.3098810802737</c:v>
                </c:pt>
                <c:pt idx="1840">
                  <c:v>1085.39153911211</c:v>
                </c:pt>
                <c:pt idx="1841">
                  <c:v>1085.4731525979957</c:v>
                </c:pt>
                <c:pt idx="1842">
                  <c:v>1085.5547215865588</c:v>
                </c:pt>
                <c:pt idx="1843">
                  <c:v>1085.6362461263466</c:v>
                </c:pt>
                <c:pt idx="1844">
                  <c:v>1085.7177262658277</c:v>
                </c:pt>
                <c:pt idx="1845">
                  <c:v>1085.799162053391</c:v>
                </c:pt>
                <c:pt idx="1846">
                  <c:v>1085.8805535373467</c:v>
                </c:pt>
                <c:pt idx="1847">
                  <c:v>1085.9619007659255</c:v>
                </c:pt>
                <c:pt idx="1848">
                  <c:v>1086.0432037872795</c:v>
                </c:pt>
                <c:pt idx="1849">
                  <c:v>1086.1244626494824</c:v>
                </c:pt>
                <c:pt idx="1850">
                  <c:v>1086.2056774005293</c:v>
                </c:pt>
                <c:pt idx="1851">
                  <c:v>1086.2868480883369</c:v>
                </c:pt>
                <c:pt idx="1852">
                  <c:v>1086.3679747607441</c:v>
                </c:pt>
                <c:pt idx="1853">
                  <c:v>1086.4490574655115</c:v>
                </c:pt>
                <c:pt idx="1854">
                  <c:v>1086.5300962503222</c:v>
                </c:pt>
                <c:pt idx="1855">
                  <c:v>1086.6110911627816</c:v>
                </c:pt>
                <c:pt idx="1856">
                  <c:v>1086.6920422504177</c:v>
                </c:pt>
                <c:pt idx="1857">
                  <c:v>1086.7729495606814</c:v>
                </c:pt>
                <c:pt idx="1858">
                  <c:v>1086.8538131409462</c:v>
                </c:pt>
                <c:pt idx="1859">
                  <c:v>1086.9346330385088</c:v>
                </c:pt>
                <c:pt idx="1860">
                  <c:v>1087.0154093005892</c:v>
                </c:pt>
                <c:pt idx="1861">
                  <c:v>1087.0961419743307</c:v>
                </c:pt>
                <c:pt idx="1862">
                  <c:v>1087.1768311068006</c:v>
                </c:pt>
                <c:pt idx="1863">
                  <c:v>1087.2574767449892</c:v>
                </c:pt>
                <c:pt idx="1864">
                  <c:v>1087.3380789358112</c:v>
                </c:pt>
                <c:pt idx="1865">
                  <c:v>1087.4186377261051</c:v>
                </c:pt>
                <c:pt idx="1866">
                  <c:v>1087.499153162634</c:v>
                </c:pt>
                <c:pt idx="1867">
                  <c:v>1087.5796252920852</c:v>
                </c:pt>
                <c:pt idx="1868">
                  <c:v>1087.6600541610705</c:v>
                </c:pt>
                <c:pt idx="1869">
                  <c:v>1087.7404398161266</c:v>
                </c:pt>
                <c:pt idx="1870">
                  <c:v>1087.8207823037146</c:v>
                </c:pt>
                <c:pt idx="1871">
                  <c:v>1087.9010816702212</c:v>
                </c:pt>
                <c:pt idx="1872">
                  <c:v>1087.9813379619582</c:v>
                </c:pt>
                <c:pt idx="1873">
                  <c:v>1088.0615512251625</c:v>
                </c:pt>
                <c:pt idx="1874">
                  <c:v>1088.1417215059967</c:v>
                </c:pt>
                <c:pt idx="1875">
                  <c:v>1088.2218488505491</c:v>
                </c:pt>
                <c:pt idx="1876">
                  <c:v>1088.3019333048339</c:v>
                </c:pt>
                <c:pt idx="1877">
                  <c:v>1088.3819749147913</c:v>
                </c:pt>
                <c:pt idx="1878">
                  <c:v>1088.4619737262874</c:v>
                </c:pt>
                <c:pt idx="1879">
                  <c:v>1088.5419297851149</c:v>
                </c:pt>
                <c:pt idx="1880">
                  <c:v>1088.6218431369928</c:v>
                </c:pt>
                <c:pt idx="1881">
                  <c:v>1088.7017138275669</c:v>
                </c:pt>
                <c:pt idx="1882">
                  <c:v>1088.7815419024098</c:v>
                </c:pt>
                <c:pt idx="1883">
                  <c:v>1088.861327407021</c:v>
                </c:pt>
                <c:pt idx="1884">
                  <c:v>1088.9410703868271</c:v>
                </c:pt>
                <c:pt idx="1885">
                  <c:v>1089.0207708871819</c:v>
                </c:pt>
                <c:pt idx="1886">
                  <c:v>1089.1004289533669</c:v>
                </c:pt>
                <c:pt idx="1887">
                  <c:v>1089.1800446305906</c:v>
                </c:pt>
                <c:pt idx="1888">
                  <c:v>1089.2596179639897</c:v>
                </c:pt>
                <c:pt idx="1889">
                  <c:v>1089.3391489986288</c:v>
                </c:pt>
                <c:pt idx="1890">
                  <c:v>1089.4186377795002</c:v>
                </c:pt>
                <c:pt idx="1891">
                  <c:v>1089.4980843515245</c:v>
                </c:pt>
                <c:pt idx="1892">
                  <c:v>1089.5774887595512</c:v>
                </c:pt>
                <c:pt idx="1893">
                  <c:v>1089.6568510483573</c:v>
                </c:pt>
                <c:pt idx="1894">
                  <c:v>1089.7361712626493</c:v>
                </c:pt>
                <c:pt idx="1895">
                  <c:v>1089.8154494470621</c:v>
                </c:pt>
                <c:pt idx="1896">
                  <c:v>1089.8946856461596</c:v>
                </c:pt>
                <c:pt idx="1897">
                  <c:v>1089.9738799044349</c:v>
                </c:pt>
                <c:pt idx="1898">
                  <c:v>1090.0530322663101</c:v>
                </c:pt>
                <c:pt idx="1899">
                  <c:v>1090.1321427761368</c:v>
                </c:pt>
                <c:pt idx="1900">
                  <c:v>1090.2112114781964</c:v>
                </c:pt>
                <c:pt idx="1901">
                  <c:v>1090.2902384166998</c:v>
                </c:pt>
                <c:pt idx="1902">
                  <c:v>1090.3692236357879</c:v>
                </c:pt>
                <c:pt idx="1903">
                  <c:v>1090.4481671795311</c:v>
                </c:pt>
                <c:pt idx="1904">
                  <c:v>1090.5270690919306</c:v>
                </c:pt>
                <c:pt idx="1905">
                  <c:v>1090.6059294169177</c:v>
                </c:pt>
                <c:pt idx="1906">
                  <c:v>1090.6847481983539</c:v>
                </c:pt>
                <c:pt idx="1907">
                  <c:v>1090.7635254800311</c:v>
                </c:pt>
                <c:pt idx="1908">
                  <c:v>1090.8422613056728</c:v>
                </c:pt>
                <c:pt idx="1909">
                  <c:v>1090.9209557189326</c:v>
                </c:pt>
                <c:pt idx="1910">
                  <c:v>1090.9996087633954</c:v>
                </c:pt>
                <c:pt idx="1911">
                  <c:v>1091.0782204825773</c:v>
                </c:pt>
                <c:pt idx="1912">
                  <c:v>1091.1567909199255</c:v>
                </c:pt>
                <c:pt idx="1913">
                  <c:v>1091.2353201188189</c:v>
                </c:pt>
                <c:pt idx="1914">
                  <c:v>1091.3138081225679</c:v>
                </c:pt>
                <c:pt idx="1915">
                  <c:v>1091.3922549744148</c:v>
                </c:pt>
                <c:pt idx="1916">
                  <c:v>1091.4706607175335</c:v>
                </c:pt>
                <c:pt idx="1917">
                  <c:v>1091.5490253950302</c:v>
                </c:pt>
                <c:pt idx="1918">
                  <c:v>1091.6273490499432</c:v>
                </c:pt>
                <c:pt idx="1919">
                  <c:v>1091.7056317252429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612-406D-89A1-AF3922183A6E}"/>
            </c:ext>
          </c:extLst>
        </c:ser>
        <c:ser>
          <c:idx val="5"/>
          <c:order val="5"/>
          <c:tx>
            <c:v>TimeLimit</c:v>
          </c:tx>
          <c:spPr>
            <a:ln w="1270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Chart!$O$17:$O$18</c:f>
              <c:numCache>
                <c:formatCode>0.0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Chart!$P$17:$P$18</c:f>
              <c:numCache>
                <c:formatCode>0</c:formatCode>
                <c:ptCount val="2"/>
                <c:pt idx="0">
                  <c:v>0</c:v>
                </c:pt>
                <c:pt idx="1">
                  <c:v>1135.6546445592053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B9B-40F9-9EB8-3AFCABBFF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17231"/>
        <c:axId val="1"/>
      </c:scatterChart>
      <c:valAx>
        <c:axId val="270817231"/>
        <c:scaling>
          <c:orientation val="minMax"/>
          <c:max val="16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Thời</a:t>
                </a:r>
                <a:r>
                  <a:rPr lang="en-US" sz="800" baseline="0"/>
                  <a:t> gian, Phút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80293986006997775"/>
              <c:y val="0.925427572499245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Nhiệt</a:t>
                </a:r>
                <a:r>
                  <a:rPr lang="en-US" sz="1200" baseline="0"/>
                  <a:t> độ</a:t>
                </a:r>
                <a:r>
                  <a:rPr lang="en-US" sz="1200"/>
                  <a:t>,</a:t>
                </a:r>
                <a:r>
                  <a:rPr lang="en-US" sz="1200" baseline="0"/>
                  <a:t> </a:t>
                </a:r>
                <a:r>
                  <a:rPr lang="en-US" sz="1200" baseline="0">
                    <a:latin typeface="Arial" panose="020B0604020202020204" pitchFamily="34" charset="0"/>
                    <a:cs typeface="Arial" panose="020B0604020202020204" pitchFamily="34" charset="0"/>
                  </a:rPr>
                  <a:t>°</a:t>
                </a:r>
                <a:r>
                  <a:rPr lang="en-US" sz="1200" baseline="0"/>
                  <a:t>C</a:t>
                </a:r>
                <a:endParaRPr lang="en-US" sz="1200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8172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28</xdr:row>
      <xdr:rowOff>63714</xdr:rowOff>
    </xdr:from>
    <xdr:to>
      <xdr:col>22</xdr:col>
      <xdr:colOff>98223</xdr:colOff>
      <xdr:row>47</xdr:row>
      <xdr:rowOff>68466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316E7-1A18-4D03-A334-0BA6D9306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492964"/>
          <a:ext cx="6175173" cy="3719502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17</xdr:row>
      <xdr:rowOff>1</xdr:rowOff>
    </xdr:from>
    <xdr:to>
      <xdr:col>22</xdr:col>
      <xdr:colOff>477595</xdr:colOff>
      <xdr:row>27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47418B-E2EF-AAB4-C3B4-072EBB457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1" y="3238501"/>
          <a:ext cx="6554544" cy="2047874"/>
        </a:xfrm>
        <a:prstGeom prst="rect">
          <a:avLst/>
        </a:prstGeom>
      </xdr:spPr>
    </xdr:pic>
    <xdr:clientData/>
  </xdr:twoCellAnchor>
  <xdr:twoCellAnchor editAs="oneCell">
    <xdr:from>
      <xdr:col>20</xdr:col>
      <xdr:colOff>533400</xdr:colOff>
      <xdr:row>47</xdr:row>
      <xdr:rowOff>85724</xdr:rowOff>
    </xdr:from>
    <xdr:to>
      <xdr:col>33</xdr:col>
      <xdr:colOff>152400</xdr:colOff>
      <xdr:row>63</xdr:row>
      <xdr:rowOff>155337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2A5B0E2-EE72-46CD-9660-01BBC4D11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25400" y="9229724"/>
          <a:ext cx="7543800" cy="3270013"/>
        </a:xfrm>
        <a:prstGeom prst="rect">
          <a:avLst/>
        </a:prstGeom>
      </xdr:spPr>
    </xdr:pic>
    <xdr:clientData/>
  </xdr:twoCellAnchor>
  <xdr:twoCellAnchor editAs="oneCell">
    <xdr:from>
      <xdr:col>12</xdr:col>
      <xdr:colOff>155634</xdr:colOff>
      <xdr:row>47</xdr:row>
      <xdr:rowOff>161925</xdr:rowOff>
    </xdr:from>
    <xdr:to>
      <xdr:col>20</xdr:col>
      <xdr:colOff>61601</xdr:colOff>
      <xdr:row>63</xdr:row>
      <xdr:rowOff>31433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92F8F66-9BF3-4A15-83B9-10D5A8E45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70834" y="9305925"/>
          <a:ext cx="4782767" cy="3069908"/>
        </a:xfrm>
        <a:prstGeom prst="rect">
          <a:avLst/>
        </a:prstGeom>
      </xdr:spPr>
    </xdr:pic>
    <xdr:clientData/>
  </xdr:twoCellAnchor>
  <xdr:twoCellAnchor editAs="oneCell">
    <xdr:from>
      <xdr:col>0</xdr:col>
      <xdr:colOff>166687</xdr:colOff>
      <xdr:row>55</xdr:row>
      <xdr:rowOff>142875</xdr:rowOff>
    </xdr:from>
    <xdr:to>
      <xdr:col>10</xdr:col>
      <xdr:colOff>261936</xdr:colOff>
      <xdr:row>97</xdr:row>
      <xdr:rowOff>28416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9700AE0-E390-4B3C-9DC3-B993C6EE1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6687" y="11001375"/>
          <a:ext cx="6286499" cy="7886541"/>
        </a:xfrm>
        <a:prstGeom prst="rect">
          <a:avLst/>
        </a:prstGeom>
      </xdr:spPr>
    </xdr:pic>
    <xdr:clientData/>
  </xdr:twoCellAnchor>
  <xdr:twoCellAnchor>
    <xdr:from>
      <xdr:col>12</xdr:col>
      <xdr:colOff>498231</xdr:colOff>
      <xdr:row>27</xdr:row>
      <xdr:rowOff>65943</xdr:rowOff>
    </xdr:from>
    <xdr:to>
      <xdr:col>16</xdr:col>
      <xdr:colOff>29308</xdr:colOff>
      <xdr:row>27</xdr:row>
      <xdr:rowOff>65943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F5D0A47-8931-F45E-2484-52CBD7BDA126}"/>
            </a:ext>
          </a:extLst>
        </xdr:cNvPr>
        <xdr:cNvCxnSpPr/>
      </xdr:nvCxnSpPr>
      <xdr:spPr>
        <a:xfrm>
          <a:off x="7795846" y="5260731"/>
          <a:ext cx="1963616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278423</xdr:colOff>
      <xdr:row>97</xdr:row>
      <xdr:rowOff>140553</xdr:rowOff>
    </xdr:from>
    <xdr:to>
      <xdr:col>10</xdr:col>
      <xdr:colOff>131885</xdr:colOff>
      <xdr:row>107</xdr:row>
      <xdr:rowOff>36001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C00A6CA-1FCB-C765-5A84-B722B016F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8423" y="18970745"/>
          <a:ext cx="5934808" cy="1800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146956</xdr:colOff>
      <xdr:row>112</xdr:row>
      <xdr:rowOff>130629</xdr:rowOff>
    </xdr:from>
    <xdr:to>
      <xdr:col>10</xdr:col>
      <xdr:colOff>165652</xdr:colOff>
      <xdr:row>128</xdr:row>
      <xdr:rowOff>149086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31551-FC1F-4A8D-9296-FD3899EE5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501477</xdr:colOff>
      <xdr:row>60</xdr:row>
      <xdr:rowOff>45780</xdr:rowOff>
    </xdr:from>
    <xdr:to>
      <xdr:col>5</xdr:col>
      <xdr:colOff>293915</xdr:colOff>
      <xdr:row>63</xdr:row>
      <xdr:rowOff>174170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9E561C6-9869-4318-9405-3993CE60FA61}"/>
                </a:ext>
              </a:extLst>
            </xdr:cNvPr>
            <xdr:cNvSpPr txBox="1"/>
          </xdr:nvSpPr>
          <xdr:spPr>
            <a:xfrm>
              <a:off x="1258034" y="9483694"/>
              <a:ext cx="1588581" cy="765205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i="1">
                            <a:ln>
                              <a:noFill/>
                            </a:ln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2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200" i="1">
                        <a:ln>
                          <a:noFill/>
                        </a:ln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  <a:sym typeface="Symbol" panose="05050102010706020507" pitchFamily="18" charset="2"/>
                                  </a:rPr>
                                  <m:t></m:t>
                                </m:r>
                              </m:e>
                              <m:sub>
                                <m:r>
                                  <a:rPr lang="en-US" sz="16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𝑓𝑖</m:t>
                                </m:r>
                              </m:sub>
                            </m:sSub>
                            <m:r>
                              <a:rPr lang="en-US" sz="12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2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US" sz="12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f>
                          <m:fPr>
                            <m:ctrlPr>
                              <a:rPr lang="en-US" sz="12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2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2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2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𝛾</m:t>
                                </m:r>
                              </m:e>
                              <m:sub>
                                <m:r>
                                  <a:rPr lang="en-US" sz="12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𝑀</m:t>
                                </m:r>
                                <m:r>
                                  <a:rPr lang="en-US" sz="12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2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𝑓𝑖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en-US" sz="1200">
                <a:ln>
                  <a:noFill/>
                </a:ln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9E561C6-9869-4318-9405-3993CE60FA61}"/>
                </a:ext>
              </a:extLst>
            </xdr:cNvPr>
            <xdr:cNvSpPr txBox="1"/>
          </xdr:nvSpPr>
          <xdr:spPr>
            <a:xfrm>
              <a:off x="1258034" y="9483694"/>
              <a:ext cx="1588581" cy="765205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120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200" b="0" i="0">
                  <a:ln>
                    <a:noFill/>
                  </a:ln>
                  <a:latin typeface="Cambria Math" panose="02040503050406030204" pitchFamily="18" charset="0"/>
                </a:rPr>
                <a:t>0</a:t>
              </a:r>
              <a:r>
                <a:rPr lang="en-US" sz="1200" i="0">
                  <a:ln>
                    <a:noFill/>
                  </a:ln>
                  <a:latin typeface="Cambria Math" panose="02040503050406030204" pitchFamily="18" charset="0"/>
                </a:rPr>
                <a:t>=〖</a:t>
              </a:r>
              <a:r>
                <a:rPr lang="en-US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  <a:sym typeface="Symbol" panose="05050102010706020507" pitchFamily="18" charset="2"/>
                </a:rPr>
                <a:t>_</a:t>
              </a: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𝑓𝑖</a:t>
              </a:r>
              <a:r>
                <a:rPr lang="en-US" sz="12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200" b="0" i="0">
                  <a:ln>
                    <a:noFill/>
                  </a:ln>
                  <a:latin typeface="Cambria Math" panose="02040503050406030204" pitchFamily="18" charset="0"/>
                </a:rPr>
                <a:t>𝑁〗_𝐸𝑑/(𝐴 𝑓_𝑦/</a:t>
              </a:r>
              <a:r>
                <a:rPr lang="en-US" sz="1200" b="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𝛾_(</a:t>
              </a:r>
              <a:r>
                <a:rPr lang="en-US" sz="1200" b="0" i="0">
                  <a:ln>
                    <a:noFill/>
                  </a:ln>
                  <a:latin typeface="Cambria Math" panose="02040503050406030204" pitchFamily="18" charset="0"/>
                </a:rPr>
                <a:t>𝑀,𝑓𝑖) )</a:t>
              </a:r>
              <a:endParaRPr lang="en-US" sz="1200">
                <a:ln>
                  <a:noFill/>
                </a:ln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twoCellAnchor>
  <xdr:twoCellAnchor editAs="oneCell">
    <xdr:from>
      <xdr:col>7</xdr:col>
      <xdr:colOff>212272</xdr:colOff>
      <xdr:row>15</xdr:row>
      <xdr:rowOff>28582</xdr:rowOff>
    </xdr:from>
    <xdr:to>
      <xdr:col>10</xdr:col>
      <xdr:colOff>114300</xdr:colOff>
      <xdr:row>23</xdr:row>
      <xdr:rowOff>141386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664BB48-53FA-DD29-4EA2-DA1260337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62401" y="1247782"/>
          <a:ext cx="1698170" cy="1506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A5509-F32E-44D3-976C-0F790A6F47F4}">
  <sheetPr codeName="Sheet4"/>
  <dimension ref="A1:K1048573"/>
  <sheetViews>
    <sheetView showGridLines="0" topLeftCell="A65" zoomScale="130" zoomScaleNormal="130" workbookViewId="0">
      <selection activeCell="I11" sqref="I11"/>
    </sheetView>
  </sheetViews>
  <sheetFormatPr defaultRowHeight="15"/>
  <cols>
    <col min="1" max="1" width="9.140625" style="116"/>
    <col min="11" max="11" width="9.140625" style="111"/>
  </cols>
  <sheetData>
    <row r="1" spans="1:11" ht="15" customHeight="1">
      <c r="A1" s="361" t="s">
        <v>220</v>
      </c>
      <c r="B1" s="362"/>
      <c r="C1" s="362"/>
      <c r="D1" s="362"/>
      <c r="E1" s="362"/>
      <c r="F1" s="362"/>
      <c r="G1" s="362"/>
      <c r="H1" s="365" t="s">
        <v>298</v>
      </c>
      <c r="I1" s="365"/>
      <c r="J1" s="365" t="s">
        <v>299</v>
      </c>
      <c r="K1" s="367"/>
    </row>
    <row r="2" spans="1:11" ht="15" customHeight="1">
      <c r="A2" s="363"/>
      <c r="B2" s="364"/>
      <c r="C2" s="364"/>
      <c r="D2" s="364"/>
      <c r="E2" s="364"/>
      <c r="F2" s="364"/>
      <c r="G2" s="364"/>
      <c r="H2" s="366"/>
      <c r="I2" s="366"/>
      <c r="J2" s="366"/>
      <c r="K2" s="368"/>
    </row>
    <row r="4" spans="1:11">
      <c r="A4" s="118" t="s">
        <v>273</v>
      </c>
    </row>
    <row r="5" spans="1:11">
      <c r="A5" s="120" t="s">
        <v>221</v>
      </c>
    </row>
    <row r="6" spans="1:11">
      <c r="A6" s="120" t="s">
        <v>222</v>
      </c>
    </row>
    <row r="7" spans="1:11">
      <c r="A7" s="120" t="s">
        <v>223</v>
      </c>
    </row>
    <row r="8" spans="1:11">
      <c r="A8" s="120" t="s">
        <v>224</v>
      </c>
    </row>
    <row r="9" spans="1:11">
      <c r="A9" s="120" t="s">
        <v>225</v>
      </c>
    </row>
    <row r="11" spans="1:11">
      <c r="A11" s="118" t="s">
        <v>274</v>
      </c>
    </row>
    <row r="12" spans="1:11">
      <c r="A12" s="120" t="s">
        <v>226</v>
      </c>
    </row>
    <row r="13" spans="1:11">
      <c r="A13" s="120" t="s">
        <v>227</v>
      </c>
    </row>
    <row r="14" spans="1:11">
      <c r="A14" s="120" t="s">
        <v>228</v>
      </c>
    </row>
    <row r="15" spans="1:11">
      <c r="A15" s="120" t="s">
        <v>229</v>
      </c>
    </row>
    <row r="16" spans="1:11">
      <c r="A16" s="120" t="s">
        <v>230</v>
      </c>
    </row>
    <row r="17" spans="1:10">
      <c r="A17" s="120" t="s">
        <v>231</v>
      </c>
    </row>
    <row r="18" spans="1:10">
      <c r="A18" s="120" t="s">
        <v>232</v>
      </c>
    </row>
    <row r="20" spans="1:10">
      <c r="A20" s="118" t="s">
        <v>275</v>
      </c>
    </row>
    <row r="21" spans="1:10">
      <c r="A21" s="120" t="s">
        <v>233</v>
      </c>
      <c r="C21" s="113" t="s">
        <v>234</v>
      </c>
      <c r="F21" s="114" t="s">
        <v>238</v>
      </c>
      <c r="H21" s="73">
        <v>15</v>
      </c>
      <c r="I21" t="s">
        <v>240</v>
      </c>
    </row>
    <row r="22" spans="1:10">
      <c r="A22" s="120" t="s">
        <v>235</v>
      </c>
      <c r="C22" s="113" t="s">
        <v>236</v>
      </c>
      <c r="F22" s="114" t="s">
        <v>239</v>
      </c>
      <c r="H22" s="73">
        <v>20</v>
      </c>
      <c r="I22" t="s">
        <v>240</v>
      </c>
    </row>
    <row r="23" spans="1:10">
      <c r="A23" s="120" t="s">
        <v>237</v>
      </c>
      <c r="C23" s="115">
        <v>0.05</v>
      </c>
      <c r="F23" s="114" t="s">
        <v>241</v>
      </c>
      <c r="H23" s="113" t="s">
        <v>242</v>
      </c>
    </row>
    <row r="24" spans="1:10">
      <c r="F24" s="114"/>
      <c r="H24" s="115"/>
    </row>
    <row r="25" spans="1:10">
      <c r="A25" s="120" t="s">
        <v>243</v>
      </c>
    </row>
    <row r="26" spans="1:10">
      <c r="B26" s="102" t="s">
        <v>244</v>
      </c>
      <c r="C26" s="355" t="s">
        <v>245</v>
      </c>
      <c r="D26" s="356"/>
      <c r="E26" s="357"/>
      <c r="F26" s="354" t="s">
        <v>246</v>
      </c>
      <c r="G26" s="354"/>
      <c r="H26" s="354"/>
      <c r="I26" s="354"/>
      <c r="J26" s="354"/>
    </row>
    <row r="27" spans="1:10" ht="18.75">
      <c r="B27" s="65">
        <v>1</v>
      </c>
      <c r="C27" s="358" t="s">
        <v>247</v>
      </c>
      <c r="D27" s="359"/>
      <c r="E27" s="360"/>
      <c r="F27" s="369" t="s">
        <v>250</v>
      </c>
      <c r="G27" s="369"/>
      <c r="H27" s="369"/>
      <c r="I27" s="369" t="s">
        <v>253</v>
      </c>
      <c r="J27" s="369"/>
    </row>
    <row r="28" spans="1:10" ht="18.75">
      <c r="B28" s="65">
        <v>2</v>
      </c>
      <c r="C28" s="358" t="s">
        <v>248</v>
      </c>
      <c r="D28" s="359"/>
      <c r="E28" s="360"/>
      <c r="F28" s="369" t="s">
        <v>251</v>
      </c>
      <c r="G28" s="369"/>
      <c r="H28" s="369"/>
      <c r="I28" s="369" t="s">
        <v>254</v>
      </c>
      <c r="J28" s="369"/>
    </row>
    <row r="29" spans="1:10" ht="18.75">
      <c r="B29" s="65">
        <v>3</v>
      </c>
      <c r="C29" s="358" t="s">
        <v>249</v>
      </c>
      <c r="D29" s="359"/>
      <c r="E29" s="360"/>
      <c r="F29" s="369" t="s">
        <v>252</v>
      </c>
      <c r="G29" s="369"/>
      <c r="H29" s="369"/>
      <c r="I29" s="369" t="s">
        <v>255</v>
      </c>
      <c r="J29" s="369"/>
    </row>
    <row r="31" spans="1:10">
      <c r="A31" s="118" t="s">
        <v>276</v>
      </c>
    </row>
    <row r="32" spans="1:10">
      <c r="B32" s="102" t="s">
        <v>244</v>
      </c>
      <c r="C32" s="354" t="s">
        <v>27</v>
      </c>
      <c r="D32" s="354"/>
      <c r="E32" s="102" t="s">
        <v>256</v>
      </c>
      <c r="F32" s="102" t="s">
        <v>257</v>
      </c>
      <c r="G32" s="102" t="s">
        <v>258</v>
      </c>
    </row>
    <row r="33" spans="1:11">
      <c r="B33" s="65">
        <v>1</v>
      </c>
      <c r="C33" s="372" t="s">
        <v>94</v>
      </c>
      <c r="D33" s="372"/>
      <c r="E33" s="65">
        <v>1</v>
      </c>
      <c r="F33" s="65">
        <v>1</v>
      </c>
      <c r="G33" s="110" t="s">
        <v>259</v>
      </c>
    </row>
    <row r="35" spans="1:11">
      <c r="A35" s="119" t="s">
        <v>260</v>
      </c>
    </row>
    <row r="36" spans="1:11">
      <c r="B36" t="s">
        <v>261</v>
      </c>
      <c r="C36" t="s">
        <v>262</v>
      </c>
    </row>
    <row r="37" spans="1:11">
      <c r="B37" t="s">
        <v>263</v>
      </c>
      <c r="C37" t="s">
        <v>264</v>
      </c>
    </row>
    <row r="38" spans="1:11">
      <c r="B38" t="s">
        <v>265</v>
      </c>
      <c r="C38" t="s">
        <v>266</v>
      </c>
    </row>
    <row r="39" spans="1:11" ht="18.75">
      <c r="B39" s="117" t="s">
        <v>267</v>
      </c>
    </row>
    <row r="40" spans="1:11">
      <c r="B40" s="59" t="s">
        <v>268</v>
      </c>
      <c r="C40" s="64">
        <v>0</v>
      </c>
      <c r="D40" t="s">
        <v>269</v>
      </c>
    </row>
    <row r="41" spans="1:11">
      <c r="B41" s="59" t="s">
        <v>268</v>
      </c>
      <c r="C41" s="64">
        <v>0.3</v>
      </c>
      <c r="D41" t="s">
        <v>270</v>
      </c>
    </row>
    <row r="42" spans="1:11">
      <c r="B42" s="59" t="s">
        <v>268</v>
      </c>
      <c r="C42" s="64">
        <v>0.6</v>
      </c>
      <c r="D42" t="s">
        <v>271</v>
      </c>
    </row>
    <row r="43" spans="1:11">
      <c r="B43" s="59" t="s">
        <v>268</v>
      </c>
      <c r="C43" s="64">
        <v>0.8</v>
      </c>
      <c r="D43" t="s">
        <v>272</v>
      </c>
    </row>
    <row r="45" spans="1:11">
      <c r="A45" s="118" t="s">
        <v>277</v>
      </c>
    </row>
    <row r="46" spans="1:11">
      <c r="A46" s="373" t="s">
        <v>278</v>
      </c>
      <c r="B46" s="374"/>
      <c r="C46" s="374"/>
      <c r="D46" s="374"/>
      <c r="E46" s="374"/>
      <c r="F46" s="374"/>
      <c r="G46" s="374"/>
      <c r="H46" s="374"/>
      <c r="I46" s="374"/>
      <c r="J46" s="374"/>
      <c r="K46" s="375"/>
    </row>
    <row r="47" spans="1:11">
      <c r="A47" s="373"/>
      <c r="B47" s="374"/>
      <c r="C47" s="374"/>
      <c r="D47" s="374"/>
      <c r="E47" s="374"/>
      <c r="F47" s="374"/>
      <c r="G47" s="374"/>
      <c r="H47" s="374"/>
      <c r="I47" s="374"/>
      <c r="J47" s="374"/>
      <c r="K47" s="375"/>
    </row>
    <row r="48" spans="1:11" ht="18">
      <c r="D48" s="124" t="s">
        <v>279</v>
      </c>
      <c r="E48" s="122" t="s">
        <v>281</v>
      </c>
      <c r="F48" s="123" t="s">
        <v>280</v>
      </c>
    </row>
    <row r="49" spans="1:11" ht="18">
      <c r="B49" s="121" t="s">
        <v>279</v>
      </c>
      <c r="C49" t="s">
        <v>282</v>
      </c>
    </row>
    <row r="50" spans="1:11" ht="18">
      <c r="B50" s="121" t="s">
        <v>280</v>
      </c>
      <c r="C50" t="s">
        <v>283</v>
      </c>
    </row>
    <row r="51" spans="1:11" ht="18">
      <c r="B51" s="125" t="s">
        <v>284</v>
      </c>
      <c r="C51" s="370" t="s">
        <v>285</v>
      </c>
      <c r="D51" s="370"/>
      <c r="E51" s="370"/>
      <c r="F51" s="370"/>
      <c r="G51" s="370"/>
      <c r="H51" s="370"/>
      <c r="I51" s="370"/>
      <c r="J51" s="370"/>
      <c r="K51" s="371"/>
    </row>
    <row r="52" spans="1:11">
      <c r="C52" s="370"/>
      <c r="D52" s="370"/>
      <c r="E52" s="370"/>
      <c r="F52" s="370"/>
      <c r="G52" s="370"/>
      <c r="H52" s="370"/>
      <c r="I52" s="370"/>
      <c r="J52" s="370"/>
      <c r="K52" s="371"/>
    </row>
    <row r="53" spans="1:11">
      <c r="A53" s="126"/>
      <c r="B53" s="127"/>
      <c r="C53" s="127"/>
      <c r="D53" s="127"/>
      <c r="E53" s="127"/>
      <c r="F53" s="127"/>
      <c r="G53" s="127"/>
      <c r="H53" s="127"/>
      <c r="I53" s="127"/>
      <c r="J53" s="127"/>
      <c r="K53" s="128"/>
    </row>
    <row r="1048573" spans="1:1">
      <c r="A1048573" s="112" t="s">
        <v>229</v>
      </c>
    </row>
  </sheetData>
  <mergeCells count="18">
    <mergeCell ref="C51:K52"/>
    <mergeCell ref="C32:D32"/>
    <mergeCell ref="C33:D33"/>
    <mergeCell ref="C29:E29"/>
    <mergeCell ref="F29:H29"/>
    <mergeCell ref="I29:J29"/>
    <mergeCell ref="A46:K47"/>
    <mergeCell ref="F26:J26"/>
    <mergeCell ref="C26:E26"/>
    <mergeCell ref="C28:E28"/>
    <mergeCell ref="C27:E27"/>
    <mergeCell ref="A1:G2"/>
    <mergeCell ref="H1:I2"/>
    <mergeCell ref="J1:K2"/>
    <mergeCell ref="I28:J28"/>
    <mergeCell ref="I27:J27"/>
    <mergeCell ref="F28:H28"/>
    <mergeCell ref="F27:H2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8166-730C-41BD-8E65-07B48C456FF1}">
  <sheetPr codeName="Sheet3"/>
  <dimension ref="D5:AH101"/>
  <sheetViews>
    <sheetView showGridLines="0" topLeftCell="A33" zoomScale="70" zoomScaleNormal="70" workbookViewId="0">
      <selection activeCell="AL55" sqref="AL55"/>
    </sheetView>
  </sheetViews>
  <sheetFormatPr defaultColWidth="9.140625" defaultRowHeight="20.100000000000001" customHeight="1"/>
  <cols>
    <col min="1" max="3" width="4" style="92" customWidth="1"/>
    <col min="4" max="16384" width="9.140625" style="92"/>
  </cols>
  <sheetData>
    <row r="5" spans="4:34" ht="20.100000000000001" customHeight="1">
      <c r="D5" s="91" t="s">
        <v>207</v>
      </c>
      <c r="L5" s="91" t="s">
        <v>207</v>
      </c>
      <c r="T5" s="91" t="s">
        <v>207</v>
      </c>
      <c r="AB5" s="91" t="s">
        <v>207</v>
      </c>
    </row>
    <row r="6" spans="4:34" ht="20.100000000000001" customHeight="1">
      <c r="D6" s="91" t="s">
        <v>208</v>
      </c>
      <c r="L6" s="91" t="s">
        <v>209</v>
      </c>
      <c r="T6" s="91" t="s">
        <v>210</v>
      </c>
      <c r="AB6" s="91" t="s">
        <v>211</v>
      </c>
    </row>
    <row r="7" spans="4:34" ht="20.100000000000001" customHeight="1">
      <c r="D7" s="93" t="s">
        <v>212</v>
      </c>
      <c r="E7" s="94">
        <v>500</v>
      </c>
      <c r="F7" s="94">
        <v>550</v>
      </c>
      <c r="G7" s="94">
        <v>600</v>
      </c>
      <c r="H7" s="94">
        <v>650</v>
      </c>
      <c r="I7" s="94">
        <v>700</v>
      </c>
      <c r="J7" s="94">
        <v>750</v>
      </c>
      <c r="L7" s="93" t="s">
        <v>212</v>
      </c>
      <c r="M7" s="93">
        <v>500</v>
      </c>
      <c r="N7" s="93">
        <v>550</v>
      </c>
      <c r="O7" s="93">
        <v>600</v>
      </c>
      <c r="P7" s="93">
        <v>650</v>
      </c>
      <c r="Q7" s="93">
        <v>700</v>
      </c>
      <c r="R7" s="93">
        <v>750</v>
      </c>
      <c r="T7" s="93" t="s">
        <v>212</v>
      </c>
      <c r="U7" s="93">
        <v>500</v>
      </c>
      <c r="V7" s="93">
        <v>550</v>
      </c>
      <c r="W7" s="93">
        <v>600</v>
      </c>
      <c r="X7" s="93">
        <v>650</v>
      </c>
      <c r="Y7" s="93">
        <v>700</v>
      </c>
      <c r="Z7" s="93">
        <v>750</v>
      </c>
      <c r="AB7" s="93" t="s">
        <v>212</v>
      </c>
      <c r="AC7" s="93">
        <v>500</v>
      </c>
      <c r="AD7" s="93">
        <v>550</v>
      </c>
      <c r="AE7" s="93">
        <v>600</v>
      </c>
      <c r="AF7" s="93">
        <v>650</v>
      </c>
      <c r="AG7" s="93">
        <v>700</v>
      </c>
      <c r="AH7" s="93">
        <v>750</v>
      </c>
    </row>
    <row r="8" spans="4:34" ht="20.100000000000001" customHeight="1">
      <c r="D8" s="94">
        <v>45</v>
      </c>
      <c r="E8" s="95">
        <v>310</v>
      </c>
      <c r="F8" s="95">
        <v>315</v>
      </c>
      <c r="G8" s="95">
        <v>320</v>
      </c>
      <c r="H8" s="95">
        <v>325</v>
      </c>
      <c r="I8" s="95">
        <v>330</v>
      </c>
      <c r="J8" s="95">
        <v>335</v>
      </c>
      <c r="L8" s="93">
        <v>60</v>
      </c>
      <c r="M8" s="95">
        <v>315</v>
      </c>
      <c r="N8" s="95">
        <v>320</v>
      </c>
      <c r="O8" s="95">
        <v>325</v>
      </c>
      <c r="P8" s="95">
        <v>330</v>
      </c>
      <c r="Q8" s="95">
        <v>335</v>
      </c>
      <c r="R8" s="95">
        <v>340</v>
      </c>
      <c r="T8" s="93">
        <v>60</v>
      </c>
      <c r="U8" s="95">
        <v>320</v>
      </c>
      <c r="V8" s="95">
        <v>325</v>
      </c>
      <c r="W8" s="95">
        <v>330</v>
      </c>
      <c r="X8" s="95">
        <v>335</v>
      </c>
      <c r="Y8" s="95">
        <v>340</v>
      </c>
      <c r="Z8" s="95">
        <v>345</v>
      </c>
      <c r="AB8" s="93">
        <v>60</v>
      </c>
      <c r="AC8" s="95">
        <v>325</v>
      </c>
      <c r="AD8" s="95">
        <v>330</v>
      </c>
      <c r="AE8" s="95">
        <v>335</v>
      </c>
      <c r="AF8" s="95">
        <v>340</v>
      </c>
      <c r="AG8" s="95">
        <v>345</v>
      </c>
      <c r="AH8" s="95">
        <v>350</v>
      </c>
    </row>
    <row r="9" spans="4:34" ht="20.100000000000001" customHeight="1">
      <c r="D9" s="94">
        <v>50</v>
      </c>
      <c r="E9" s="95">
        <v>315</v>
      </c>
      <c r="F9" s="95">
        <v>320</v>
      </c>
      <c r="G9" s="95">
        <v>325</v>
      </c>
      <c r="H9" s="95">
        <v>330</v>
      </c>
      <c r="I9" s="95">
        <v>335</v>
      </c>
      <c r="J9" s="95">
        <v>340</v>
      </c>
      <c r="L9" s="93">
        <v>65</v>
      </c>
      <c r="M9" s="95">
        <v>320</v>
      </c>
      <c r="N9" s="95">
        <v>325</v>
      </c>
      <c r="O9" s="95">
        <v>330</v>
      </c>
      <c r="P9" s="95">
        <v>335</v>
      </c>
      <c r="Q9" s="95">
        <v>340</v>
      </c>
      <c r="R9" s="95">
        <v>345</v>
      </c>
      <c r="T9" s="93">
        <v>65</v>
      </c>
      <c r="U9" s="95">
        <v>325</v>
      </c>
      <c r="V9" s="95">
        <v>330</v>
      </c>
      <c r="W9" s="95">
        <v>335</v>
      </c>
      <c r="X9" s="95">
        <v>340</v>
      </c>
      <c r="Y9" s="95">
        <v>345</v>
      </c>
      <c r="Z9" s="95">
        <v>350</v>
      </c>
      <c r="AB9" s="93">
        <v>65</v>
      </c>
      <c r="AC9" s="95">
        <v>330</v>
      </c>
      <c r="AD9" s="95">
        <v>335</v>
      </c>
      <c r="AE9" s="95">
        <v>340</v>
      </c>
      <c r="AF9" s="95">
        <v>345</v>
      </c>
      <c r="AG9" s="95">
        <v>350</v>
      </c>
      <c r="AH9" s="95">
        <v>355</v>
      </c>
    </row>
    <row r="10" spans="4:34" ht="20.100000000000001" customHeight="1">
      <c r="D10" s="94">
        <v>55</v>
      </c>
      <c r="E10" s="95">
        <v>320</v>
      </c>
      <c r="F10" s="95">
        <v>325</v>
      </c>
      <c r="G10" s="95">
        <v>330</v>
      </c>
      <c r="H10" s="95">
        <v>335</v>
      </c>
      <c r="I10" s="95">
        <v>340</v>
      </c>
      <c r="J10" s="95">
        <v>345</v>
      </c>
      <c r="L10" s="93">
        <v>70</v>
      </c>
      <c r="M10" s="95">
        <v>325</v>
      </c>
      <c r="N10" s="95">
        <v>330</v>
      </c>
      <c r="O10" s="95">
        <v>335</v>
      </c>
      <c r="P10" s="95">
        <v>340</v>
      </c>
      <c r="Q10" s="95">
        <v>345</v>
      </c>
      <c r="R10" s="95">
        <v>350</v>
      </c>
      <c r="T10" s="93">
        <v>70</v>
      </c>
      <c r="U10" s="95">
        <v>330</v>
      </c>
      <c r="V10" s="95">
        <v>335</v>
      </c>
      <c r="W10" s="95">
        <v>340</v>
      </c>
      <c r="X10" s="95">
        <v>345</v>
      </c>
      <c r="Y10" s="95">
        <v>350</v>
      </c>
      <c r="Z10" s="95">
        <v>355</v>
      </c>
      <c r="AB10" s="93">
        <v>70</v>
      </c>
      <c r="AC10" s="95">
        <v>335</v>
      </c>
      <c r="AD10" s="95">
        <v>340</v>
      </c>
      <c r="AE10" s="95">
        <v>345</v>
      </c>
      <c r="AF10" s="95">
        <v>350</v>
      </c>
      <c r="AG10" s="95">
        <v>355</v>
      </c>
      <c r="AH10" s="95">
        <v>360</v>
      </c>
    </row>
    <row r="11" spans="4:34" ht="20.100000000000001" customHeight="1">
      <c r="D11" s="94">
        <v>60</v>
      </c>
      <c r="E11" s="95">
        <v>325</v>
      </c>
      <c r="F11" s="95">
        <v>330</v>
      </c>
      <c r="G11" s="95">
        <v>335</v>
      </c>
      <c r="H11" s="95">
        <v>340</v>
      </c>
      <c r="I11" s="95">
        <v>345</v>
      </c>
      <c r="J11" s="95">
        <v>350</v>
      </c>
      <c r="L11" s="93">
        <v>75</v>
      </c>
      <c r="M11" s="95">
        <v>330</v>
      </c>
      <c r="N11" s="95">
        <v>335</v>
      </c>
      <c r="O11" s="95">
        <v>340</v>
      </c>
      <c r="P11" s="95">
        <v>345</v>
      </c>
      <c r="Q11" s="95">
        <v>350</v>
      </c>
      <c r="R11" s="95">
        <v>355</v>
      </c>
      <c r="T11" s="93">
        <v>75</v>
      </c>
      <c r="U11" s="95">
        <v>335</v>
      </c>
      <c r="V11" s="95">
        <v>340</v>
      </c>
      <c r="W11" s="95">
        <v>345</v>
      </c>
      <c r="X11" s="95">
        <v>350</v>
      </c>
      <c r="Y11" s="95">
        <v>355</v>
      </c>
      <c r="Z11" s="95">
        <v>360</v>
      </c>
      <c r="AB11" s="93">
        <v>75</v>
      </c>
      <c r="AC11" s="95">
        <v>340</v>
      </c>
      <c r="AD11" s="95">
        <v>345</v>
      </c>
      <c r="AE11" s="95">
        <v>350</v>
      </c>
      <c r="AF11" s="95">
        <v>355</v>
      </c>
      <c r="AG11" s="95">
        <v>360</v>
      </c>
      <c r="AH11" s="95">
        <v>365</v>
      </c>
    </row>
    <row r="12" spans="4:34" ht="20.100000000000001" customHeight="1">
      <c r="D12" s="94">
        <v>65</v>
      </c>
      <c r="E12" s="95">
        <v>330</v>
      </c>
      <c r="F12" s="95">
        <v>335</v>
      </c>
      <c r="G12" s="95">
        <v>340</v>
      </c>
      <c r="H12" s="95">
        <v>345</v>
      </c>
      <c r="I12" s="95">
        <v>350</v>
      </c>
      <c r="J12" s="95">
        <v>355</v>
      </c>
      <c r="L12" s="93">
        <v>80</v>
      </c>
      <c r="M12" s="95">
        <v>335</v>
      </c>
      <c r="N12" s="95">
        <v>340</v>
      </c>
      <c r="O12" s="95">
        <v>345</v>
      </c>
      <c r="P12" s="95">
        <v>350</v>
      </c>
      <c r="Q12" s="95">
        <v>355</v>
      </c>
      <c r="R12" s="95">
        <v>360</v>
      </c>
      <c r="T12" s="93">
        <v>80</v>
      </c>
      <c r="U12" s="95">
        <v>340</v>
      </c>
      <c r="V12" s="95">
        <v>345</v>
      </c>
      <c r="W12" s="95">
        <v>350</v>
      </c>
      <c r="X12" s="95">
        <v>355</v>
      </c>
      <c r="Y12" s="95">
        <v>360</v>
      </c>
      <c r="Z12" s="95">
        <v>365</v>
      </c>
      <c r="AB12" s="93">
        <v>80</v>
      </c>
      <c r="AC12" s="95">
        <v>345</v>
      </c>
      <c r="AD12" s="95">
        <v>350</v>
      </c>
      <c r="AE12" s="95">
        <v>355</v>
      </c>
      <c r="AF12" s="95">
        <v>360</v>
      </c>
      <c r="AG12" s="95">
        <v>365</v>
      </c>
      <c r="AH12" s="95">
        <v>370</v>
      </c>
    </row>
    <row r="13" spans="4:34" ht="20.100000000000001" customHeight="1">
      <c r="D13" s="94">
        <v>70</v>
      </c>
      <c r="E13" s="95">
        <v>335</v>
      </c>
      <c r="F13" s="95">
        <v>340</v>
      </c>
      <c r="G13" s="95">
        <v>345</v>
      </c>
      <c r="H13" s="95">
        <v>350</v>
      </c>
      <c r="I13" s="95">
        <v>355</v>
      </c>
      <c r="J13" s="95">
        <v>360</v>
      </c>
      <c r="L13" s="93">
        <v>90</v>
      </c>
      <c r="M13" s="95">
        <v>340</v>
      </c>
      <c r="N13" s="95">
        <v>345</v>
      </c>
      <c r="O13" s="95">
        <v>350</v>
      </c>
      <c r="P13" s="95">
        <v>355</v>
      </c>
      <c r="Q13" s="95">
        <v>360</v>
      </c>
      <c r="R13" s="95">
        <v>365</v>
      </c>
      <c r="T13" s="93">
        <v>90</v>
      </c>
      <c r="U13" s="95">
        <v>345</v>
      </c>
      <c r="V13" s="95">
        <v>350</v>
      </c>
      <c r="W13" s="95">
        <v>355</v>
      </c>
      <c r="X13" s="95">
        <v>360</v>
      </c>
      <c r="Y13" s="95">
        <v>365</v>
      </c>
      <c r="Z13" s="95">
        <v>370</v>
      </c>
      <c r="AB13" s="93">
        <v>90</v>
      </c>
      <c r="AC13" s="95">
        <v>350</v>
      </c>
      <c r="AD13" s="95">
        <v>355</v>
      </c>
      <c r="AE13" s="95">
        <v>360</v>
      </c>
      <c r="AF13" s="95">
        <v>365</v>
      </c>
      <c r="AG13" s="95">
        <v>370</v>
      </c>
      <c r="AH13" s="95">
        <v>375</v>
      </c>
    </row>
    <row r="14" spans="4:34" ht="20.100000000000001" customHeight="1">
      <c r="D14" s="94">
        <v>75</v>
      </c>
      <c r="E14" s="95">
        <v>340</v>
      </c>
      <c r="F14" s="95">
        <v>345</v>
      </c>
      <c r="G14" s="95">
        <v>350</v>
      </c>
      <c r="H14" s="95">
        <v>355</v>
      </c>
      <c r="I14" s="95">
        <v>360</v>
      </c>
      <c r="J14" s="95">
        <v>365</v>
      </c>
      <c r="L14" s="93">
        <v>95</v>
      </c>
      <c r="M14" s="95">
        <v>345</v>
      </c>
      <c r="N14" s="95">
        <v>350</v>
      </c>
      <c r="O14" s="95">
        <v>355</v>
      </c>
      <c r="P14" s="95">
        <v>360</v>
      </c>
      <c r="Q14" s="95">
        <v>365</v>
      </c>
      <c r="R14" s="95">
        <v>370</v>
      </c>
      <c r="T14" s="93">
        <v>95</v>
      </c>
      <c r="U14" s="95">
        <v>350</v>
      </c>
      <c r="V14" s="95">
        <v>355</v>
      </c>
      <c r="W14" s="95">
        <v>360</v>
      </c>
      <c r="X14" s="95">
        <v>365</v>
      </c>
      <c r="Y14" s="95">
        <v>370</v>
      </c>
      <c r="Z14" s="95">
        <v>375</v>
      </c>
      <c r="AB14" s="93">
        <v>95</v>
      </c>
      <c r="AC14" s="95">
        <v>355</v>
      </c>
      <c r="AD14" s="95">
        <v>360</v>
      </c>
      <c r="AE14" s="95">
        <v>365</v>
      </c>
      <c r="AF14" s="95">
        <v>370</v>
      </c>
      <c r="AG14" s="95">
        <v>375</v>
      </c>
      <c r="AH14" s="95">
        <v>380</v>
      </c>
    </row>
    <row r="15" spans="4:34" ht="20.100000000000001" customHeight="1">
      <c r="D15" s="94">
        <v>80</v>
      </c>
      <c r="E15" s="95">
        <v>345</v>
      </c>
      <c r="F15" s="95">
        <v>350</v>
      </c>
      <c r="G15" s="95">
        <v>355</v>
      </c>
      <c r="H15" s="95">
        <v>360</v>
      </c>
      <c r="I15" s="95">
        <v>365</v>
      </c>
      <c r="J15" s="95">
        <v>370</v>
      </c>
      <c r="L15" s="93">
        <v>100</v>
      </c>
      <c r="M15" s="95">
        <v>350</v>
      </c>
      <c r="N15" s="95">
        <v>355</v>
      </c>
      <c r="O15" s="95">
        <v>360</v>
      </c>
      <c r="P15" s="95">
        <v>365</v>
      </c>
      <c r="Q15" s="95">
        <v>370</v>
      </c>
      <c r="R15" s="95">
        <v>375</v>
      </c>
      <c r="T15" s="93">
        <v>100</v>
      </c>
      <c r="U15" s="95">
        <v>355</v>
      </c>
      <c r="V15" s="95">
        <v>360</v>
      </c>
      <c r="W15" s="95">
        <v>365</v>
      </c>
      <c r="X15" s="95">
        <v>370</v>
      </c>
      <c r="Y15" s="95">
        <v>375</v>
      </c>
      <c r="Z15" s="95">
        <v>380</v>
      </c>
      <c r="AB15" s="93">
        <v>100</v>
      </c>
      <c r="AC15" s="95">
        <v>360</v>
      </c>
      <c r="AD15" s="95">
        <v>365</v>
      </c>
      <c r="AE15" s="95">
        <v>370</v>
      </c>
      <c r="AF15" s="95">
        <v>375</v>
      </c>
      <c r="AG15" s="95">
        <v>380</v>
      </c>
      <c r="AH15" s="95">
        <v>385</v>
      </c>
    </row>
    <row r="16" spans="4:34" ht="20.100000000000001" customHeight="1">
      <c r="D16" s="94">
        <v>85</v>
      </c>
      <c r="E16" s="95">
        <v>350</v>
      </c>
      <c r="F16" s="95">
        <v>355</v>
      </c>
      <c r="G16" s="95">
        <v>360</v>
      </c>
      <c r="H16" s="95">
        <v>365</v>
      </c>
      <c r="I16" s="95">
        <v>370</v>
      </c>
      <c r="J16" s="95">
        <v>375</v>
      </c>
      <c r="L16" s="93">
        <v>110</v>
      </c>
      <c r="M16" s="95">
        <v>355</v>
      </c>
      <c r="N16" s="95">
        <v>360</v>
      </c>
      <c r="O16" s="95">
        <v>365</v>
      </c>
      <c r="P16" s="95">
        <v>370</v>
      </c>
      <c r="Q16" s="95">
        <v>375</v>
      </c>
      <c r="R16" s="95">
        <v>380</v>
      </c>
      <c r="T16" s="93">
        <v>110</v>
      </c>
      <c r="U16" s="95">
        <v>360</v>
      </c>
      <c r="V16" s="95">
        <v>365</v>
      </c>
      <c r="W16" s="95">
        <v>370</v>
      </c>
      <c r="X16" s="95">
        <v>375</v>
      </c>
      <c r="Y16" s="95">
        <v>380</v>
      </c>
      <c r="Z16" s="95">
        <v>385</v>
      </c>
      <c r="AB16" s="93">
        <v>110</v>
      </c>
      <c r="AC16" s="95">
        <v>365</v>
      </c>
      <c r="AD16" s="95">
        <v>370</v>
      </c>
      <c r="AE16" s="95">
        <v>375</v>
      </c>
      <c r="AF16" s="95">
        <v>380</v>
      </c>
      <c r="AG16" s="95">
        <v>385</v>
      </c>
      <c r="AH16" s="95">
        <v>390</v>
      </c>
    </row>
    <row r="17" spans="4:34" ht="20.100000000000001" customHeight="1">
      <c r="D17" s="94">
        <v>90</v>
      </c>
      <c r="E17" s="95">
        <v>355</v>
      </c>
      <c r="F17" s="95">
        <v>360</v>
      </c>
      <c r="G17" s="95">
        <v>365</v>
      </c>
      <c r="H17" s="95">
        <v>370</v>
      </c>
      <c r="I17" s="95">
        <v>375</v>
      </c>
      <c r="J17" s="95">
        <v>380</v>
      </c>
      <c r="L17" s="93">
        <v>120</v>
      </c>
      <c r="M17" s="95">
        <v>360</v>
      </c>
      <c r="N17" s="95">
        <v>365</v>
      </c>
      <c r="O17" s="95">
        <v>370</v>
      </c>
      <c r="P17" s="95">
        <v>375</v>
      </c>
      <c r="Q17" s="95">
        <v>380</v>
      </c>
      <c r="R17" s="95">
        <v>385</v>
      </c>
      <c r="T17" s="93">
        <v>120</v>
      </c>
      <c r="U17" s="95">
        <v>365</v>
      </c>
      <c r="V17" s="95">
        <v>370</v>
      </c>
      <c r="W17" s="95">
        <v>375</v>
      </c>
      <c r="X17" s="95">
        <v>380</v>
      </c>
      <c r="Y17" s="95">
        <v>385</v>
      </c>
      <c r="Z17" s="95">
        <v>390</v>
      </c>
      <c r="AB17" s="93">
        <v>120</v>
      </c>
      <c r="AC17" s="95">
        <v>370</v>
      </c>
      <c r="AD17" s="95">
        <v>375</v>
      </c>
      <c r="AE17" s="95">
        <v>380</v>
      </c>
      <c r="AF17" s="95">
        <v>385</v>
      </c>
      <c r="AG17" s="95">
        <v>390</v>
      </c>
      <c r="AH17" s="95">
        <v>395</v>
      </c>
    </row>
    <row r="18" spans="4:34" ht="20.100000000000001" customHeight="1">
      <c r="D18" s="94">
        <v>95</v>
      </c>
      <c r="E18" s="95">
        <v>360</v>
      </c>
      <c r="F18" s="95">
        <v>365</v>
      </c>
      <c r="G18" s="95">
        <v>370</v>
      </c>
      <c r="H18" s="95">
        <v>375</v>
      </c>
      <c r="I18" s="95">
        <v>380</v>
      </c>
      <c r="J18" s="95">
        <v>385</v>
      </c>
      <c r="L18" s="93">
        <v>130</v>
      </c>
      <c r="M18" s="95">
        <v>365</v>
      </c>
      <c r="N18" s="95">
        <v>370</v>
      </c>
      <c r="O18" s="95">
        <v>375</v>
      </c>
      <c r="P18" s="95">
        <v>380</v>
      </c>
      <c r="Q18" s="95">
        <v>385</v>
      </c>
      <c r="R18" s="95">
        <v>390</v>
      </c>
      <c r="T18" s="93">
        <v>130</v>
      </c>
      <c r="U18" s="95">
        <v>370</v>
      </c>
      <c r="V18" s="95">
        <v>375</v>
      </c>
      <c r="W18" s="95">
        <v>380</v>
      </c>
      <c r="X18" s="95">
        <v>385</v>
      </c>
      <c r="Y18" s="95">
        <v>390</v>
      </c>
      <c r="Z18" s="95">
        <v>395</v>
      </c>
      <c r="AB18" s="93">
        <v>130</v>
      </c>
      <c r="AC18" s="95">
        <v>375</v>
      </c>
      <c r="AD18" s="95">
        <v>380</v>
      </c>
      <c r="AE18" s="95">
        <v>385</v>
      </c>
      <c r="AF18" s="95">
        <v>390</v>
      </c>
      <c r="AG18" s="95">
        <v>395</v>
      </c>
      <c r="AH18" s="95">
        <v>400</v>
      </c>
    </row>
    <row r="19" spans="4:34" ht="20.100000000000001" customHeight="1">
      <c r="D19" s="94">
        <v>100</v>
      </c>
      <c r="E19" s="95">
        <v>365</v>
      </c>
      <c r="F19" s="95">
        <v>370</v>
      </c>
      <c r="G19" s="95">
        <v>375</v>
      </c>
      <c r="H19" s="95">
        <v>380</v>
      </c>
      <c r="I19" s="95">
        <v>385</v>
      </c>
      <c r="J19" s="95">
        <v>390</v>
      </c>
      <c r="L19" s="93">
        <v>140</v>
      </c>
      <c r="M19" s="95">
        <v>370</v>
      </c>
      <c r="N19" s="95">
        <v>375</v>
      </c>
      <c r="O19" s="95">
        <v>380</v>
      </c>
      <c r="P19" s="95">
        <v>385</v>
      </c>
      <c r="Q19" s="95">
        <v>390</v>
      </c>
      <c r="R19" s="95">
        <v>395</v>
      </c>
      <c r="T19" s="93">
        <v>140</v>
      </c>
      <c r="U19" s="95">
        <v>375</v>
      </c>
      <c r="V19" s="95">
        <v>380</v>
      </c>
      <c r="W19" s="95">
        <v>385</v>
      </c>
      <c r="X19" s="95">
        <v>390</v>
      </c>
      <c r="Y19" s="95">
        <v>395</v>
      </c>
      <c r="Z19" s="95">
        <v>400</v>
      </c>
      <c r="AB19" s="93">
        <v>140</v>
      </c>
      <c r="AC19" s="95">
        <v>380</v>
      </c>
      <c r="AD19" s="95">
        <v>385</v>
      </c>
      <c r="AE19" s="95">
        <v>390</v>
      </c>
      <c r="AF19" s="95">
        <v>395</v>
      </c>
      <c r="AG19" s="95">
        <v>400</v>
      </c>
      <c r="AH19" s="95">
        <v>405</v>
      </c>
    </row>
    <row r="20" spans="4:34" ht="20.100000000000001" customHeight="1">
      <c r="D20" s="94">
        <v>105</v>
      </c>
      <c r="E20" s="95">
        <v>370</v>
      </c>
      <c r="F20" s="95">
        <v>375</v>
      </c>
      <c r="G20" s="95">
        <v>380</v>
      </c>
      <c r="H20" s="95">
        <v>385</v>
      </c>
      <c r="I20" s="95">
        <v>390</v>
      </c>
      <c r="J20" s="95">
        <v>395</v>
      </c>
      <c r="L20" s="93">
        <v>150</v>
      </c>
      <c r="M20" s="95">
        <v>375</v>
      </c>
      <c r="N20" s="95">
        <v>380</v>
      </c>
      <c r="O20" s="95">
        <v>385</v>
      </c>
      <c r="P20" s="95">
        <v>390</v>
      </c>
      <c r="Q20" s="95">
        <v>395</v>
      </c>
      <c r="R20" s="95">
        <v>400</v>
      </c>
      <c r="T20" s="93">
        <v>150</v>
      </c>
      <c r="U20" s="95">
        <v>380</v>
      </c>
      <c r="V20" s="95">
        <v>385</v>
      </c>
      <c r="W20" s="95">
        <v>390</v>
      </c>
      <c r="X20" s="95">
        <v>395</v>
      </c>
      <c r="Y20" s="95">
        <v>400</v>
      </c>
      <c r="Z20" s="95">
        <v>405</v>
      </c>
      <c r="AB20" s="93">
        <v>150</v>
      </c>
      <c r="AC20" s="95">
        <v>385</v>
      </c>
      <c r="AD20" s="95">
        <v>390</v>
      </c>
      <c r="AE20" s="95">
        <v>395</v>
      </c>
      <c r="AF20" s="95">
        <v>400</v>
      </c>
      <c r="AG20" s="95">
        <v>405</v>
      </c>
      <c r="AH20" s="95">
        <v>410</v>
      </c>
    </row>
    <row r="21" spans="4:34" ht="20.100000000000001" customHeight="1">
      <c r="D21" s="94">
        <v>110</v>
      </c>
      <c r="E21" s="95">
        <v>375</v>
      </c>
      <c r="F21" s="95">
        <v>380</v>
      </c>
      <c r="G21" s="95">
        <v>385</v>
      </c>
      <c r="H21" s="95">
        <v>390</v>
      </c>
      <c r="I21" s="95">
        <v>395</v>
      </c>
      <c r="J21" s="95">
        <v>400</v>
      </c>
      <c r="L21" s="93">
        <v>160</v>
      </c>
      <c r="M21" s="95">
        <v>380</v>
      </c>
      <c r="N21" s="95">
        <v>385</v>
      </c>
      <c r="O21" s="95">
        <v>390</v>
      </c>
      <c r="P21" s="95">
        <v>395</v>
      </c>
      <c r="Q21" s="95">
        <v>400</v>
      </c>
      <c r="R21" s="95">
        <v>405</v>
      </c>
      <c r="T21" s="93">
        <v>160</v>
      </c>
      <c r="U21" s="95">
        <v>385</v>
      </c>
      <c r="V21" s="95">
        <v>390</v>
      </c>
      <c r="W21" s="95">
        <v>395</v>
      </c>
      <c r="X21" s="95">
        <v>400</v>
      </c>
      <c r="Y21" s="95">
        <v>405</v>
      </c>
      <c r="Z21" s="95">
        <v>410</v>
      </c>
      <c r="AB21" s="93">
        <v>160</v>
      </c>
      <c r="AC21" s="95">
        <v>390</v>
      </c>
      <c r="AD21" s="95">
        <v>395</v>
      </c>
      <c r="AE21" s="95">
        <v>400</v>
      </c>
      <c r="AF21" s="95">
        <v>405</v>
      </c>
      <c r="AG21" s="95">
        <v>410</v>
      </c>
      <c r="AH21" s="95">
        <v>415</v>
      </c>
    </row>
    <row r="22" spans="4:34" ht="20.100000000000001" customHeight="1">
      <c r="D22" s="94">
        <v>115</v>
      </c>
      <c r="E22" s="95">
        <v>380</v>
      </c>
      <c r="F22" s="95">
        <v>385</v>
      </c>
      <c r="G22" s="95">
        <v>390</v>
      </c>
      <c r="H22" s="95">
        <v>395</v>
      </c>
      <c r="I22" s="95">
        <v>400</v>
      </c>
      <c r="J22" s="95">
        <v>405</v>
      </c>
      <c r="L22" s="93">
        <v>170</v>
      </c>
      <c r="M22" s="95">
        <v>385</v>
      </c>
      <c r="N22" s="95">
        <v>390</v>
      </c>
      <c r="O22" s="95">
        <v>395</v>
      </c>
      <c r="P22" s="95">
        <v>400</v>
      </c>
      <c r="Q22" s="95">
        <v>405</v>
      </c>
      <c r="R22" s="95">
        <v>410</v>
      </c>
      <c r="T22" s="93">
        <v>170</v>
      </c>
      <c r="U22" s="95">
        <v>390</v>
      </c>
      <c r="V22" s="95">
        <v>395</v>
      </c>
      <c r="W22" s="95">
        <v>400</v>
      </c>
      <c r="X22" s="95">
        <v>405</v>
      </c>
      <c r="Y22" s="95">
        <v>410</v>
      </c>
      <c r="Z22" s="95">
        <v>415</v>
      </c>
      <c r="AB22" s="93">
        <v>170</v>
      </c>
      <c r="AC22" s="95">
        <v>395</v>
      </c>
      <c r="AD22" s="95">
        <v>400</v>
      </c>
      <c r="AE22" s="95">
        <v>405</v>
      </c>
      <c r="AF22" s="95">
        <v>410</v>
      </c>
      <c r="AG22" s="95">
        <v>415</v>
      </c>
      <c r="AH22" s="95">
        <v>420</v>
      </c>
    </row>
    <row r="23" spans="4:34" ht="20.100000000000001" customHeight="1">
      <c r="D23" s="94">
        <v>120</v>
      </c>
      <c r="E23" s="95">
        <v>385</v>
      </c>
      <c r="F23" s="95">
        <v>390</v>
      </c>
      <c r="G23" s="95">
        <v>395</v>
      </c>
      <c r="H23" s="95">
        <v>400</v>
      </c>
      <c r="I23" s="95">
        <v>405</v>
      </c>
      <c r="J23" s="95">
        <v>410</v>
      </c>
      <c r="L23" s="93">
        <v>180</v>
      </c>
      <c r="M23" s="95">
        <v>390</v>
      </c>
      <c r="N23" s="95">
        <v>395</v>
      </c>
      <c r="O23" s="95">
        <v>400</v>
      </c>
      <c r="P23" s="95">
        <v>400</v>
      </c>
      <c r="Q23" s="95">
        <v>410</v>
      </c>
      <c r="R23" s="95">
        <v>415</v>
      </c>
      <c r="T23" s="93">
        <v>180</v>
      </c>
      <c r="U23" s="95">
        <v>395</v>
      </c>
      <c r="V23" s="95">
        <v>400</v>
      </c>
      <c r="W23" s="95">
        <v>405</v>
      </c>
      <c r="X23" s="95">
        <v>410</v>
      </c>
      <c r="Y23" s="95">
        <v>415</v>
      </c>
      <c r="Z23" s="95">
        <v>420</v>
      </c>
      <c r="AB23" s="93">
        <v>180</v>
      </c>
      <c r="AC23" s="95">
        <v>400</v>
      </c>
      <c r="AD23" s="95">
        <v>405</v>
      </c>
      <c r="AE23" s="95">
        <v>410</v>
      </c>
      <c r="AF23" s="95">
        <v>415</v>
      </c>
      <c r="AG23" s="95">
        <v>420</v>
      </c>
      <c r="AH23" s="95">
        <v>425</v>
      </c>
    </row>
    <row r="24" spans="4:34" ht="20.100000000000001" customHeight="1">
      <c r="D24" s="94">
        <v>125</v>
      </c>
      <c r="E24" s="95">
        <v>390</v>
      </c>
      <c r="F24" s="95">
        <v>395</v>
      </c>
      <c r="G24" s="95">
        <v>400</v>
      </c>
      <c r="H24" s="95">
        <v>405</v>
      </c>
      <c r="I24" s="95">
        <v>410</v>
      </c>
      <c r="J24" s="95">
        <v>415</v>
      </c>
      <c r="L24" s="93">
        <v>190</v>
      </c>
      <c r="M24" s="95">
        <v>395</v>
      </c>
      <c r="N24" s="95">
        <v>400</v>
      </c>
      <c r="O24" s="95">
        <v>405</v>
      </c>
      <c r="P24" s="95">
        <v>410</v>
      </c>
      <c r="Q24" s="95">
        <v>415</v>
      </c>
      <c r="R24" s="95">
        <v>420</v>
      </c>
      <c r="T24" s="93">
        <v>190</v>
      </c>
      <c r="U24" s="95">
        <v>400</v>
      </c>
      <c r="V24" s="95">
        <v>405</v>
      </c>
      <c r="W24" s="95">
        <v>410</v>
      </c>
      <c r="X24" s="95">
        <v>415</v>
      </c>
      <c r="Y24" s="95">
        <v>420</v>
      </c>
      <c r="Z24" s="95">
        <v>425</v>
      </c>
      <c r="AB24" s="93">
        <v>190</v>
      </c>
      <c r="AC24" s="95">
        <v>405</v>
      </c>
      <c r="AD24" s="95">
        <v>410</v>
      </c>
      <c r="AE24" s="95">
        <v>415</v>
      </c>
      <c r="AF24" s="95">
        <v>420</v>
      </c>
      <c r="AG24" s="95">
        <v>425</v>
      </c>
      <c r="AH24" s="95">
        <v>430</v>
      </c>
    </row>
    <row r="25" spans="4:34" ht="20.100000000000001" customHeight="1">
      <c r="D25" s="94">
        <v>130</v>
      </c>
      <c r="E25" s="95">
        <v>395</v>
      </c>
      <c r="F25" s="95">
        <v>400</v>
      </c>
      <c r="G25" s="95">
        <v>405</v>
      </c>
      <c r="H25" s="95">
        <v>410</v>
      </c>
      <c r="I25" s="95">
        <v>415</v>
      </c>
      <c r="J25" s="95">
        <v>420</v>
      </c>
      <c r="L25" s="93">
        <v>200</v>
      </c>
      <c r="M25" s="95">
        <v>400</v>
      </c>
      <c r="N25" s="95">
        <v>405</v>
      </c>
      <c r="O25" s="95">
        <v>410</v>
      </c>
      <c r="P25" s="95">
        <v>415</v>
      </c>
      <c r="Q25" s="95">
        <v>420</v>
      </c>
      <c r="R25" s="95">
        <v>425</v>
      </c>
      <c r="T25" s="93">
        <v>200</v>
      </c>
      <c r="U25" s="95">
        <v>405</v>
      </c>
      <c r="V25" s="95">
        <v>410</v>
      </c>
      <c r="W25" s="95">
        <v>415</v>
      </c>
      <c r="X25" s="95">
        <v>420</v>
      </c>
      <c r="Y25" s="95">
        <v>425</v>
      </c>
      <c r="Z25" s="95">
        <v>430</v>
      </c>
      <c r="AB25" s="93">
        <v>200</v>
      </c>
      <c r="AC25" s="95">
        <v>410</v>
      </c>
      <c r="AD25" s="95">
        <v>415</v>
      </c>
      <c r="AE25" s="95">
        <v>420</v>
      </c>
      <c r="AF25" s="95">
        <v>425</v>
      </c>
      <c r="AG25" s="95">
        <v>430</v>
      </c>
      <c r="AH25" s="95">
        <v>435</v>
      </c>
    </row>
    <row r="26" spans="4:34" ht="20.100000000000001" customHeight="1">
      <c r="D26" s="94">
        <v>135</v>
      </c>
      <c r="E26" s="95">
        <v>400</v>
      </c>
      <c r="F26" s="95">
        <v>405</v>
      </c>
      <c r="G26" s="95">
        <v>410</v>
      </c>
      <c r="H26" s="95">
        <v>415</v>
      </c>
      <c r="I26" s="95">
        <v>420</v>
      </c>
      <c r="J26" s="95">
        <v>425</v>
      </c>
      <c r="L26" s="93">
        <v>210</v>
      </c>
      <c r="M26" s="95">
        <v>405</v>
      </c>
      <c r="N26" s="95">
        <v>410</v>
      </c>
      <c r="O26" s="95">
        <v>415</v>
      </c>
      <c r="P26" s="95">
        <v>420</v>
      </c>
      <c r="Q26" s="95">
        <v>425</v>
      </c>
      <c r="R26" s="95">
        <v>430</v>
      </c>
      <c r="T26" s="93">
        <v>210</v>
      </c>
      <c r="U26" s="95">
        <v>410</v>
      </c>
      <c r="V26" s="95">
        <v>415</v>
      </c>
      <c r="W26" s="95">
        <v>420</v>
      </c>
      <c r="X26" s="95">
        <v>425</v>
      </c>
      <c r="Y26" s="95">
        <v>430</v>
      </c>
      <c r="Z26" s="95">
        <v>435</v>
      </c>
      <c r="AB26" s="93">
        <v>210</v>
      </c>
      <c r="AC26" s="95">
        <v>415</v>
      </c>
      <c r="AD26" s="95">
        <v>420</v>
      </c>
      <c r="AE26" s="95">
        <v>425</v>
      </c>
      <c r="AF26" s="95">
        <v>430</v>
      </c>
      <c r="AG26" s="95">
        <v>435</v>
      </c>
      <c r="AH26" s="95">
        <v>440</v>
      </c>
    </row>
    <row r="27" spans="4:34" ht="20.100000000000001" customHeight="1">
      <c r="D27" s="94">
        <v>140</v>
      </c>
      <c r="E27" s="95">
        <v>405</v>
      </c>
      <c r="F27" s="95">
        <v>410</v>
      </c>
      <c r="G27" s="95">
        <v>415</v>
      </c>
      <c r="H27" s="95">
        <v>420</v>
      </c>
      <c r="I27" s="95">
        <v>425</v>
      </c>
      <c r="J27" s="95">
        <v>430</v>
      </c>
      <c r="L27" s="93">
        <v>220</v>
      </c>
      <c r="M27" s="95">
        <v>410</v>
      </c>
      <c r="N27" s="95">
        <v>415</v>
      </c>
      <c r="O27" s="95">
        <v>420</v>
      </c>
      <c r="P27" s="95">
        <v>425</v>
      </c>
      <c r="Q27" s="95">
        <v>430</v>
      </c>
      <c r="R27" s="95">
        <v>435</v>
      </c>
      <c r="T27" s="93">
        <v>220</v>
      </c>
      <c r="U27" s="95">
        <v>415</v>
      </c>
      <c r="V27" s="95">
        <v>420</v>
      </c>
      <c r="W27" s="95">
        <v>425</v>
      </c>
      <c r="X27" s="95">
        <v>430</v>
      </c>
      <c r="Y27" s="95">
        <v>435</v>
      </c>
      <c r="Z27" s="95">
        <v>440</v>
      </c>
      <c r="AB27" s="93">
        <v>220</v>
      </c>
      <c r="AC27" s="95">
        <v>420</v>
      </c>
      <c r="AD27" s="95">
        <v>425</v>
      </c>
      <c r="AE27" s="95">
        <v>430</v>
      </c>
      <c r="AF27" s="95">
        <v>435</v>
      </c>
      <c r="AG27" s="95">
        <v>440</v>
      </c>
      <c r="AH27" s="95">
        <v>445</v>
      </c>
    </row>
    <row r="28" spans="4:34" ht="20.100000000000001" customHeight="1">
      <c r="D28" s="94">
        <v>145</v>
      </c>
      <c r="E28" s="95">
        <v>410</v>
      </c>
      <c r="F28" s="95">
        <v>415</v>
      </c>
      <c r="G28" s="95">
        <v>420</v>
      </c>
      <c r="H28" s="95">
        <v>425</v>
      </c>
      <c r="I28" s="95">
        <v>430</v>
      </c>
      <c r="J28" s="95">
        <v>435</v>
      </c>
      <c r="L28" s="93">
        <v>230</v>
      </c>
      <c r="M28" s="95">
        <v>415</v>
      </c>
      <c r="N28" s="95">
        <v>420</v>
      </c>
      <c r="O28" s="95">
        <v>425</v>
      </c>
      <c r="P28" s="95">
        <v>430</v>
      </c>
      <c r="Q28" s="95">
        <v>435</v>
      </c>
      <c r="R28" s="95">
        <v>440</v>
      </c>
      <c r="T28" s="93">
        <v>230</v>
      </c>
      <c r="U28" s="95">
        <v>420</v>
      </c>
      <c r="V28" s="95">
        <v>425</v>
      </c>
      <c r="W28" s="95">
        <v>430</v>
      </c>
      <c r="X28" s="95">
        <v>435</v>
      </c>
      <c r="Y28" s="95">
        <v>440</v>
      </c>
      <c r="Z28" s="95">
        <v>445</v>
      </c>
      <c r="AB28" s="93">
        <v>230</v>
      </c>
      <c r="AC28" s="95">
        <v>425</v>
      </c>
      <c r="AD28" s="95">
        <v>430</v>
      </c>
      <c r="AE28" s="95">
        <v>435</v>
      </c>
      <c r="AF28" s="95">
        <v>440</v>
      </c>
      <c r="AG28" s="95">
        <v>445</v>
      </c>
      <c r="AH28" s="95">
        <v>450</v>
      </c>
    </row>
    <row r="29" spans="4:34" ht="20.100000000000001" customHeight="1">
      <c r="D29" s="94">
        <v>150</v>
      </c>
      <c r="E29" s="95">
        <v>415</v>
      </c>
      <c r="F29" s="95">
        <v>420</v>
      </c>
      <c r="G29" s="95">
        <v>425</v>
      </c>
      <c r="H29" s="95">
        <v>430</v>
      </c>
      <c r="I29" s="95">
        <v>435</v>
      </c>
      <c r="J29" s="95">
        <v>440</v>
      </c>
      <c r="L29" s="93">
        <v>240</v>
      </c>
      <c r="M29" s="95">
        <v>420</v>
      </c>
      <c r="N29" s="95">
        <v>425</v>
      </c>
      <c r="O29" s="95">
        <v>430</v>
      </c>
      <c r="P29" s="95">
        <v>435</v>
      </c>
      <c r="Q29" s="95">
        <v>440</v>
      </c>
      <c r="R29" s="95">
        <v>445</v>
      </c>
      <c r="T29" s="93">
        <v>240</v>
      </c>
      <c r="U29" s="95">
        <v>425</v>
      </c>
      <c r="V29" s="95">
        <v>430</v>
      </c>
      <c r="W29" s="95">
        <v>435</v>
      </c>
      <c r="X29" s="95">
        <v>440</v>
      </c>
      <c r="Y29" s="95">
        <v>445</v>
      </c>
      <c r="Z29" s="95">
        <v>450</v>
      </c>
      <c r="AB29" s="93">
        <v>240</v>
      </c>
      <c r="AC29" s="95">
        <v>430</v>
      </c>
      <c r="AD29" s="95">
        <v>435</v>
      </c>
      <c r="AE29" s="95">
        <v>440</v>
      </c>
      <c r="AF29" s="95">
        <v>445</v>
      </c>
      <c r="AG29" s="95">
        <v>450</v>
      </c>
      <c r="AH29" s="95">
        <v>455</v>
      </c>
    </row>
    <row r="30" spans="4:34" ht="20.100000000000001" customHeight="1">
      <c r="D30" s="94">
        <v>155</v>
      </c>
      <c r="E30" s="95">
        <v>420</v>
      </c>
      <c r="F30" s="95">
        <v>425</v>
      </c>
      <c r="G30" s="95">
        <v>430</v>
      </c>
      <c r="H30" s="95">
        <v>435</v>
      </c>
      <c r="I30" s="95">
        <v>440</v>
      </c>
      <c r="J30" s="95">
        <v>445</v>
      </c>
      <c r="L30" s="93">
        <v>250</v>
      </c>
      <c r="M30" s="95">
        <v>425</v>
      </c>
      <c r="N30" s="95">
        <v>430</v>
      </c>
      <c r="O30" s="95">
        <v>435</v>
      </c>
      <c r="P30" s="95">
        <v>440</v>
      </c>
      <c r="Q30" s="95">
        <v>445</v>
      </c>
      <c r="R30" s="95">
        <v>450</v>
      </c>
      <c r="T30" s="93">
        <v>250</v>
      </c>
      <c r="U30" s="95">
        <v>430</v>
      </c>
      <c r="V30" s="95">
        <v>435</v>
      </c>
      <c r="W30" s="95">
        <v>440</v>
      </c>
      <c r="X30" s="95">
        <v>445</v>
      </c>
      <c r="Y30" s="95">
        <v>450</v>
      </c>
      <c r="Z30" s="95">
        <v>455</v>
      </c>
      <c r="AB30" s="93">
        <v>250</v>
      </c>
      <c r="AC30" s="95">
        <v>435</v>
      </c>
      <c r="AD30" s="95">
        <v>440</v>
      </c>
      <c r="AE30" s="95">
        <v>445</v>
      </c>
      <c r="AF30" s="95">
        <v>450</v>
      </c>
      <c r="AG30" s="95">
        <v>455</v>
      </c>
      <c r="AH30" s="95">
        <v>460</v>
      </c>
    </row>
    <row r="31" spans="4:34" ht="20.100000000000001" customHeight="1">
      <c r="D31" s="94">
        <v>160</v>
      </c>
      <c r="E31" s="95">
        <v>425</v>
      </c>
      <c r="F31" s="95">
        <v>430</v>
      </c>
      <c r="G31" s="95">
        <v>435</v>
      </c>
      <c r="H31" s="95">
        <v>440</v>
      </c>
      <c r="I31" s="95">
        <v>445</v>
      </c>
      <c r="J31" s="95">
        <v>450</v>
      </c>
      <c r="L31" s="93">
        <v>260</v>
      </c>
      <c r="M31" s="95">
        <v>430</v>
      </c>
      <c r="N31" s="95">
        <v>435</v>
      </c>
      <c r="O31" s="95">
        <v>440</v>
      </c>
      <c r="P31" s="95">
        <v>445</v>
      </c>
      <c r="Q31" s="95">
        <v>450</v>
      </c>
      <c r="R31" s="95">
        <v>455</v>
      </c>
      <c r="T31" s="93">
        <v>260</v>
      </c>
      <c r="U31" s="95">
        <v>435</v>
      </c>
      <c r="V31" s="95">
        <v>440</v>
      </c>
      <c r="W31" s="95">
        <v>445</v>
      </c>
      <c r="X31" s="95">
        <v>450</v>
      </c>
      <c r="Y31" s="95">
        <v>455</v>
      </c>
      <c r="Z31" s="95">
        <v>460</v>
      </c>
      <c r="AB31" s="93">
        <v>260</v>
      </c>
      <c r="AC31" s="95">
        <v>440</v>
      </c>
      <c r="AD31" s="95">
        <v>445</v>
      </c>
      <c r="AE31" s="95">
        <v>450</v>
      </c>
      <c r="AF31" s="95">
        <v>455</v>
      </c>
      <c r="AG31" s="95">
        <v>460</v>
      </c>
      <c r="AH31" s="95">
        <v>465</v>
      </c>
    </row>
    <row r="32" spans="4:34" ht="20.100000000000001" customHeight="1">
      <c r="D32" s="94">
        <v>165</v>
      </c>
      <c r="E32" s="95">
        <v>430</v>
      </c>
      <c r="F32" s="95">
        <v>435</v>
      </c>
      <c r="G32" s="95">
        <v>440</v>
      </c>
      <c r="H32" s="95">
        <v>445</v>
      </c>
      <c r="I32" s="95">
        <v>450</v>
      </c>
      <c r="J32" s="95">
        <v>455</v>
      </c>
      <c r="L32" s="93">
        <v>270</v>
      </c>
      <c r="M32" s="95">
        <v>435</v>
      </c>
      <c r="N32" s="95">
        <v>440</v>
      </c>
      <c r="O32" s="95">
        <v>445</v>
      </c>
      <c r="P32" s="95">
        <v>450</v>
      </c>
      <c r="Q32" s="95">
        <v>455</v>
      </c>
      <c r="R32" s="95">
        <v>460</v>
      </c>
      <c r="T32" s="93">
        <v>270</v>
      </c>
      <c r="U32" s="95">
        <v>440</v>
      </c>
      <c r="V32" s="95">
        <v>445</v>
      </c>
      <c r="W32" s="95">
        <v>450</v>
      </c>
      <c r="X32" s="95">
        <v>455</v>
      </c>
      <c r="Y32" s="95">
        <v>460</v>
      </c>
      <c r="Z32" s="95">
        <v>465</v>
      </c>
      <c r="AB32" s="93">
        <v>270</v>
      </c>
      <c r="AC32" s="95">
        <v>445</v>
      </c>
      <c r="AD32" s="95">
        <v>450</v>
      </c>
      <c r="AE32" s="95">
        <v>455</v>
      </c>
      <c r="AF32" s="95">
        <v>460</v>
      </c>
      <c r="AG32" s="95">
        <v>465</v>
      </c>
      <c r="AH32" s="95">
        <v>470</v>
      </c>
    </row>
    <row r="33" spans="4:34" ht="20.100000000000001" customHeight="1">
      <c r="D33" s="94">
        <v>170</v>
      </c>
      <c r="E33" s="95">
        <v>435</v>
      </c>
      <c r="F33" s="95">
        <v>440</v>
      </c>
      <c r="G33" s="95">
        <v>445</v>
      </c>
      <c r="H33" s="95">
        <v>450</v>
      </c>
      <c r="I33" s="95">
        <v>455</v>
      </c>
      <c r="J33" s="95">
        <v>460</v>
      </c>
      <c r="L33" s="93">
        <v>280</v>
      </c>
      <c r="M33" s="95">
        <v>440</v>
      </c>
      <c r="N33" s="95">
        <v>445</v>
      </c>
      <c r="O33" s="95">
        <v>450</v>
      </c>
      <c r="P33" s="95">
        <v>455</v>
      </c>
      <c r="Q33" s="95">
        <v>460</v>
      </c>
      <c r="R33" s="95">
        <v>465</v>
      </c>
      <c r="T33" s="93">
        <v>280</v>
      </c>
      <c r="U33" s="95">
        <v>445</v>
      </c>
      <c r="V33" s="95">
        <v>450</v>
      </c>
      <c r="W33" s="95">
        <v>455</v>
      </c>
      <c r="X33" s="95">
        <v>460</v>
      </c>
      <c r="Y33" s="95">
        <v>465</v>
      </c>
      <c r="Z33" s="95">
        <v>470</v>
      </c>
      <c r="AB33" s="93">
        <v>280</v>
      </c>
      <c r="AC33" s="95">
        <v>450</v>
      </c>
      <c r="AD33" s="95">
        <v>455</v>
      </c>
      <c r="AE33" s="95">
        <v>460</v>
      </c>
      <c r="AF33" s="95">
        <v>465</v>
      </c>
      <c r="AG33" s="95">
        <v>470</v>
      </c>
      <c r="AH33" s="95">
        <v>475</v>
      </c>
    </row>
    <row r="34" spans="4:34" ht="20.100000000000001" customHeight="1">
      <c r="D34" s="94">
        <v>175</v>
      </c>
      <c r="E34" s="95">
        <v>440</v>
      </c>
      <c r="F34" s="95">
        <v>445</v>
      </c>
      <c r="G34" s="95">
        <v>450</v>
      </c>
      <c r="H34" s="95">
        <v>455</v>
      </c>
      <c r="I34" s="95">
        <v>460</v>
      </c>
      <c r="J34" s="95">
        <v>465</v>
      </c>
      <c r="L34" s="93">
        <v>290</v>
      </c>
      <c r="M34" s="95">
        <v>445</v>
      </c>
      <c r="N34" s="95">
        <v>450</v>
      </c>
      <c r="O34" s="95">
        <v>455</v>
      </c>
      <c r="P34" s="95">
        <v>460</v>
      </c>
      <c r="Q34" s="95">
        <v>465</v>
      </c>
      <c r="R34" s="95">
        <v>470</v>
      </c>
      <c r="T34" s="93">
        <v>290</v>
      </c>
      <c r="U34" s="95">
        <v>450</v>
      </c>
      <c r="V34" s="95">
        <v>455</v>
      </c>
      <c r="W34" s="95">
        <v>460</v>
      </c>
      <c r="X34" s="95">
        <v>465</v>
      </c>
      <c r="Y34" s="95">
        <v>470</v>
      </c>
      <c r="Z34" s="95">
        <v>475</v>
      </c>
      <c r="AB34" s="93">
        <v>290</v>
      </c>
      <c r="AC34" s="95">
        <v>455</v>
      </c>
      <c r="AD34" s="95">
        <v>460</v>
      </c>
      <c r="AE34" s="95">
        <v>465</v>
      </c>
      <c r="AF34" s="95">
        <v>470</v>
      </c>
      <c r="AG34" s="95">
        <v>475</v>
      </c>
      <c r="AH34" s="95">
        <v>480</v>
      </c>
    </row>
    <row r="35" spans="4:34" ht="20.100000000000001" customHeight="1">
      <c r="D35" s="94">
        <v>180</v>
      </c>
      <c r="E35" s="95">
        <v>445</v>
      </c>
      <c r="F35" s="95">
        <v>450</v>
      </c>
      <c r="G35" s="95">
        <v>455</v>
      </c>
      <c r="H35" s="95">
        <v>460</v>
      </c>
      <c r="I35" s="95">
        <v>465</v>
      </c>
      <c r="J35" s="95">
        <v>470</v>
      </c>
      <c r="L35" s="93">
        <v>300</v>
      </c>
      <c r="M35" s="95">
        <v>450</v>
      </c>
      <c r="N35" s="95">
        <v>455</v>
      </c>
      <c r="O35" s="95">
        <v>460</v>
      </c>
      <c r="P35" s="95">
        <v>465</v>
      </c>
      <c r="Q35" s="95">
        <v>470</v>
      </c>
      <c r="R35" s="95">
        <v>475</v>
      </c>
      <c r="T35" s="93">
        <v>300</v>
      </c>
      <c r="U35" s="95">
        <v>455</v>
      </c>
      <c r="V35" s="95">
        <v>460</v>
      </c>
      <c r="W35" s="95">
        <v>465</v>
      </c>
      <c r="X35" s="95">
        <v>470</v>
      </c>
      <c r="Y35" s="95">
        <v>475</v>
      </c>
      <c r="Z35" s="95">
        <v>480</v>
      </c>
      <c r="AB35" s="93">
        <v>300</v>
      </c>
      <c r="AC35" s="95">
        <v>460</v>
      </c>
      <c r="AD35" s="95">
        <v>465</v>
      </c>
      <c r="AE35" s="95">
        <v>470</v>
      </c>
      <c r="AF35" s="95">
        <v>475</v>
      </c>
      <c r="AG35" s="95">
        <v>480</v>
      </c>
      <c r="AH35" s="95">
        <v>485</v>
      </c>
    </row>
    <row r="38" spans="4:34" ht="20.100000000000001" customHeight="1">
      <c r="D38" s="93" t="s">
        <v>213</v>
      </c>
      <c r="L38" s="93" t="s">
        <v>213</v>
      </c>
      <c r="T38" s="93" t="s">
        <v>213</v>
      </c>
      <c r="AB38" s="93" t="s">
        <v>213</v>
      </c>
    </row>
    <row r="39" spans="4:34" ht="20.100000000000001" customHeight="1">
      <c r="D39" s="93" t="s">
        <v>208</v>
      </c>
      <c r="L39" s="93" t="s">
        <v>209</v>
      </c>
      <c r="T39" s="93" t="s">
        <v>210</v>
      </c>
      <c r="AB39" s="93" t="s">
        <v>211</v>
      </c>
    </row>
    <row r="40" spans="4:34" ht="20.100000000000001" customHeight="1">
      <c r="D40" s="93">
        <v>0</v>
      </c>
      <c r="E40" s="93">
        <v>500</v>
      </c>
      <c r="F40" s="93">
        <v>550</v>
      </c>
      <c r="G40" s="93">
        <v>600</v>
      </c>
      <c r="H40" s="93">
        <v>650</v>
      </c>
      <c r="I40" s="93">
        <v>700</v>
      </c>
      <c r="J40" s="93">
        <v>750</v>
      </c>
      <c r="L40" s="93" t="s">
        <v>212</v>
      </c>
      <c r="M40" s="93">
        <v>500</v>
      </c>
      <c r="N40" s="93">
        <v>550</v>
      </c>
      <c r="O40" s="93">
        <v>600</v>
      </c>
      <c r="P40" s="93">
        <v>650</v>
      </c>
      <c r="Q40" s="93">
        <v>700</v>
      </c>
      <c r="R40" s="93">
        <v>750</v>
      </c>
      <c r="T40" s="93" t="s">
        <v>212</v>
      </c>
      <c r="U40" s="93">
        <v>500</v>
      </c>
      <c r="V40" s="93">
        <v>550</v>
      </c>
      <c r="W40" s="93">
        <v>600</v>
      </c>
      <c r="X40" s="93">
        <v>650</v>
      </c>
      <c r="Y40" s="93">
        <v>700</v>
      </c>
      <c r="Z40" s="93">
        <v>750</v>
      </c>
      <c r="AB40" s="93" t="s">
        <v>212</v>
      </c>
      <c r="AC40" s="93">
        <v>500</v>
      </c>
      <c r="AD40" s="93">
        <v>550</v>
      </c>
      <c r="AE40" s="93">
        <v>600</v>
      </c>
      <c r="AF40" s="93">
        <v>650</v>
      </c>
      <c r="AG40" s="93">
        <v>700</v>
      </c>
      <c r="AH40" s="93">
        <v>750</v>
      </c>
    </row>
    <row r="41" spans="4:34" ht="20.100000000000001" customHeight="1">
      <c r="D41" s="93">
        <v>60</v>
      </c>
      <c r="E41" s="95">
        <v>310</v>
      </c>
      <c r="F41" s="95">
        <v>315</v>
      </c>
      <c r="G41" s="95">
        <v>320</v>
      </c>
      <c r="H41" s="95">
        <v>325</v>
      </c>
      <c r="I41" s="95">
        <v>330</v>
      </c>
      <c r="J41" s="95">
        <v>335</v>
      </c>
      <c r="L41" s="93">
        <v>60</v>
      </c>
      <c r="M41" s="95">
        <v>310</v>
      </c>
      <c r="N41" s="95">
        <v>315</v>
      </c>
      <c r="O41" s="95">
        <v>320</v>
      </c>
      <c r="P41" s="95">
        <v>325</v>
      </c>
      <c r="Q41" s="95">
        <v>330</v>
      </c>
      <c r="R41" s="95">
        <v>335</v>
      </c>
      <c r="T41" s="93">
        <v>60</v>
      </c>
      <c r="U41" s="95">
        <v>310</v>
      </c>
      <c r="V41" s="95">
        <v>315</v>
      </c>
      <c r="W41" s="95">
        <v>320</v>
      </c>
      <c r="X41" s="95">
        <v>325</v>
      </c>
      <c r="Y41" s="95">
        <v>330</v>
      </c>
      <c r="Z41" s="95">
        <v>335</v>
      </c>
      <c r="AB41" s="93">
        <v>60</v>
      </c>
      <c r="AC41" s="95">
        <v>310</v>
      </c>
      <c r="AD41" s="95">
        <v>315</v>
      </c>
      <c r="AE41" s="95">
        <v>320</v>
      </c>
      <c r="AF41" s="95">
        <v>325</v>
      </c>
      <c r="AG41" s="95">
        <v>330</v>
      </c>
      <c r="AH41" s="95">
        <v>335</v>
      </c>
    </row>
    <row r="42" spans="4:34" ht="20.100000000000001" customHeight="1">
      <c r="D42" s="93">
        <v>65</v>
      </c>
      <c r="E42" s="95">
        <v>315</v>
      </c>
      <c r="F42" s="95">
        <v>320</v>
      </c>
      <c r="G42" s="95">
        <v>325</v>
      </c>
      <c r="H42" s="95">
        <v>330</v>
      </c>
      <c r="I42" s="95">
        <v>335</v>
      </c>
      <c r="J42" s="95">
        <v>340</v>
      </c>
      <c r="L42" s="93">
        <v>65</v>
      </c>
      <c r="M42" s="95">
        <v>315</v>
      </c>
      <c r="N42" s="95">
        <v>320</v>
      </c>
      <c r="O42" s="95">
        <v>325</v>
      </c>
      <c r="P42" s="95">
        <v>330</v>
      </c>
      <c r="Q42" s="95">
        <v>335</v>
      </c>
      <c r="R42" s="95">
        <v>340</v>
      </c>
      <c r="T42" s="93">
        <v>65</v>
      </c>
      <c r="U42" s="95">
        <v>315</v>
      </c>
      <c r="V42" s="95">
        <v>320</v>
      </c>
      <c r="W42" s="95">
        <v>325</v>
      </c>
      <c r="X42" s="95">
        <v>330</v>
      </c>
      <c r="Y42" s="95">
        <v>335</v>
      </c>
      <c r="Z42" s="95">
        <v>340</v>
      </c>
      <c r="AB42" s="93">
        <v>65</v>
      </c>
      <c r="AC42" s="95">
        <v>315</v>
      </c>
      <c r="AD42" s="95">
        <v>320</v>
      </c>
      <c r="AE42" s="95">
        <v>325</v>
      </c>
      <c r="AF42" s="95">
        <v>330</v>
      </c>
      <c r="AG42" s="95">
        <v>335</v>
      </c>
      <c r="AH42" s="95">
        <v>340</v>
      </c>
    </row>
    <row r="43" spans="4:34" ht="20.100000000000001" customHeight="1">
      <c r="D43" s="93">
        <v>70</v>
      </c>
      <c r="E43" s="95">
        <v>320</v>
      </c>
      <c r="F43" s="95">
        <v>325</v>
      </c>
      <c r="G43" s="95">
        <v>330</v>
      </c>
      <c r="H43" s="95">
        <v>335</v>
      </c>
      <c r="I43" s="95">
        <v>340</v>
      </c>
      <c r="J43" s="95">
        <v>345</v>
      </c>
      <c r="L43" s="93">
        <v>70</v>
      </c>
      <c r="M43" s="95">
        <v>320</v>
      </c>
      <c r="N43" s="95">
        <v>325</v>
      </c>
      <c r="O43" s="95">
        <v>330</v>
      </c>
      <c r="P43" s="95">
        <v>335</v>
      </c>
      <c r="Q43" s="95">
        <v>340</v>
      </c>
      <c r="R43" s="95">
        <v>345</v>
      </c>
      <c r="T43" s="93">
        <v>70</v>
      </c>
      <c r="U43" s="95">
        <v>320</v>
      </c>
      <c r="V43" s="95">
        <v>325</v>
      </c>
      <c r="W43" s="95">
        <v>330</v>
      </c>
      <c r="X43" s="95">
        <v>335</v>
      </c>
      <c r="Y43" s="95">
        <v>340</v>
      </c>
      <c r="Z43" s="95">
        <v>345</v>
      </c>
      <c r="AB43" s="93">
        <v>70</v>
      </c>
      <c r="AC43" s="95">
        <v>320</v>
      </c>
      <c r="AD43" s="95">
        <v>325</v>
      </c>
      <c r="AE43" s="95">
        <v>330</v>
      </c>
      <c r="AF43" s="95">
        <v>335</v>
      </c>
      <c r="AG43" s="95">
        <v>340</v>
      </c>
      <c r="AH43" s="95">
        <v>345</v>
      </c>
    </row>
    <row r="44" spans="4:34" ht="20.100000000000001" customHeight="1">
      <c r="D44" s="93">
        <v>75</v>
      </c>
      <c r="E44" s="95">
        <v>325</v>
      </c>
      <c r="F44" s="95">
        <v>330</v>
      </c>
      <c r="G44" s="95">
        <v>335</v>
      </c>
      <c r="H44" s="95">
        <v>340</v>
      </c>
      <c r="I44" s="95">
        <v>345</v>
      </c>
      <c r="J44" s="95">
        <v>350</v>
      </c>
      <c r="L44" s="93">
        <v>75</v>
      </c>
      <c r="M44" s="95">
        <v>325</v>
      </c>
      <c r="N44" s="95">
        <v>330</v>
      </c>
      <c r="O44" s="95">
        <v>335</v>
      </c>
      <c r="P44" s="95">
        <v>340</v>
      </c>
      <c r="Q44" s="95">
        <v>345</v>
      </c>
      <c r="R44" s="95">
        <v>350</v>
      </c>
      <c r="T44" s="93">
        <v>75</v>
      </c>
      <c r="U44" s="95">
        <v>325</v>
      </c>
      <c r="V44" s="95">
        <v>330</v>
      </c>
      <c r="W44" s="95">
        <v>335</v>
      </c>
      <c r="X44" s="95">
        <v>340</v>
      </c>
      <c r="Y44" s="95">
        <v>345</v>
      </c>
      <c r="Z44" s="95">
        <v>350</v>
      </c>
      <c r="AB44" s="93">
        <v>75</v>
      </c>
      <c r="AC44" s="95">
        <v>325</v>
      </c>
      <c r="AD44" s="95">
        <v>330</v>
      </c>
      <c r="AE44" s="95">
        <v>335</v>
      </c>
      <c r="AF44" s="95">
        <v>340</v>
      </c>
      <c r="AG44" s="95">
        <v>345</v>
      </c>
      <c r="AH44" s="95">
        <v>350</v>
      </c>
    </row>
    <row r="45" spans="4:34" ht="20.100000000000001" customHeight="1">
      <c r="D45" s="93">
        <v>80</v>
      </c>
      <c r="E45" s="95">
        <v>330</v>
      </c>
      <c r="F45" s="95">
        <v>335</v>
      </c>
      <c r="G45" s="95">
        <v>340</v>
      </c>
      <c r="H45" s="95">
        <v>345</v>
      </c>
      <c r="I45" s="95">
        <v>350</v>
      </c>
      <c r="J45" s="95">
        <v>355</v>
      </c>
      <c r="L45" s="93">
        <v>80</v>
      </c>
      <c r="M45" s="95">
        <v>330</v>
      </c>
      <c r="N45" s="95">
        <v>335</v>
      </c>
      <c r="O45" s="95">
        <v>340</v>
      </c>
      <c r="P45" s="95">
        <v>345</v>
      </c>
      <c r="Q45" s="95">
        <v>350</v>
      </c>
      <c r="R45" s="95">
        <v>355</v>
      </c>
      <c r="T45" s="93">
        <v>80</v>
      </c>
      <c r="U45" s="95">
        <v>330</v>
      </c>
      <c r="V45" s="95">
        <v>335</v>
      </c>
      <c r="W45" s="95">
        <v>340</v>
      </c>
      <c r="X45" s="95">
        <v>345</v>
      </c>
      <c r="Y45" s="95">
        <v>350</v>
      </c>
      <c r="Z45" s="95">
        <v>355</v>
      </c>
      <c r="AB45" s="93">
        <v>80</v>
      </c>
      <c r="AC45" s="95">
        <v>330</v>
      </c>
      <c r="AD45" s="95">
        <v>335</v>
      </c>
      <c r="AE45" s="95">
        <v>340</v>
      </c>
      <c r="AF45" s="95">
        <v>345</v>
      </c>
      <c r="AG45" s="95">
        <v>350</v>
      </c>
      <c r="AH45" s="95">
        <v>355</v>
      </c>
    </row>
    <row r="46" spans="4:34" ht="20.100000000000001" customHeight="1">
      <c r="D46" s="93">
        <v>90</v>
      </c>
      <c r="E46" s="95">
        <v>335</v>
      </c>
      <c r="F46" s="95">
        <v>340</v>
      </c>
      <c r="G46" s="95">
        <v>345</v>
      </c>
      <c r="H46" s="95">
        <v>350</v>
      </c>
      <c r="I46" s="95">
        <v>355</v>
      </c>
      <c r="J46" s="95">
        <v>360</v>
      </c>
      <c r="L46" s="93">
        <v>90</v>
      </c>
      <c r="M46" s="95">
        <v>335</v>
      </c>
      <c r="N46" s="95">
        <v>340</v>
      </c>
      <c r="O46" s="95">
        <v>345</v>
      </c>
      <c r="P46" s="95">
        <v>350</v>
      </c>
      <c r="Q46" s="95">
        <v>355</v>
      </c>
      <c r="R46" s="95">
        <v>360</v>
      </c>
      <c r="T46" s="93">
        <v>90</v>
      </c>
      <c r="U46" s="95">
        <v>335</v>
      </c>
      <c r="V46" s="95">
        <v>340</v>
      </c>
      <c r="W46" s="95">
        <v>345</v>
      </c>
      <c r="X46" s="95">
        <v>350</v>
      </c>
      <c r="Y46" s="95">
        <v>355</v>
      </c>
      <c r="Z46" s="95">
        <v>360</v>
      </c>
      <c r="AB46" s="93">
        <v>90</v>
      </c>
      <c r="AC46" s="95">
        <v>335</v>
      </c>
      <c r="AD46" s="95">
        <v>340</v>
      </c>
      <c r="AE46" s="95">
        <v>345</v>
      </c>
      <c r="AF46" s="95">
        <v>350</v>
      </c>
      <c r="AG46" s="95">
        <v>355</v>
      </c>
      <c r="AH46" s="95">
        <v>360</v>
      </c>
    </row>
    <row r="47" spans="4:34" ht="20.100000000000001" customHeight="1">
      <c r="D47" s="93">
        <v>95</v>
      </c>
      <c r="E47" s="95">
        <v>340</v>
      </c>
      <c r="F47" s="95">
        <v>345</v>
      </c>
      <c r="G47" s="95">
        <v>350</v>
      </c>
      <c r="H47" s="95">
        <v>355</v>
      </c>
      <c r="I47" s="95">
        <v>360</v>
      </c>
      <c r="J47" s="95">
        <v>365</v>
      </c>
      <c r="L47" s="93">
        <v>95</v>
      </c>
      <c r="M47" s="95">
        <v>340</v>
      </c>
      <c r="N47" s="95">
        <v>345</v>
      </c>
      <c r="O47" s="95">
        <v>350</v>
      </c>
      <c r="P47" s="95">
        <v>355</v>
      </c>
      <c r="Q47" s="95">
        <v>360</v>
      </c>
      <c r="R47" s="95">
        <v>365</v>
      </c>
      <c r="T47" s="93">
        <v>95</v>
      </c>
      <c r="U47" s="95">
        <v>340</v>
      </c>
      <c r="V47" s="95">
        <v>345</v>
      </c>
      <c r="W47" s="95">
        <v>350</v>
      </c>
      <c r="X47" s="95">
        <v>355</v>
      </c>
      <c r="Y47" s="95">
        <v>360</v>
      </c>
      <c r="Z47" s="95">
        <v>365</v>
      </c>
      <c r="AB47" s="93">
        <v>95</v>
      </c>
      <c r="AC47" s="95">
        <v>340</v>
      </c>
      <c r="AD47" s="95">
        <v>345</v>
      </c>
      <c r="AE47" s="95">
        <v>350</v>
      </c>
      <c r="AF47" s="95">
        <v>355</v>
      </c>
      <c r="AG47" s="95">
        <v>360</v>
      </c>
      <c r="AH47" s="95">
        <v>365</v>
      </c>
    </row>
    <row r="48" spans="4:34" ht="20.100000000000001" customHeight="1">
      <c r="D48" s="93">
        <v>100</v>
      </c>
      <c r="E48" s="95">
        <v>345</v>
      </c>
      <c r="F48" s="95">
        <v>350</v>
      </c>
      <c r="G48" s="95">
        <v>355</v>
      </c>
      <c r="H48" s="95">
        <v>400</v>
      </c>
      <c r="I48" s="95">
        <v>365</v>
      </c>
      <c r="J48" s="95">
        <v>370</v>
      </c>
      <c r="L48" s="93">
        <v>100</v>
      </c>
      <c r="M48" s="95">
        <v>345</v>
      </c>
      <c r="N48" s="95">
        <v>350</v>
      </c>
      <c r="O48" s="95">
        <v>355</v>
      </c>
      <c r="P48" s="95">
        <v>360</v>
      </c>
      <c r="Q48" s="95">
        <v>365</v>
      </c>
      <c r="R48" s="95">
        <v>370</v>
      </c>
      <c r="T48" s="93">
        <v>100</v>
      </c>
      <c r="U48" s="95">
        <v>345</v>
      </c>
      <c r="V48" s="95">
        <v>350</v>
      </c>
      <c r="W48" s="95">
        <v>355</v>
      </c>
      <c r="X48" s="95">
        <v>360</v>
      </c>
      <c r="Y48" s="95">
        <v>365</v>
      </c>
      <c r="Z48" s="95">
        <v>370</v>
      </c>
      <c r="AB48" s="93">
        <v>100</v>
      </c>
      <c r="AC48" s="95">
        <v>345</v>
      </c>
      <c r="AD48" s="95">
        <v>350</v>
      </c>
      <c r="AE48" s="95">
        <v>355</v>
      </c>
      <c r="AF48" s="95">
        <v>360</v>
      </c>
      <c r="AG48" s="95">
        <v>365</v>
      </c>
      <c r="AH48" s="95">
        <v>370</v>
      </c>
    </row>
    <row r="49" spans="4:34" ht="20.100000000000001" customHeight="1">
      <c r="D49" s="93">
        <v>110</v>
      </c>
      <c r="E49" s="95">
        <v>350</v>
      </c>
      <c r="F49" s="95">
        <v>355</v>
      </c>
      <c r="G49" s="95">
        <v>360</v>
      </c>
      <c r="H49" s="95">
        <v>450</v>
      </c>
      <c r="I49" s="95">
        <v>370</v>
      </c>
      <c r="J49" s="95">
        <v>375</v>
      </c>
      <c r="L49" s="93">
        <v>110</v>
      </c>
      <c r="M49" s="95">
        <v>350</v>
      </c>
      <c r="N49" s="95">
        <v>355</v>
      </c>
      <c r="O49" s="95">
        <v>360</v>
      </c>
      <c r="P49" s="95">
        <v>365</v>
      </c>
      <c r="Q49" s="95">
        <v>370</v>
      </c>
      <c r="R49" s="95">
        <v>375</v>
      </c>
      <c r="T49" s="93">
        <v>110</v>
      </c>
      <c r="U49" s="95">
        <v>350</v>
      </c>
      <c r="V49" s="95">
        <v>355</v>
      </c>
      <c r="W49" s="95">
        <v>360</v>
      </c>
      <c r="X49" s="95">
        <v>365</v>
      </c>
      <c r="Y49" s="95">
        <v>370</v>
      </c>
      <c r="Z49" s="95">
        <v>375</v>
      </c>
      <c r="AB49" s="93">
        <v>110</v>
      </c>
      <c r="AC49" s="95">
        <v>350</v>
      </c>
      <c r="AD49" s="95">
        <v>355</v>
      </c>
      <c r="AE49" s="95">
        <v>360</v>
      </c>
      <c r="AF49" s="95">
        <v>365</v>
      </c>
      <c r="AG49" s="95">
        <v>370</v>
      </c>
      <c r="AH49" s="95">
        <v>375</v>
      </c>
    </row>
    <row r="50" spans="4:34" ht="20.100000000000001" customHeight="1">
      <c r="D50" s="93">
        <v>120</v>
      </c>
      <c r="E50" s="95">
        <v>355</v>
      </c>
      <c r="F50" s="95">
        <v>360</v>
      </c>
      <c r="G50" s="95">
        <v>365</v>
      </c>
      <c r="H50" s="95">
        <v>500</v>
      </c>
      <c r="I50" s="95">
        <v>375</v>
      </c>
      <c r="J50" s="95">
        <v>380</v>
      </c>
      <c r="L50" s="93">
        <v>120</v>
      </c>
      <c r="M50" s="95">
        <v>355</v>
      </c>
      <c r="N50" s="95">
        <v>360</v>
      </c>
      <c r="O50" s="95">
        <v>365</v>
      </c>
      <c r="P50" s="95">
        <v>370</v>
      </c>
      <c r="Q50" s="95">
        <v>375</v>
      </c>
      <c r="R50" s="95">
        <v>380</v>
      </c>
      <c r="T50" s="93">
        <v>120</v>
      </c>
      <c r="U50" s="95">
        <v>355</v>
      </c>
      <c r="V50" s="95">
        <v>360</v>
      </c>
      <c r="W50" s="95">
        <v>365</v>
      </c>
      <c r="X50" s="95">
        <v>370</v>
      </c>
      <c r="Y50" s="95">
        <v>375</v>
      </c>
      <c r="Z50" s="95">
        <v>380</v>
      </c>
      <c r="AB50" s="93">
        <v>120</v>
      </c>
      <c r="AC50" s="95">
        <v>355</v>
      </c>
      <c r="AD50" s="95">
        <v>360</v>
      </c>
      <c r="AE50" s="95">
        <v>365</v>
      </c>
      <c r="AF50" s="95">
        <v>370</v>
      </c>
      <c r="AG50" s="95">
        <v>375</v>
      </c>
      <c r="AH50" s="95">
        <v>380</v>
      </c>
    </row>
    <row r="51" spans="4:34" ht="20.100000000000001" customHeight="1">
      <c r="D51" s="93">
        <v>130</v>
      </c>
      <c r="E51" s="95">
        <v>360</v>
      </c>
      <c r="F51" s="95">
        <v>365</v>
      </c>
      <c r="G51" s="95">
        <v>370</v>
      </c>
      <c r="H51" s="95">
        <v>550</v>
      </c>
      <c r="I51" s="95">
        <v>380</v>
      </c>
      <c r="J51" s="95">
        <v>385</v>
      </c>
      <c r="L51" s="93">
        <v>130</v>
      </c>
      <c r="M51" s="95">
        <v>360</v>
      </c>
      <c r="N51" s="95">
        <v>365</v>
      </c>
      <c r="O51" s="95">
        <v>370</v>
      </c>
      <c r="P51" s="95">
        <v>375</v>
      </c>
      <c r="Q51" s="95">
        <v>380</v>
      </c>
      <c r="R51" s="95">
        <v>385</v>
      </c>
      <c r="T51" s="93">
        <v>130</v>
      </c>
      <c r="U51" s="95">
        <v>360</v>
      </c>
      <c r="V51" s="95">
        <v>365</v>
      </c>
      <c r="W51" s="95">
        <v>370</v>
      </c>
      <c r="X51" s="95">
        <v>375</v>
      </c>
      <c r="Y51" s="95">
        <v>380</v>
      </c>
      <c r="Z51" s="95">
        <v>385</v>
      </c>
      <c r="AB51" s="93">
        <v>130</v>
      </c>
      <c r="AC51" s="95">
        <v>360</v>
      </c>
      <c r="AD51" s="95">
        <v>365</v>
      </c>
      <c r="AE51" s="95">
        <v>370</v>
      </c>
      <c r="AF51" s="95">
        <v>375</v>
      </c>
      <c r="AG51" s="95">
        <v>380</v>
      </c>
      <c r="AH51" s="95">
        <v>385</v>
      </c>
    </row>
    <row r="52" spans="4:34" ht="20.100000000000001" customHeight="1">
      <c r="D52" s="93">
        <v>140</v>
      </c>
      <c r="E52" s="95">
        <v>365</v>
      </c>
      <c r="F52" s="95">
        <v>370</v>
      </c>
      <c r="G52" s="95">
        <v>375</v>
      </c>
      <c r="H52" s="95">
        <v>600</v>
      </c>
      <c r="I52" s="95">
        <v>385</v>
      </c>
      <c r="J52" s="95">
        <v>390</v>
      </c>
      <c r="L52" s="93">
        <v>140</v>
      </c>
      <c r="M52" s="95">
        <v>365</v>
      </c>
      <c r="N52" s="95">
        <v>370</v>
      </c>
      <c r="O52" s="95">
        <v>375</v>
      </c>
      <c r="P52" s="95">
        <v>380</v>
      </c>
      <c r="Q52" s="95">
        <v>385</v>
      </c>
      <c r="R52" s="95">
        <v>390</v>
      </c>
      <c r="T52" s="93">
        <v>140</v>
      </c>
      <c r="U52" s="95">
        <v>365</v>
      </c>
      <c r="V52" s="95">
        <v>370</v>
      </c>
      <c r="W52" s="95">
        <v>375</v>
      </c>
      <c r="X52" s="95">
        <v>380</v>
      </c>
      <c r="Y52" s="95">
        <v>385</v>
      </c>
      <c r="Z52" s="95">
        <v>390</v>
      </c>
      <c r="AB52" s="93">
        <v>140</v>
      </c>
      <c r="AC52" s="95">
        <v>365</v>
      </c>
      <c r="AD52" s="95">
        <v>370</v>
      </c>
      <c r="AE52" s="95">
        <v>375</v>
      </c>
      <c r="AF52" s="95">
        <v>380</v>
      </c>
      <c r="AG52" s="95">
        <v>385</v>
      </c>
      <c r="AH52" s="95">
        <v>390</v>
      </c>
    </row>
    <row r="53" spans="4:34" ht="20.100000000000001" customHeight="1">
      <c r="D53" s="93">
        <v>150</v>
      </c>
      <c r="E53" s="95">
        <v>370</v>
      </c>
      <c r="F53" s="95">
        <v>375</v>
      </c>
      <c r="G53" s="95">
        <v>380</v>
      </c>
      <c r="H53" s="95">
        <v>385</v>
      </c>
      <c r="I53" s="95">
        <v>390</v>
      </c>
      <c r="J53" s="95">
        <v>395</v>
      </c>
      <c r="L53" s="93">
        <v>150</v>
      </c>
      <c r="M53" s="95">
        <v>370</v>
      </c>
      <c r="N53" s="95">
        <v>375</v>
      </c>
      <c r="O53" s="95">
        <v>380</v>
      </c>
      <c r="P53" s="95">
        <v>385</v>
      </c>
      <c r="Q53" s="95">
        <v>390</v>
      </c>
      <c r="R53" s="95">
        <v>395</v>
      </c>
      <c r="T53" s="93">
        <v>150</v>
      </c>
      <c r="U53" s="95">
        <v>370</v>
      </c>
      <c r="V53" s="95">
        <v>375</v>
      </c>
      <c r="W53" s="95">
        <v>380</v>
      </c>
      <c r="X53" s="95">
        <v>385</v>
      </c>
      <c r="Y53" s="95">
        <v>390</v>
      </c>
      <c r="Z53" s="95">
        <v>395</v>
      </c>
      <c r="AB53" s="93">
        <v>150</v>
      </c>
      <c r="AC53" s="95">
        <v>370</v>
      </c>
      <c r="AD53" s="95">
        <v>375</v>
      </c>
      <c r="AE53" s="95">
        <v>380</v>
      </c>
      <c r="AF53" s="95">
        <v>385</v>
      </c>
      <c r="AG53" s="95">
        <v>390</v>
      </c>
      <c r="AH53" s="95">
        <v>395</v>
      </c>
    </row>
    <row r="54" spans="4:34" ht="20.100000000000001" customHeight="1">
      <c r="D54" s="93">
        <v>160</v>
      </c>
      <c r="E54" s="95">
        <v>375</v>
      </c>
      <c r="F54" s="95">
        <v>380</v>
      </c>
      <c r="G54" s="95">
        <v>385</v>
      </c>
      <c r="H54" s="95">
        <v>390</v>
      </c>
      <c r="I54" s="95">
        <v>395</v>
      </c>
      <c r="J54" s="95">
        <v>400</v>
      </c>
      <c r="L54" s="93">
        <v>160</v>
      </c>
      <c r="M54" s="95">
        <v>375</v>
      </c>
      <c r="N54" s="95">
        <v>380</v>
      </c>
      <c r="O54" s="95">
        <v>385</v>
      </c>
      <c r="P54" s="95">
        <v>390</v>
      </c>
      <c r="Q54" s="95">
        <v>395</v>
      </c>
      <c r="R54" s="95">
        <v>400</v>
      </c>
      <c r="T54" s="93">
        <v>160</v>
      </c>
      <c r="U54" s="95">
        <v>375</v>
      </c>
      <c r="V54" s="95">
        <v>380</v>
      </c>
      <c r="W54" s="95">
        <v>385</v>
      </c>
      <c r="X54" s="95">
        <v>390</v>
      </c>
      <c r="Y54" s="95">
        <v>395</v>
      </c>
      <c r="Z54" s="95">
        <v>400</v>
      </c>
      <c r="AB54" s="93">
        <v>160</v>
      </c>
      <c r="AC54" s="95">
        <v>375</v>
      </c>
      <c r="AD54" s="95">
        <v>380</v>
      </c>
      <c r="AE54" s="95">
        <v>385</v>
      </c>
      <c r="AF54" s="95">
        <v>390</v>
      </c>
      <c r="AG54" s="95">
        <v>395</v>
      </c>
      <c r="AH54" s="95">
        <v>400</v>
      </c>
    </row>
    <row r="55" spans="4:34" ht="20.100000000000001" customHeight="1">
      <c r="D55" s="93">
        <v>170</v>
      </c>
      <c r="E55" s="95">
        <v>380</v>
      </c>
      <c r="F55" s="95">
        <v>385</v>
      </c>
      <c r="G55" s="95">
        <v>390</v>
      </c>
      <c r="H55" s="95">
        <v>395</v>
      </c>
      <c r="I55" s="95">
        <v>400</v>
      </c>
      <c r="J55" s="95">
        <v>405</v>
      </c>
      <c r="L55" s="93">
        <v>170</v>
      </c>
      <c r="M55" s="95">
        <v>380</v>
      </c>
      <c r="N55" s="95">
        <v>385</v>
      </c>
      <c r="O55" s="95">
        <v>390</v>
      </c>
      <c r="P55" s="95">
        <v>395</v>
      </c>
      <c r="Q55" s="95">
        <v>400</v>
      </c>
      <c r="R55" s="95">
        <v>405</v>
      </c>
      <c r="T55" s="93">
        <v>170</v>
      </c>
      <c r="U55" s="95">
        <v>380</v>
      </c>
      <c r="V55" s="95">
        <v>385</v>
      </c>
      <c r="W55" s="95">
        <v>390</v>
      </c>
      <c r="X55" s="95">
        <v>395</v>
      </c>
      <c r="Y55" s="95">
        <v>400</v>
      </c>
      <c r="Z55" s="95">
        <v>405</v>
      </c>
      <c r="AB55" s="93">
        <v>170</v>
      </c>
      <c r="AC55" s="95">
        <v>380</v>
      </c>
      <c r="AD55" s="95">
        <v>385</v>
      </c>
      <c r="AE55" s="95">
        <v>390</v>
      </c>
      <c r="AF55" s="95">
        <v>395</v>
      </c>
      <c r="AG55" s="95">
        <v>400</v>
      </c>
      <c r="AH55" s="95">
        <v>405</v>
      </c>
    </row>
    <row r="56" spans="4:34" ht="20.100000000000001" customHeight="1">
      <c r="D56" s="93">
        <v>180</v>
      </c>
      <c r="E56" s="95">
        <v>385</v>
      </c>
      <c r="F56" s="95">
        <v>390</v>
      </c>
      <c r="G56" s="95">
        <v>395</v>
      </c>
      <c r="H56" s="95">
        <v>400</v>
      </c>
      <c r="I56" s="95">
        <v>405</v>
      </c>
      <c r="J56" s="95">
        <v>410</v>
      </c>
      <c r="L56" s="93">
        <v>180</v>
      </c>
      <c r="M56" s="95">
        <v>385</v>
      </c>
      <c r="N56" s="95">
        <v>390</v>
      </c>
      <c r="O56" s="95">
        <v>395</v>
      </c>
      <c r="P56" s="95">
        <v>400</v>
      </c>
      <c r="Q56" s="95">
        <v>405</v>
      </c>
      <c r="R56" s="95">
        <v>410</v>
      </c>
      <c r="T56" s="93">
        <v>180</v>
      </c>
      <c r="U56" s="95">
        <v>385</v>
      </c>
      <c r="V56" s="95">
        <v>390</v>
      </c>
      <c r="W56" s="95">
        <v>395</v>
      </c>
      <c r="X56" s="95">
        <v>400</v>
      </c>
      <c r="Y56" s="95">
        <v>405</v>
      </c>
      <c r="Z56" s="95">
        <v>410</v>
      </c>
      <c r="AB56" s="93">
        <v>180</v>
      </c>
      <c r="AC56" s="95">
        <v>385</v>
      </c>
      <c r="AD56" s="95">
        <v>390</v>
      </c>
      <c r="AE56" s="95">
        <v>395</v>
      </c>
      <c r="AF56" s="95">
        <v>400</v>
      </c>
      <c r="AG56" s="95">
        <v>405</v>
      </c>
      <c r="AH56" s="95">
        <v>410</v>
      </c>
    </row>
    <row r="57" spans="4:34" ht="20.100000000000001" customHeight="1">
      <c r="D57" s="93">
        <v>190</v>
      </c>
      <c r="E57" s="95">
        <v>390</v>
      </c>
      <c r="F57" s="95">
        <v>395</v>
      </c>
      <c r="G57" s="95">
        <v>400</v>
      </c>
      <c r="H57" s="95">
        <v>405</v>
      </c>
      <c r="I57" s="95">
        <v>410</v>
      </c>
      <c r="J57" s="95">
        <v>415</v>
      </c>
      <c r="L57" s="93">
        <v>190</v>
      </c>
      <c r="M57" s="95">
        <v>390</v>
      </c>
      <c r="N57" s="95">
        <v>395</v>
      </c>
      <c r="O57" s="95">
        <v>400</v>
      </c>
      <c r="P57" s="95">
        <v>405</v>
      </c>
      <c r="Q57" s="95">
        <v>410</v>
      </c>
      <c r="R57" s="95">
        <v>415</v>
      </c>
      <c r="T57" s="93">
        <v>190</v>
      </c>
      <c r="U57" s="95">
        <v>390</v>
      </c>
      <c r="V57" s="95">
        <v>395</v>
      </c>
      <c r="W57" s="95">
        <v>400</v>
      </c>
      <c r="X57" s="95">
        <v>405</v>
      </c>
      <c r="Y57" s="95">
        <v>410</v>
      </c>
      <c r="Z57" s="95">
        <v>415</v>
      </c>
      <c r="AB57" s="93">
        <v>190</v>
      </c>
      <c r="AC57" s="95">
        <v>390</v>
      </c>
      <c r="AD57" s="95">
        <v>395</v>
      </c>
      <c r="AE57" s="95">
        <v>400</v>
      </c>
      <c r="AF57" s="95">
        <v>405</v>
      </c>
      <c r="AG57" s="95">
        <v>410</v>
      </c>
      <c r="AH57" s="95">
        <v>415</v>
      </c>
    </row>
    <row r="58" spans="4:34" ht="20.100000000000001" customHeight="1">
      <c r="D58" s="93">
        <v>200</v>
      </c>
      <c r="E58" s="95">
        <v>395</v>
      </c>
      <c r="F58" s="95">
        <v>400</v>
      </c>
      <c r="G58" s="95">
        <v>405</v>
      </c>
      <c r="H58" s="95">
        <v>410</v>
      </c>
      <c r="I58" s="95">
        <v>415</v>
      </c>
      <c r="J58" s="95">
        <v>420</v>
      </c>
      <c r="L58" s="93">
        <v>200</v>
      </c>
      <c r="M58" s="95">
        <v>395</v>
      </c>
      <c r="N58" s="95">
        <v>400</v>
      </c>
      <c r="O58" s="95">
        <v>405</v>
      </c>
      <c r="P58" s="95">
        <v>410</v>
      </c>
      <c r="Q58" s="95">
        <v>415</v>
      </c>
      <c r="R58" s="95">
        <v>420</v>
      </c>
      <c r="T58" s="93">
        <v>200</v>
      </c>
      <c r="U58" s="95">
        <v>395</v>
      </c>
      <c r="V58" s="95">
        <v>400</v>
      </c>
      <c r="W58" s="95">
        <v>405</v>
      </c>
      <c r="X58" s="95">
        <v>410</v>
      </c>
      <c r="Y58" s="95">
        <v>415</v>
      </c>
      <c r="Z58" s="95">
        <v>420</v>
      </c>
      <c r="AB58" s="93">
        <v>200</v>
      </c>
      <c r="AC58" s="95">
        <v>395</v>
      </c>
      <c r="AD58" s="95">
        <v>400</v>
      </c>
      <c r="AE58" s="95">
        <v>405</v>
      </c>
      <c r="AF58" s="95">
        <v>410</v>
      </c>
      <c r="AG58" s="95">
        <v>415</v>
      </c>
      <c r="AH58" s="95">
        <v>420</v>
      </c>
    </row>
    <row r="59" spans="4:34" ht="20.100000000000001" customHeight="1">
      <c r="D59" s="93">
        <v>210</v>
      </c>
      <c r="E59" s="95">
        <v>400</v>
      </c>
      <c r="F59" s="95">
        <v>405</v>
      </c>
      <c r="G59" s="95">
        <v>410</v>
      </c>
      <c r="H59" s="95">
        <v>415</v>
      </c>
      <c r="I59" s="95">
        <v>420</v>
      </c>
      <c r="J59" s="95">
        <v>425</v>
      </c>
      <c r="L59" s="93">
        <v>210</v>
      </c>
      <c r="M59" s="95">
        <v>400</v>
      </c>
      <c r="N59" s="95">
        <v>405</v>
      </c>
      <c r="O59" s="95">
        <v>410</v>
      </c>
      <c r="P59" s="95">
        <v>415</v>
      </c>
      <c r="Q59" s="95">
        <v>420</v>
      </c>
      <c r="R59" s="95">
        <v>425</v>
      </c>
      <c r="T59" s="93">
        <v>210</v>
      </c>
      <c r="U59" s="95">
        <v>400</v>
      </c>
      <c r="V59" s="95">
        <v>405</v>
      </c>
      <c r="W59" s="95">
        <v>410</v>
      </c>
      <c r="X59" s="95">
        <v>415</v>
      </c>
      <c r="Y59" s="95">
        <v>420</v>
      </c>
      <c r="Z59" s="95">
        <v>425</v>
      </c>
      <c r="AB59" s="93">
        <v>210</v>
      </c>
      <c r="AC59" s="95">
        <v>400</v>
      </c>
      <c r="AD59" s="95">
        <v>405</v>
      </c>
      <c r="AE59" s="95">
        <v>410</v>
      </c>
      <c r="AF59" s="95">
        <v>415</v>
      </c>
      <c r="AG59" s="95">
        <v>420</v>
      </c>
      <c r="AH59" s="95">
        <v>425</v>
      </c>
    </row>
    <row r="60" spans="4:34" ht="20.100000000000001" customHeight="1">
      <c r="D60" s="93">
        <v>220</v>
      </c>
      <c r="E60" s="95">
        <v>405</v>
      </c>
      <c r="F60" s="95">
        <v>410</v>
      </c>
      <c r="G60" s="95">
        <v>415</v>
      </c>
      <c r="H60" s="95">
        <v>420</v>
      </c>
      <c r="I60" s="95">
        <v>425</v>
      </c>
      <c r="J60" s="95">
        <v>430</v>
      </c>
      <c r="L60" s="93">
        <v>220</v>
      </c>
      <c r="M60" s="95">
        <v>405</v>
      </c>
      <c r="N60" s="95">
        <v>410</v>
      </c>
      <c r="O60" s="95">
        <v>415</v>
      </c>
      <c r="P60" s="95">
        <v>420</v>
      </c>
      <c r="Q60" s="95">
        <v>425</v>
      </c>
      <c r="R60" s="95">
        <v>430</v>
      </c>
      <c r="T60" s="93">
        <v>220</v>
      </c>
      <c r="U60" s="95">
        <v>405</v>
      </c>
      <c r="V60" s="95">
        <v>410</v>
      </c>
      <c r="W60" s="95">
        <v>415</v>
      </c>
      <c r="X60" s="95">
        <v>420</v>
      </c>
      <c r="Y60" s="95">
        <v>425</v>
      </c>
      <c r="Z60" s="95">
        <v>430</v>
      </c>
      <c r="AB60" s="93">
        <v>220</v>
      </c>
      <c r="AC60" s="95">
        <v>405</v>
      </c>
      <c r="AD60" s="95">
        <v>410</v>
      </c>
      <c r="AE60" s="95">
        <v>415</v>
      </c>
      <c r="AF60" s="95">
        <v>420</v>
      </c>
      <c r="AG60" s="95">
        <v>425</v>
      </c>
      <c r="AH60" s="95">
        <v>430</v>
      </c>
    </row>
    <row r="61" spans="4:34" ht="20.100000000000001" customHeight="1">
      <c r="D61" s="93">
        <v>230</v>
      </c>
      <c r="E61" s="95">
        <v>410</v>
      </c>
      <c r="F61" s="95">
        <v>415</v>
      </c>
      <c r="G61" s="95">
        <v>420</v>
      </c>
      <c r="H61" s="95">
        <v>425</v>
      </c>
      <c r="I61" s="95">
        <v>430</v>
      </c>
      <c r="J61" s="95">
        <v>435</v>
      </c>
      <c r="L61" s="93">
        <v>230</v>
      </c>
      <c r="M61" s="95">
        <v>410</v>
      </c>
      <c r="N61" s="95">
        <v>415</v>
      </c>
      <c r="O61" s="95">
        <v>420</v>
      </c>
      <c r="P61" s="95">
        <v>425</v>
      </c>
      <c r="Q61" s="95">
        <v>430</v>
      </c>
      <c r="R61" s="95">
        <v>435</v>
      </c>
      <c r="T61" s="93">
        <v>230</v>
      </c>
      <c r="U61" s="95">
        <v>410</v>
      </c>
      <c r="V61" s="95">
        <v>415</v>
      </c>
      <c r="W61" s="95">
        <v>420</v>
      </c>
      <c r="X61" s="95">
        <v>425</v>
      </c>
      <c r="Y61" s="95">
        <v>430</v>
      </c>
      <c r="Z61" s="95">
        <v>435</v>
      </c>
      <c r="AB61" s="93">
        <v>230</v>
      </c>
      <c r="AC61" s="95">
        <v>410</v>
      </c>
      <c r="AD61" s="95">
        <v>415</v>
      </c>
      <c r="AE61" s="95">
        <v>420</v>
      </c>
      <c r="AF61" s="95">
        <v>425</v>
      </c>
      <c r="AG61" s="95">
        <v>430</v>
      </c>
      <c r="AH61" s="95">
        <v>435</v>
      </c>
    </row>
    <row r="62" spans="4:34" ht="20.100000000000001" customHeight="1">
      <c r="D62" s="93">
        <v>240</v>
      </c>
      <c r="E62" s="95">
        <v>415</v>
      </c>
      <c r="F62" s="95">
        <v>420</v>
      </c>
      <c r="G62" s="95">
        <v>425</v>
      </c>
      <c r="H62" s="95">
        <v>430</v>
      </c>
      <c r="I62" s="95">
        <v>435</v>
      </c>
      <c r="J62" s="95">
        <v>440</v>
      </c>
      <c r="L62" s="93">
        <v>240</v>
      </c>
      <c r="M62" s="95">
        <v>415</v>
      </c>
      <c r="N62" s="95">
        <v>420</v>
      </c>
      <c r="O62" s="95">
        <v>425</v>
      </c>
      <c r="P62" s="95">
        <v>430</v>
      </c>
      <c r="Q62" s="95">
        <v>435</v>
      </c>
      <c r="R62" s="95">
        <v>440</v>
      </c>
      <c r="T62" s="93">
        <v>240</v>
      </c>
      <c r="U62" s="95">
        <v>415</v>
      </c>
      <c r="V62" s="95">
        <v>420</v>
      </c>
      <c r="W62" s="95">
        <v>425</v>
      </c>
      <c r="X62" s="95">
        <v>430</v>
      </c>
      <c r="Y62" s="95">
        <v>435</v>
      </c>
      <c r="Z62" s="95">
        <v>440</v>
      </c>
      <c r="AB62" s="93">
        <v>240</v>
      </c>
      <c r="AC62" s="95">
        <v>415</v>
      </c>
      <c r="AD62" s="95">
        <v>420</v>
      </c>
      <c r="AE62" s="95">
        <v>425</v>
      </c>
      <c r="AF62" s="95">
        <v>600</v>
      </c>
      <c r="AG62" s="95">
        <v>435</v>
      </c>
      <c r="AH62" s="95">
        <v>440</v>
      </c>
    </row>
    <row r="63" spans="4:34" ht="20.100000000000001" customHeight="1">
      <c r="D63" s="93">
        <v>250</v>
      </c>
      <c r="E63" s="95">
        <v>420</v>
      </c>
      <c r="F63" s="95">
        <v>200</v>
      </c>
      <c r="G63" s="95">
        <v>430</v>
      </c>
      <c r="H63" s="95">
        <v>435</v>
      </c>
      <c r="I63" s="95">
        <v>440</v>
      </c>
      <c r="J63" s="95">
        <v>445</v>
      </c>
      <c r="L63" s="93">
        <v>250</v>
      </c>
      <c r="M63" s="95">
        <v>420</v>
      </c>
      <c r="N63" s="95">
        <v>425</v>
      </c>
      <c r="O63" s="95">
        <v>430</v>
      </c>
      <c r="P63" s="95">
        <v>1000</v>
      </c>
      <c r="Q63" s="95">
        <v>440</v>
      </c>
      <c r="R63" s="95">
        <v>445</v>
      </c>
      <c r="T63" s="93">
        <v>250</v>
      </c>
      <c r="U63" s="95">
        <v>420</v>
      </c>
      <c r="V63" s="95">
        <v>425</v>
      </c>
      <c r="W63" s="95">
        <v>430</v>
      </c>
      <c r="X63" s="95">
        <v>435</v>
      </c>
      <c r="Y63" s="95">
        <v>440</v>
      </c>
      <c r="Z63" s="95">
        <v>445</v>
      </c>
      <c r="AB63" s="93">
        <v>250</v>
      </c>
      <c r="AC63" s="95">
        <v>420</v>
      </c>
      <c r="AD63" s="95">
        <v>425</v>
      </c>
      <c r="AE63" s="95">
        <v>430</v>
      </c>
      <c r="AF63" s="95">
        <v>435</v>
      </c>
      <c r="AG63" s="95">
        <v>440</v>
      </c>
      <c r="AH63" s="95">
        <v>445</v>
      </c>
    </row>
    <row r="64" spans="4:34" ht="20.100000000000001" customHeight="1">
      <c r="D64" s="93">
        <v>260</v>
      </c>
      <c r="E64" s="95">
        <v>425</v>
      </c>
      <c r="F64" s="95">
        <v>430</v>
      </c>
      <c r="G64" s="95">
        <v>435</v>
      </c>
      <c r="H64" s="95">
        <v>440</v>
      </c>
      <c r="I64" s="95">
        <v>445</v>
      </c>
      <c r="J64" s="95">
        <v>450</v>
      </c>
      <c r="L64" s="93">
        <v>260</v>
      </c>
      <c r="M64" s="95">
        <v>425</v>
      </c>
      <c r="N64" s="95">
        <v>430</v>
      </c>
      <c r="O64" s="95">
        <v>435</v>
      </c>
      <c r="P64" s="95">
        <v>440</v>
      </c>
      <c r="Q64" s="95">
        <v>445</v>
      </c>
      <c r="R64" s="95">
        <v>450</v>
      </c>
      <c r="T64" s="93">
        <v>260</v>
      </c>
      <c r="U64" s="95">
        <v>425</v>
      </c>
      <c r="V64" s="95">
        <v>430</v>
      </c>
      <c r="W64" s="95">
        <v>435</v>
      </c>
      <c r="X64" s="95">
        <v>440</v>
      </c>
      <c r="Y64" s="95">
        <v>445</v>
      </c>
      <c r="Z64" s="95">
        <v>450</v>
      </c>
      <c r="AB64" s="93">
        <v>260</v>
      </c>
      <c r="AC64" s="95">
        <v>425</v>
      </c>
      <c r="AD64" s="95">
        <v>430</v>
      </c>
      <c r="AE64" s="95">
        <v>435</v>
      </c>
      <c r="AF64" s="95">
        <v>440</v>
      </c>
      <c r="AG64" s="95">
        <v>445</v>
      </c>
      <c r="AH64" s="95">
        <v>450</v>
      </c>
    </row>
    <row r="65" spans="4:34" ht="20.100000000000001" customHeight="1">
      <c r="D65" s="93">
        <v>270</v>
      </c>
      <c r="E65" s="95">
        <v>430</v>
      </c>
      <c r="F65" s="95">
        <v>435</v>
      </c>
      <c r="G65" s="95">
        <v>440</v>
      </c>
      <c r="H65" s="95">
        <v>445</v>
      </c>
      <c r="I65" s="95">
        <v>450</v>
      </c>
      <c r="J65" s="95">
        <v>455</v>
      </c>
      <c r="L65" s="93">
        <v>270</v>
      </c>
      <c r="M65" s="95">
        <v>430</v>
      </c>
      <c r="N65" s="95">
        <v>435</v>
      </c>
      <c r="O65" s="95">
        <v>440</v>
      </c>
      <c r="P65" s="95">
        <v>445</v>
      </c>
      <c r="Q65" s="95">
        <v>450</v>
      </c>
      <c r="R65" s="95">
        <v>455</v>
      </c>
      <c r="T65" s="93">
        <v>270</v>
      </c>
      <c r="U65" s="95">
        <v>430</v>
      </c>
      <c r="V65" s="95">
        <v>435</v>
      </c>
      <c r="W65" s="95">
        <v>440</v>
      </c>
      <c r="X65" s="95">
        <v>445</v>
      </c>
      <c r="Y65" s="95">
        <v>450</v>
      </c>
      <c r="Z65" s="95">
        <v>455</v>
      </c>
      <c r="AB65" s="93">
        <v>270</v>
      </c>
      <c r="AC65" s="95">
        <v>430</v>
      </c>
      <c r="AD65" s="95">
        <v>435</v>
      </c>
      <c r="AE65" s="95">
        <v>440</v>
      </c>
      <c r="AF65" s="95">
        <v>445</v>
      </c>
      <c r="AG65" s="95">
        <v>450</v>
      </c>
      <c r="AH65" s="95">
        <v>455</v>
      </c>
    </row>
    <row r="66" spans="4:34" ht="20.100000000000001" customHeight="1">
      <c r="D66" s="93">
        <v>280</v>
      </c>
      <c r="E66" s="95">
        <v>435</v>
      </c>
      <c r="F66" s="95">
        <v>440</v>
      </c>
      <c r="G66" s="95">
        <v>445</v>
      </c>
      <c r="H66" s="95">
        <v>450</v>
      </c>
      <c r="I66" s="95">
        <v>455</v>
      </c>
      <c r="J66" s="95">
        <v>460</v>
      </c>
      <c r="L66" s="93">
        <v>280</v>
      </c>
      <c r="M66" s="95">
        <v>435</v>
      </c>
      <c r="N66" s="95">
        <v>440</v>
      </c>
      <c r="O66" s="95">
        <v>445</v>
      </c>
      <c r="P66" s="95">
        <v>450</v>
      </c>
      <c r="Q66" s="95">
        <v>455</v>
      </c>
      <c r="R66" s="95">
        <v>460</v>
      </c>
      <c r="T66" s="93">
        <v>280</v>
      </c>
      <c r="U66" s="95">
        <v>435</v>
      </c>
      <c r="V66" s="95">
        <v>440</v>
      </c>
      <c r="W66" s="95">
        <v>445</v>
      </c>
      <c r="X66" s="95">
        <v>450</v>
      </c>
      <c r="Y66" s="95">
        <v>455</v>
      </c>
      <c r="Z66" s="95">
        <v>460</v>
      </c>
      <c r="AB66" s="93">
        <v>280</v>
      </c>
      <c r="AC66" s="95">
        <v>435</v>
      </c>
      <c r="AD66" s="95">
        <v>440</v>
      </c>
      <c r="AE66" s="95">
        <v>445</v>
      </c>
      <c r="AF66" s="95">
        <v>450</v>
      </c>
      <c r="AG66" s="95">
        <v>455</v>
      </c>
      <c r="AH66" s="95">
        <v>460</v>
      </c>
    </row>
    <row r="67" spans="4:34" ht="20.100000000000001" customHeight="1">
      <c r="D67" s="93">
        <v>290</v>
      </c>
      <c r="E67" s="95">
        <v>440</v>
      </c>
      <c r="F67" s="95">
        <v>445</v>
      </c>
      <c r="G67" s="95">
        <v>450</v>
      </c>
      <c r="H67" s="95">
        <v>455</v>
      </c>
      <c r="I67" s="95">
        <v>460</v>
      </c>
      <c r="J67" s="95">
        <v>465</v>
      </c>
      <c r="L67" s="93">
        <v>290</v>
      </c>
      <c r="M67" s="95">
        <v>440</v>
      </c>
      <c r="N67" s="95">
        <v>445</v>
      </c>
      <c r="O67" s="95">
        <v>450</v>
      </c>
      <c r="P67" s="95">
        <v>455</v>
      </c>
      <c r="Q67" s="95">
        <v>460</v>
      </c>
      <c r="R67" s="95">
        <v>465</v>
      </c>
      <c r="T67" s="93">
        <v>290</v>
      </c>
      <c r="U67" s="95">
        <v>440</v>
      </c>
      <c r="V67" s="95">
        <v>445</v>
      </c>
      <c r="W67" s="95">
        <v>450</v>
      </c>
      <c r="X67" s="95">
        <v>455</v>
      </c>
      <c r="Y67" s="95">
        <v>460</v>
      </c>
      <c r="Z67" s="95">
        <v>465</v>
      </c>
      <c r="AB67" s="93">
        <v>290</v>
      </c>
      <c r="AC67" s="95">
        <v>440</v>
      </c>
      <c r="AD67" s="95">
        <v>445</v>
      </c>
      <c r="AE67" s="95">
        <v>450</v>
      </c>
      <c r="AF67" s="95">
        <v>455</v>
      </c>
      <c r="AG67" s="95">
        <v>460</v>
      </c>
      <c r="AH67" s="95">
        <v>465</v>
      </c>
    </row>
    <row r="68" spans="4:34" ht="20.100000000000001" customHeight="1">
      <c r="D68" s="93">
        <v>300</v>
      </c>
      <c r="E68" s="95">
        <v>445</v>
      </c>
      <c r="F68" s="95">
        <v>450</v>
      </c>
      <c r="G68" s="95">
        <v>455</v>
      </c>
      <c r="H68" s="95">
        <v>460</v>
      </c>
      <c r="I68" s="95">
        <v>465</v>
      </c>
      <c r="J68" s="95">
        <v>470</v>
      </c>
      <c r="L68" s="93">
        <v>300</v>
      </c>
      <c r="M68" s="95">
        <v>445</v>
      </c>
      <c r="N68" s="95">
        <v>450</v>
      </c>
      <c r="O68" s="95">
        <v>455</v>
      </c>
      <c r="P68" s="95">
        <v>460</v>
      </c>
      <c r="Q68" s="95">
        <v>465</v>
      </c>
      <c r="R68" s="95">
        <v>470</v>
      </c>
      <c r="T68" s="93">
        <v>300</v>
      </c>
      <c r="U68" s="95">
        <v>445</v>
      </c>
      <c r="V68" s="95">
        <v>450</v>
      </c>
      <c r="W68" s="95">
        <v>455</v>
      </c>
      <c r="X68" s="95">
        <v>460</v>
      </c>
      <c r="Y68" s="95">
        <v>465</v>
      </c>
      <c r="Z68" s="95">
        <v>470</v>
      </c>
      <c r="AB68" s="93">
        <v>300</v>
      </c>
      <c r="AC68" s="95">
        <v>445</v>
      </c>
      <c r="AD68" s="95">
        <v>450</v>
      </c>
      <c r="AE68" s="95">
        <v>455</v>
      </c>
      <c r="AF68" s="95">
        <v>460</v>
      </c>
      <c r="AG68" s="95">
        <v>465</v>
      </c>
      <c r="AH68" s="95">
        <v>470</v>
      </c>
    </row>
    <row r="71" spans="4:34" ht="20.100000000000001" customHeight="1">
      <c r="D71" s="96" t="s">
        <v>214</v>
      </c>
      <c r="L71" s="96" t="s">
        <v>214</v>
      </c>
      <c r="T71" s="96" t="s">
        <v>214</v>
      </c>
      <c r="AB71" s="96" t="s">
        <v>214</v>
      </c>
    </row>
    <row r="72" spans="4:34" ht="20.100000000000001" customHeight="1">
      <c r="D72" s="96" t="s">
        <v>208</v>
      </c>
      <c r="L72" s="96" t="s">
        <v>209</v>
      </c>
      <c r="T72" s="96" t="s">
        <v>210</v>
      </c>
      <c r="AB72" s="96" t="s">
        <v>211</v>
      </c>
    </row>
    <row r="73" spans="4:34" ht="20.100000000000001" customHeight="1">
      <c r="D73" s="93" t="s">
        <v>212</v>
      </c>
      <c r="E73" s="93">
        <v>500</v>
      </c>
      <c r="F73" s="93">
        <v>550</v>
      </c>
      <c r="G73" s="93">
        <v>600</v>
      </c>
      <c r="H73" s="93">
        <v>650</v>
      </c>
      <c r="I73" s="93">
        <v>700</v>
      </c>
      <c r="J73" s="93">
        <v>750</v>
      </c>
      <c r="L73" s="93" t="s">
        <v>212</v>
      </c>
      <c r="M73" s="93">
        <v>500</v>
      </c>
      <c r="N73" s="93">
        <v>550</v>
      </c>
      <c r="O73" s="93">
        <v>600</v>
      </c>
      <c r="P73" s="93">
        <v>650</v>
      </c>
      <c r="Q73" s="93">
        <v>700</v>
      </c>
      <c r="R73" s="93">
        <v>750</v>
      </c>
      <c r="T73" s="93" t="s">
        <v>212</v>
      </c>
      <c r="U73" s="93">
        <v>500</v>
      </c>
      <c r="V73" s="93">
        <v>550</v>
      </c>
      <c r="W73" s="93">
        <v>600</v>
      </c>
      <c r="X73" s="93">
        <v>650</v>
      </c>
      <c r="Y73" s="93">
        <v>700</v>
      </c>
      <c r="Z73" s="93">
        <v>750</v>
      </c>
      <c r="AB73" s="93" t="s">
        <v>212</v>
      </c>
      <c r="AC73" s="93">
        <v>500</v>
      </c>
      <c r="AD73" s="93">
        <v>550</v>
      </c>
      <c r="AE73" s="93">
        <v>600</v>
      </c>
      <c r="AF73" s="93">
        <v>650</v>
      </c>
      <c r="AG73" s="93">
        <v>700</v>
      </c>
      <c r="AH73" s="93">
        <v>750</v>
      </c>
    </row>
    <row r="74" spans="4:34" ht="20.100000000000001" customHeight="1">
      <c r="D74" s="93">
        <v>60</v>
      </c>
      <c r="E74" s="95">
        <v>310</v>
      </c>
      <c r="F74" s="95">
        <v>315</v>
      </c>
      <c r="G74" s="95">
        <v>320</v>
      </c>
      <c r="H74" s="95">
        <v>325</v>
      </c>
      <c r="I74" s="95">
        <v>330</v>
      </c>
      <c r="J74" s="95">
        <v>335</v>
      </c>
      <c r="L74" s="93">
        <v>60</v>
      </c>
      <c r="M74" s="95">
        <v>310</v>
      </c>
      <c r="N74" s="95">
        <v>315</v>
      </c>
      <c r="O74" s="95">
        <v>320</v>
      </c>
      <c r="P74" s="95">
        <v>325</v>
      </c>
      <c r="Q74" s="95">
        <v>330</v>
      </c>
      <c r="R74" s="95">
        <v>335</v>
      </c>
      <c r="T74" s="93">
        <v>60</v>
      </c>
      <c r="U74" s="95">
        <v>310</v>
      </c>
      <c r="V74" s="95">
        <v>315</v>
      </c>
      <c r="W74" s="95">
        <v>320</v>
      </c>
      <c r="X74" s="95">
        <v>325</v>
      </c>
      <c r="Y74" s="95">
        <v>330</v>
      </c>
      <c r="Z74" s="95">
        <v>335</v>
      </c>
      <c r="AB74" s="93">
        <v>60</v>
      </c>
      <c r="AC74" s="95">
        <v>310</v>
      </c>
      <c r="AD74" s="95">
        <v>315</v>
      </c>
      <c r="AE74" s="95">
        <v>320</v>
      </c>
      <c r="AF74" s="95">
        <v>325</v>
      </c>
      <c r="AG74" s="95">
        <v>330</v>
      </c>
      <c r="AH74" s="95">
        <v>335</v>
      </c>
    </row>
    <row r="75" spans="4:34" ht="20.100000000000001" customHeight="1">
      <c r="D75" s="93">
        <v>65</v>
      </c>
      <c r="E75" s="95">
        <v>315</v>
      </c>
      <c r="F75" s="95">
        <v>320</v>
      </c>
      <c r="G75" s="95">
        <v>325</v>
      </c>
      <c r="H75" s="95">
        <v>330</v>
      </c>
      <c r="I75" s="95">
        <v>335</v>
      </c>
      <c r="J75" s="95">
        <v>340</v>
      </c>
      <c r="L75" s="93">
        <v>65</v>
      </c>
      <c r="M75" s="95">
        <v>315</v>
      </c>
      <c r="N75" s="95">
        <v>320</v>
      </c>
      <c r="O75" s="95">
        <v>325</v>
      </c>
      <c r="P75" s="95">
        <v>330</v>
      </c>
      <c r="Q75" s="95">
        <v>335</v>
      </c>
      <c r="R75" s="95">
        <v>340</v>
      </c>
      <c r="T75" s="93">
        <v>65</v>
      </c>
      <c r="U75" s="95">
        <v>315</v>
      </c>
      <c r="V75" s="95">
        <v>320</v>
      </c>
      <c r="W75" s="95">
        <v>325</v>
      </c>
      <c r="X75" s="95">
        <v>330</v>
      </c>
      <c r="Y75" s="95">
        <v>335</v>
      </c>
      <c r="Z75" s="95">
        <v>340</v>
      </c>
      <c r="AB75" s="93">
        <v>65</v>
      </c>
      <c r="AC75" s="95">
        <v>315</v>
      </c>
      <c r="AD75" s="95">
        <v>320</v>
      </c>
      <c r="AE75" s="95">
        <v>325</v>
      </c>
      <c r="AF75" s="95">
        <v>330</v>
      </c>
      <c r="AG75" s="95">
        <v>335</v>
      </c>
      <c r="AH75" s="95">
        <v>340</v>
      </c>
    </row>
    <row r="76" spans="4:34" ht="20.100000000000001" customHeight="1">
      <c r="D76" s="93">
        <v>70</v>
      </c>
      <c r="E76" s="95">
        <v>320</v>
      </c>
      <c r="F76" s="95">
        <v>325</v>
      </c>
      <c r="G76" s="95">
        <v>330</v>
      </c>
      <c r="H76" s="95">
        <v>335</v>
      </c>
      <c r="I76" s="95">
        <v>340</v>
      </c>
      <c r="J76" s="95">
        <v>345</v>
      </c>
      <c r="L76" s="93">
        <v>70</v>
      </c>
      <c r="M76" s="95">
        <v>320</v>
      </c>
      <c r="N76" s="95">
        <v>325</v>
      </c>
      <c r="O76" s="95">
        <v>330</v>
      </c>
      <c r="P76" s="95">
        <v>335</v>
      </c>
      <c r="Q76" s="95">
        <v>340</v>
      </c>
      <c r="R76" s="95">
        <v>345</v>
      </c>
      <c r="T76" s="93">
        <v>70</v>
      </c>
      <c r="U76" s="95">
        <v>320</v>
      </c>
      <c r="V76" s="95">
        <v>325</v>
      </c>
      <c r="W76" s="95">
        <v>330</v>
      </c>
      <c r="X76" s="95">
        <v>335</v>
      </c>
      <c r="Y76" s="95">
        <v>340</v>
      </c>
      <c r="Z76" s="95">
        <v>345</v>
      </c>
      <c r="AB76" s="93">
        <v>70</v>
      </c>
      <c r="AC76" s="95">
        <v>320</v>
      </c>
      <c r="AD76" s="95">
        <v>325</v>
      </c>
      <c r="AE76" s="95">
        <v>330</v>
      </c>
      <c r="AF76" s="95">
        <v>335</v>
      </c>
      <c r="AG76" s="95">
        <v>340</v>
      </c>
      <c r="AH76" s="95">
        <v>345</v>
      </c>
    </row>
    <row r="77" spans="4:34" ht="20.100000000000001" customHeight="1">
      <c r="D77" s="93">
        <v>75</v>
      </c>
      <c r="E77" s="95">
        <v>325</v>
      </c>
      <c r="F77" s="95">
        <v>330</v>
      </c>
      <c r="G77" s="95">
        <v>335</v>
      </c>
      <c r="H77" s="95">
        <v>340</v>
      </c>
      <c r="I77" s="95">
        <v>345</v>
      </c>
      <c r="J77" s="95">
        <v>350</v>
      </c>
      <c r="L77" s="93">
        <v>75</v>
      </c>
      <c r="M77" s="95">
        <v>325</v>
      </c>
      <c r="N77" s="95">
        <v>330</v>
      </c>
      <c r="O77" s="95">
        <v>335</v>
      </c>
      <c r="P77" s="95">
        <v>340</v>
      </c>
      <c r="Q77" s="95">
        <v>345</v>
      </c>
      <c r="R77" s="95">
        <v>350</v>
      </c>
      <c r="T77" s="93">
        <v>75</v>
      </c>
      <c r="U77" s="95">
        <v>325</v>
      </c>
      <c r="V77" s="95">
        <v>330</v>
      </c>
      <c r="W77" s="95">
        <v>335</v>
      </c>
      <c r="X77" s="95">
        <v>340</v>
      </c>
      <c r="Y77" s="95">
        <v>345</v>
      </c>
      <c r="Z77" s="95">
        <v>350</v>
      </c>
      <c r="AB77" s="93">
        <v>75</v>
      </c>
      <c r="AC77" s="95">
        <v>325</v>
      </c>
      <c r="AD77" s="95">
        <v>330</v>
      </c>
      <c r="AE77" s="95">
        <v>335</v>
      </c>
      <c r="AF77" s="95">
        <v>340</v>
      </c>
      <c r="AG77" s="95">
        <v>345</v>
      </c>
      <c r="AH77" s="95">
        <v>350</v>
      </c>
    </row>
    <row r="78" spans="4:34" ht="20.100000000000001" customHeight="1">
      <c r="D78" s="93">
        <v>80</v>
      </c>
      <c r="E78" s="95">
        <v>330</v>
      </c>
      <c r="F78" s="95">
        <v>335</v>
      </c>
      <c r="G78" s="95">
        <v>340</v>
      </c>
      <c r="H78" s="95">
        <v>345</v>
      </c>
      <c r="I78" s="95">
        <v>350</v>
      </c>
      <c r="J78" s="95">
        <v>355</v>
      </c>
      <c r="L78" s="93">
        <v>80</v>
      </c>
      <c r="M78" s="95">
        <v>330</v>
      </c>
      <c r="N78" s="95">
        <v>335</v>
      </c>
      <c r="O78" s="95">
        <v>340</v>
      </c>
      <c r="P78" s="95">
        <v>345</v>
      </c>
      <c r="Q78" s="95">
        <v>350</v>
      </c>
      <c r="R78" s="95">
        <v>355</v>
      </c>
      <c r="T78" s="93">
        <v>80</v>
      </c>
      <c r="U78" s="95">
        <v>330</v>
      </c>
      <c r="V78" s="95">
        <v>335</v>
      </c>
      <c r="W78" s="95">
        <v>340</v>
      </c>
      <c r="X78" s="95">
        <v>345</v>
      </c>
      <c r="Y78" s="95">
        <v>350</v>
      </c>
      <c r="Z78" s="95">
        <v>355</v>
      </c>
      <c r="AB78" s="93">
        <v>80</v>
      </c>
      <c r="AC78" s="95">
        <v>330</v>
      </c>
      <c r="AD78" s="95">
        <v>335</v>
      </c>
      <c r="AE78" s="95">
        <v>340</v>
      </c>
      <c r="AF78" s="95">
        <v>345</v>
      </c>
      <c r="AG78" s="95">
        <v>350</v>
      </c>
      <c r="AH78" s="95">
        <v>355</v>
      </c>
    </row>
    <row r="79" spans="4:34" ht="20.100000000000001" customHeight="1">
      <c r="D79" s="93">
        <v>90</v>
      </c>
      <c r="E79" s="95">
        <v>335</v>
      </c>
      <c r="F79" s="95">
        <v>340</v>
      </c>
      <c r="G79" s="95">
        <v>345</v>
      </c>
      <c r="H79" s="95">
        <v>350</v>
      </c>
      <c r="I79" s="95">
        <v>355</v>
      </c>
      <c r="J79" s="95">
        <v>360</v>
      </c>
      <c r="L79" s="93">
        <v>90</v>
      </c>
      <c r="M79" s="95">
        <v>335</v>
      </c>
      <c r="N79" s="95">
        <v>340</v>
      </c>
      <c r="O79" s="95">
        <v>345</v>
      </c>
      <c r="P79" s="95">
        <v>350</v>
      </c>
      <c r="Q79" s="95">
        <v>355</v>
      </c>
      <c r="R79" s="95">
        <v>360</v>
      </c>
      <c r="T79" s="93">
        <v>90</v>
      </c>
      <c r="U79" s="95">
        <v>335</v>
      </c>
      <c r="V79" s="95">
        <v>340</v>
      </c>
      <c r="W79" s="95">
        <v>345</v>
      </c>
      <c r="X79" s="95">
        <v>350</v>
      </c>
      <c r="Y79" s="95">
        <v>355</v>
      </c>
      <c r="Z79" s="95">
        <v>360</v>
      </c>
      <c r="AB79" s="93">
        <v>90</v>
      </c>
      <c r="AC79" s="95">
        <v>335</v>
      </c>
      <c r="AD79" s="95">
        <v>340</v>
      </c>
      <c r="AE79" s="95">
        <v>345</v>
      </c>
      <c r="AF79" s="95">
        <v>350</v>
      </c>
      <c r="AG79" s="95">
        <v>355</v>
      </c>
      <c r="AH79" s="95">
        <v>360</v>
      </c>
    </row>
    <row r="80" spans="4:34" ht="20.100000000000001" customHeight="1">
      <c r="D80" s="93">
        <v>95</v>
      </c>
      <c r="E80" s="95">
        <v>340</v>
      </c>
      <c r="F80" s="95">
        <v>345</v>
      </c>
      <c r="G80" s="95">
        <v>350</v>
      </c>
      <c r="H80" s="95">
        <v>500</v>
      </c>
      <c r="I80" s="95">
        <v>360</v>
      </c>
      <c r="J80" s="95">
        <v>365</v>
      </c>
      <c r="L80" s="93">
        <v>95</v>
      </c>
      <c r="M80" s="95">
        <v>340</v>
      </c>
      <c r="N80" s="95">
        <v>345</v>
      </c>
      <c r="O80" s="95">
        <v>350</v>
      </c>
      <c r="P80" s="95">
        <v>355</v>
      </c>
      <c r="Q80" s="95">
        <v>360</v>
      </c>
      <c r="R80" s="95">
        <v>365</v>
      </c>
      <c r="T80" s="93">
        <v>95</v>
      </c>
      <c r="U80" s="95">
        <v>340</v>
      </c>
      <c r="V80" s="95">
        <v>345</v>
      </c>
      <c r="W80" s="95">
        <v>350</v>
      </c>
      <c r="X80" s="95">
        <v>355</v>
      </c>
      <c r="Y80" s="95">
        <v>360</v>
      </c>
      <c r="Z80" s="95">
        <v>365</v>
      </c>
      <c r="AB80" s="93">
        <v>95</v>
      </c>
      <c r="AC80" s="95">
        <v>340</v>
      </c>
      <c r="AD80" s="95">
        <v>345</v>
      </c>
      <c r="AE80" s="95">
        <v>350</v>
      </c>
      <c r="AF80" s="95">
        <v>355</v>
      </c>
      <c r="AG80" s="95">
        <v>360</v>
      </c>
      <c r="AH80" s="95">
        <v>365</v>
      </c>
    </row>
    <row r="81" spans="4:34" ht="20.100000000000001" customHeight="1">
      <c r="D81" s="93">
        <v>100</v>
      </c>
      <c r="E81" s="95">
        <v>345</v>
      </c>
      <c r="F81" s="95">
        <v>350</v>
      </c>
      <c r="G81" s="95">
        <v>355</v>
      </c>
      <c r="H81" s="95">
        <v>550</v>
      </c>
      <c r="I81" s="95">
        <v>365</v>
      </c>
      <c r="J81" s="95">
        <v>370</v>
      </c>
      <c r="L81" s="93">
        <v>100</v>
      </c>
      <c r="M81" s="95">
        <v>345</v>
      </c>
      <c r="N81" s="95">
        <v>350</v>
      </c>
      <c r="O81" s="95">
        <v>355</v>
      </c>
      <c r="P81" s="95">
        <v>360</v>
      </c>
      <c r="Q81" s="95">
        <v>365</v>
      </c>
      <c r="R81" s="95">
        <v>370</v>
      </c>
      <c r="T81" s="93">
        <v>100</v>
      </c>
      <c r="U81" s="95">
        <v>345</v>
      </c>
      <c r="V81" s="95">
        <v>350</v>
      </c>
      <c r="W81" s="95">
        <v>355</v>
      </c>
      <c r="X81" s="95">
        <v>360</v>
      </c>
      <c r="Y81" s="95">
        <v>365</v>
      </c>
      <c r="Z81" s="95">
        <v>370</v>
      </c>
      <c r="AB81" s="93">
        <v>100</v>
      </c>
      <c r="AC81" s="95">
        <v>345</v>
      </c>
      <c r="AD81" s="95">
        <v>350</v>
      </c>
      <c r="AE81" s="95">
        <v>355</v>
      </c>
      <c r="AF81" s="95">
        <v>360</v>
      </c>
      <c r="AG81" s="95">
        <v>365</v>
      </c>
      <c r="AH81" s="95">
        <v>370</v>
      </c>
    </row>
    <row r="82" spans="4:34" ht="20.100000000000001" customHeight="1">
      <c r="D82" s="93">
        <v>110</v>
      </c>
      <c r="E82" s="95">
        <v>350</v>
      </c>
      <c r="F82" s="95">
        <v>355</v>
      </c>
      <c r="G82" s="95">
        <v>360</v>
      </c>
      <c r="H82" s="95">
        <v>600</v>
      </c>
      <c r="I82" s="95">
        <v>370</v>
      </c>
      <c r="J82" s="95">
        <v>375</v>
      </c>
      <c r="L82" s="93">
        <v>110</v>
      </c>
      <c r="M82" s="95">
        <v>350</v>
      </c>
      <c r="N82" s="95">
        <v>355</v>
      </c>
      <c r="O82" s="95">
        <v>360</v>
      </c>
      <c r="P82" s="95">
        <v>365</v>
      </c>
      <c r="Q82" s="95">
        <v>370</v>
      </c>
      <c r="R82" s="95">
        <v>375</v>
      </c>
      <c r="T82" s="93">
        <v>110</v>
      </c>
      <c r="U82" s="95">
        <v>350</v>
      </c>
      <c r="V82" s="95">
        <v>355</v>
      </c>
      <c r="W82" s="95">
        <v>360</v>
      </c>
      <c r="X82" s="95">
        <v>365</v>
      </c>
      <c r="Y82" s="95">
        <v>370</v>
      </c>
      <c r="Z82" s="95">
        <v>375</v>
      </c>
      <c r="AB82" s="93">
        <v>110</v>
      </c>
      <c r="AC82" s="95">
        <v>350</v>
      </c>
      <c r="AD82" s="95">
        <v>355</v>
      </c>
      <c r="AE82" s="95">
        <v>360</v>
      </c>
      <c r="AF82" s="95">
        <v>365</v>
      </c>
      <c r="AG82" s="95">
        <v>370</v>
      </c>
      <c r="AH82" s="95">
        <v>375</v>
      </c>
    </row>
    <row r="83" spans="4:34" ht="20.100000000000001" customHeight="1">
      <c r="D83" s="93">
        <v>120</v>
      </c>
      <c r="E83" s="95">
        <v>355</v>
      </c>
      <c r="F83" s="95">
        <v>360</v>
      </c>
      <c r="G83" s="95">
        <v>365</v>
      </c>
      <c r="H83" s="95">
        <v>650</v>
      </c>
      <c r="I83" s="95">
        <v>375</v>
      </c>
      <c r="J83" s="95">
        <v>380</v>
      </c>
      <c r="L83" s="93">
        <v>120</v>
      </c>
      <c r="M83" s="95">
        <v>355</v>
      </c>
      <c r="N83" s="95">
        <v>360</v>
      </c>
      <c r="O83" s="95">
        <v>365</v>
      </c>
      <c r="P83" s="95">
        <v>370</v>
      </c>
      <c r="Q83" s="95">
        <v>375</v>
      </c>
      <c r="R83" s="95">
        <v>380</v>
      </c>
      <c r="T83" s="93">
        <v>120</v>
      </c>
      <c r="U83" s="95">
        <v>355</v>
      </c>
      <c r="V83" s="95">
        <v>360</v>
      </c>
      <c r="W83" s="95">
        <v>365</v>
      </c>
      <c r="X83" s="95">
        <v>370</v>
      </c>
      <c r="Y83" s="95">
        <v>375</v>
      </c>
      <c r="Z83" s="95">
        <v>380</v>
      </c>
      <c r="AB83" s="93">
        <v>120</v>
      </c>
      <c r="AC83" s="95">
        <v>355</v>
      </c>
      <c r="AD83" s="95">
        <v>360</v>
      </c>
      <c r="AE83" s="95">
        <v>365</v>
      </c>
      <c r="AF83" s="95">
        <v>370</v>
      </c>
      <c r="AG83" s="95">
        <v>375</v>
      </c>
      <c r="AH83" s="95">
        <v>380</v>
      </c>
    </row>
    <row r="84" spans="4:34" ht="20.100000000000001" customHeight="1">
      <c r="D84" s="93">
        <v>130</v>
      </c>
      <c r="E84" s="95">
        <v>360</v>
      </c>
      <c r="F84" s="95">
        <v>365</v>
      </c>
      <c r="G84" s="95">
        <v>370</v>
      </c>
      <c r="H84" s="95">
        <v>700</v>
      </c>
      <c r="I84" s="95">
        <v>380</v>
      </c>
      <c r="J84" s="95">
        <v>385</v>
      </c>
      <c r="L84" s="93">
        <v>130</v>
      </c>
      <c r="M84" s="95">
        <v>360</v>
      </c>
      <c r="N84" s="95">
        <v>365</v>
      </c>
      <c r="O84" s="95">
        <v>370</v>
      </c>
      <c r="P84" s="95">
        <v>375</v>
      </c>
      <c r="Q84" s="95">
        <v>380</v>
      </c>
      <c r="R84" s="95">
        <v>385</v>
      </c>
      <c r="T84" s="93">
        <v>130</v>
      </c>
      <c r="U84" s="95">
        <v>360</v>
      </c>
      <c r="V84" s="95">
        <v>365</v>
      </c>
      <c r="W84" s="95">
        <v>370</v>
      </c>
      <c r="X84" s="95">
        <v>375</v>
      </c>
      <c r="Y84" s="95">
        <v>380</v>
      </c>
      <c r="Z84" s="95">
        <v>385</v>
      </c>
      <c r="AB84" s="93">
        <v>130</v>
      </c>
      <c r="AC84" s="95">
        <v>360</v>
      </c>
      <c r="AD84" s="95">
        <v>365</v>
      </c>
      <c r="AE84" s="95">
        <v>370</v>
      </c>
      <c r="AF84" s="95">
        <v>375</v>
      </c>
      <c r="AG84" s="95">
        <v>380</v>
      </c>
      <c r="AH84" s="95">
        <v>385</v>
      </c>
    </row>
    <row r="85" spans="4:34" ht="20.100000000000001" customHeight="1">
      <c r="D85" s="93">
        <v>140</v>
      </c>
      <c r="E85" s="95">
        <v>365</v>
      </c>
      <c r="F85" s="95">
        <v>370</v>
      </c>
      <c r="G85" s="95">
        <v>375</v>
      </c>
      <c r="H85" s="95">
        <v>750</v>
      </c>
      <c r="I85" s="95">
        <v>385</v>
      </c>
      <c r="J85" s="95">
        <v>390</v>
      </c>
      <c r="L85" s="93">
        <v>140</v>
      </c>
      <c r="M85" s="95">
        <v>365</v>
      </c>
      <c r="N85" s="95">
        <v>370</v>
      </c>
      <c r="O85" s="95">
        <v>375</v>
      </c>
      <c r="P85" s="95">
        <v>380</v>
      </c>
      <c r="Q85" s="95">
        <v>385</v>
      </c>
      <c r="R85" s="95">
        <v>390</v>
      </c>
      <c r="T85" s="93">
        <v>140</v>
      </c>
      <c r="U85" s="95">
        <v>365</v>
      </c>
      <c r="V85" s="95">
        <v>370</v>
      </c>
      <c r="W85" s="95">
        <v>375</v>
      </c>
      <c r="X85" s="95">
        <v>380</v>
      </c>
      <c r="Y85" s="95">
        <v>385</v>
      </c>
      <c r="Z85" s="95">
        <v>390</v>
      </c>
      <c r="AB85" s="93">
        <v>140</v>
      </c>
      <c r="AC85" s="95">
        <v>365</v>
      </c>
      <c r="AD85" s="95">
        <v>370</v>
      </c>
      <c r="AE85" s="95">
        <v>375</v>
      </c>
      <c r="AF85" s="95">
        <v>380</v>
      </c>
      <c r="AG85" s="95">
        <v>385</v>
      </c>
      <c r="AH85" s="95">
        <v>390</v>
      </c>
    </row>
    <row r="86" spans="4:34" ht="20.100000000000001" customHeight="1">
      <c r="D86" s="93">
        <v>150</v>
      </c>
      <c r="E86" s="95">
        <v>370</v>
      </c>
      <c r="F86" s="95">
        <v>375</v>
      </c>
      <c r="G86" s="95">
        <v>380</v>
      </c>
      <c r="H86" s="95">
        <v>800</v>
      </c>
      <c r="I86" s="95">
        <v>390</v>
      </c>
      <c r="J86" s="95">
        <v>395</v>
      </c>
      <c r="L86" s="93">
        <v>150</v>
      </c>
      <c r="M86" s="95">
        <v>370</v>
      </c>
      <c r="N86" s="95">
        <v>375</v>
      </c>
      <c r="O86" s="95">
        <v>380</v>
      </c>
      <c r="P86" s="95">
        <v>385</v>
      </c>
      <c r="Q86" s="95">
        <v>390</v>
      </c>
      <c r="R86" s="95">
        <v>395</v>
      </c>
      <c r="T86" s="93">
        <v>150</v>
      </c>
      <c r="U86" s="95">
        <v>370</v>
      </c>
      <c r="V86" s="95">
        <v>375</v>
      </c>
      <c r="W86" s="95">
        <v>380</v>
      </c>
      <c r="X86" s="95">
        <v>385</v>
      </c>
      <c r="Y86" s="95">
        <v>390</v>
      </c>
      <c r="Z86" s="95">
        <v>395</v>
      </c>
      <c r="AB86" s="93">
        <v>150</v>
      </c>
      <c r="AC86" s="95">
        <v>370</v>
      </c>
      <c r="AD86" s="95">
        <v>375</v>
      </c>
      <c r="AE86" s="95">
        <v>380</v>
      </c>
      <c r="AF86" s="95">
        <v>385</v>
      </c>
      <c r="AG86" s="95">
        <v>390</v>
      </c>
      <c r="AH86" s="95">
        <v>395</v>
      </c>
    </row>
    <row r="87" spans="4:34" ht="20.100000000000001" customHeight="1">
      <c r="D87" s="93">
        <v>160</v>
      </c>
      <c r="E87" s="95">
        <v>375</v>
      </c>
      <c r="F87" s="95">
        <v>380</v>
      </c>
      <c r="G87" s="95">
        <v>385</v>
      </c>
      <c r="H87" s="95">
        <v>850</v>
      </c>
      <c r="I87" s="95">
        <v>395</v>
      </c>
      <c r="J87" s="95">
        <v>400</v>
      </c>
      <c r="L87" s="93">
        <v>160</v>
      </c>
      <c r="M87" s="95">
        <v>375</v>
      </c>
      <c r="N87" s="95">
        <v>380</v>
      </c>
      <c r="O87" s="95">
        <v>385</v>
      </c>
      <c r="P87" s="95">
        <v>390</v>
      </c>
      <c r="Q87" s="95">
        <v>395</v>
      </c>
      <c r="R87" s="95">
        <v>400</v>
      </c>
      <c r="T87" s="93">
        <v>160</v>
      </c>
      <c r="U87" s="95">
        <v>375</v>
      </c>
      <c r="V87" s="95">
        <v>380</v>
      </c>
      <c r="W87" s="95">
        <v>385</v>
      </c>
      <c r="X87" s="95">
        <v>390</v>
      </c>
      <c r="Y87" s="95">
        <v>395</v>
      </c>
      <c r="Z87" s="95">
        <v>400</v>
      </c>
      <c r="AB87" s="93">
        <v>160</v>
      </c>
      <c r="AC87" s="95">
        <v>375</v>
      </c>
      <c r="AD87" s="95">
        <v>380</v>
      </c>
      <c r="AE87" s="95">
        <v>385</v>
      </c>
      <c r="AF87" s="95">
        <v>390</v>
      </c>
      <c r="AG87" s="95">
        <v>395</v>
      </c>
      <c r="AH87" s="95">
        <v>400</v>
      </c>
    </row>
    <row r="88" spans="4:34" ht="20.100000000000001" customHeight="1">
      <c r="D88" s="93">
        <v>170</v>
      </c>
      <c r="E88" s="95">
        <v>380</v>
      </c>
      <c r="F88" s="95">
        <v>385</v>
      </c>
      <c r="G88" s="95">
        <v>390</v>
      </c>
      <c r="H88" s="95">
        <v>900</v>
      </c>
      <c r="I88" s="95">
        <v>400</v>
      </c>
      <c r="J88" s="95">
        <v>405</v>
      </c>
      <c r="L88" s="93">
        <v>170</v>
      </c>
      <c r="M88" s="95">
        <v>380</v>
      </c>
      <c r="N88" s="95">
        <v>385</v>
      </c>
      <c r="O88" s="95">
        <v>390</v>
      </c>
      <c r="P88" s="95">
        <v>395</v>
      </c>
      <c r="Q88" s="95">
        <v>400</v>
      </c>
      <c r="R88" s="95">
        <v>405</v>
      </c>
      <c r="T88" s="93">
        <v>170</v>
      </c>
      <c r="U88" s="95">
        <v>380</v>
      </c>
      <c r="V88" s="95">
        <v>385</v>
      </c>
      <c r="W88" s="95">
        <v>390</v>
      </c>
      <c r="X88" s="95">
        <v>395</v>
      </c>
      <c r="Y88" s="95">
        <v>400</v>
      </c>
      <c r="Z88" s="95">
        <v>405</v>
      </c>
      <c r="AB88" s="93">
        <v>170</v>
      </c>
      <c r="AC88" s="95">
        <v>380</v>
      </c>
      <c r="AD88" s="95">
        <v>385</v>
      </c>
      <c r="AE88" s="95">
        <v>390</v>
      </c>
      <c r="AF88" s="95">
        <v>395</v>
      </c>
      <c r="AG88" s="95">
        <v>400</v>
      </c>
      <c r="AH88" s="95">
        <v>405</v>
      </c>
    </row>
    <row r="89" spans="4:34" ht="20.100000000000001" customHeight="1">
      <c r="D89" s="93">
        <v>180</v>
      </c>
      <c r="E89" s="95">
        <v>385</v>
      </c>
      <c r="F89" s="95">
        <v>390</v>
      </c>
      <c r="G89" s="95">
        <v>395</v>
      </c>
      <c r="H89" s="95">
        <v>950</v>
      </c>
      <c r="I89" s="95">
        <v>405</v>
      </c>
      <c r="J89" s="95">
        <v>410</v>
      </c>
      <c r="L89" s="93">
        <v>180</v>
      </c>
      <c r="M89" s="95">
        <v>385</v>
      </c>
      <c r="N89" s="95">
        <v>390</v>
      </c>
      <c r="O89" s="95">
        <v>395</v>
      </c>
      <c r="P89" s="95">
        <v>400</v>
      </c>
      <c r="Q89" s="95">
        <v>405</v>
      </c>
      <c r="R89" s="95">
        <v>410</v>
      </c>
      <c r="T89" s="93">
        <v>180</v>
      </c>
      <c r="U89" s="95">
        <v>385</v>
      </c>
      <c r="V89" s="95">
        <v>390</v>
      </c>
      <c r="W89" s="95">
        <v>395</v>
      </c>
      <c r="X89" s="95">
        <v>400</v>
      </c>
      <c r="Y89" s="95">
        <v>405</v>
      </c>
      <c r="Z89" s="95">
        <v>410</v>
      </c>
      <c r="AB89" s="93">
        <v>180</v>
      </c>
      <c r="AC89" s="95">
        <v>385</v>
      </c>
      <c r="AD89" s="95">
        <v>390</v>
      </c>
      <c r="AE89" s="95">
        <v>395</v>
      </c>
      <c r="AF89" s="95">
        <v>400</v>
      </c>
      <c r="AG89" s="95">
        <v>405</v>
      </c>
      <c r="AH89" s="95">
        <v>410</v>
      </c>
    </row>
    <row r="90" spans="4:34" ht="20.100000000000001" customHeight="1">
      <c r="D90" s="93">
        <v>190</v>
      </c>
      <c r="E90" s="95">
        <v>390</v>
      </c>
      <c r="F90" s="95">
        <v>395</v>
      </c>
      <c r="G90" s="95">
        <v>400</v>
      </c>
      <c r="H90" s="95">
        <v>1000</v>
      </c>
      <c r="I90" s="95">
        <v>410</v>
      </c>
      <c r="J90" s="95">
        <v>415</v>
      </c>
      <c r="L90" s="93">
        <v>190</v>
      </c>
      <c r="M90" s="95">
        <v>390</v>
      </c>
      <c r="N90" s="95">
        <v>395</v>
      </c>
      <c r="O90" s="95">
        <v>400</v>
      </c>
      <c r="P90" s="95">
        <v>405</v>
      </c>
      <c r="Q90" s="95">
        <v>410</v>
      </c>
      <c r="R90" s="95">
        <v>415</v>
      </c>
      <c r="T90" s="93">
        <v>190</v>
      </c>
      <c r="U90" s="95">
        <v>390</v>
      </c>
      <c r="V90" s="95">
        <v>395</v>
      </c>
      <c r="W90" s="95">
        <v>400</v>
      </c>
      <c r="X90" s="95">
        <v>405</v>
      </c>
      <c r="Y90" s="95">
        <v>410</v>
      </c>
      <c r="Z90" s="95">
        <v>415</v>
      </c>
      <c r="AB90" s="93">
        <v>190</v>
      </c>
      <c r="AC90" s="95">
        <v>390</v>
      </c>
      <c r="AD90" s="95">
        <v>395</v>
      </c>
      <c r="AE90" s="95">
        <v>400</v>
      </c>
      <c r="AF90" s="95">
        <v>405</v>
      </c>
      <c r="AG90" s="95">
        <v>410</v>
      </c>
      <c r="AH90" s="95">
        <v>415</v>
      </c>
    </row>
    <row r="91" spans="4:34" ht="20.100000000000001" customHeight="1">
      <c r="D91" s="93">
        <v>200</v>
      </c>
      <c r="E91" s="95">
        <v>395</v>
      </c>
      <c r="F91" s="95">
        <v>400</v>
      </c>
      <c r="G91" s="95">
        <v>405</v>
      </c>
      <c r="H91" s="95">
        <v>1050</v>
      </c>
      <c r="I91" s="95">
        <v>415</v>
      </c>
      <c r="J91" s="95">
        <v>420</v>
      </c>
      <c r="L91" s="93">
        <v>200</v>
      </c>
      <c r="M91" s="95">
        <v>395</v>
      </c>
      <c r="N91" s="95">
        <v>400</v>
      </c>
      <c r="O91" s="95">
        <v>405</v>
      </c>
      <c r="P91" s="95">
        <v>410</v>
      </c>
      <c r="Q91" s="95">
        <v>415</v>
      </c>
      <c r="R91" s="95">
        <v>420</v>
      </c>
      <c r="T91" s="93">
        <v>200</v>
      </c>
      <c r="U91" s="95">
        <v>395</v>
      </c>
      <c r="V91" s="95">
        <v>400</v>
      </c>
      <c r="W91" s="95">
        <v>405</v>
      </c>
      <c r="X91" s="95">
        <v>410</v>
      </c>
      <c r="Y91" s="95">
        <v>415</v>
      </c>
      <c r="Z91" s="95">
        <v>420</v>
      </c>
      <c r="AB91" s="93">
        <v>200</v>
      </c>
      <c r="AC91" s="95">
        <v>395</v>
      </c>
      <c r="AD91" s="95">
        <v>400</v>
      </c>
      <c r="AE91" s="95">
        <v>405</v>
      </c>
      <c r="AF91" s="95">
        <v>410</v>
      </c>
      <c r="AG91" s="95">
        <v>415</v>
      </c>
      <c r="AH91" s="95">
        <v>420</v>
      </c>
    </row>
    <row r="92" spans="4:34" ht="20.100000000000001" customHeight="1">
      <c r="D92" s="93">
        <v>210</v>
      </c>
      <c r="E92" s="95">
        <v>400</v>
      </c>
      <c r="F92" s="95">
        <v>405</v>
      </c>
      <c r="G92" s="95">
        <v>410</v>
      </c>
      <c r="H92" s="95">
        <v>1100</v>
      </c>
      <c r="I92" s="95">
        <v>420</v>
      </c>
      <c r="J92" s="95">
        <v>425</v>
      </c>
      <c r="L92" s="93">
        <v>210</v>
      </c>
      <c r="M92" s="95">
        <v>400</v>
      </c>
      <c r="N92" s="95">
        <v>405</v>
      </c>
      <c r="O92" s="95">
        <v>410</v>
      </c>
      <c r="P92" s="95">
        <v>415</v>
      </c>
      <c r="Q92" s="95">
        <v>420</v>
      </c>
      <c r="R92" s="95">
        <v>425</v>
      </c>
      <c r="T92" s="93">
        <v>210</v>
      </c>
      <c r="U92" s="95">
        <v>400</v>
      </c>
      <c r="V92" s="95">
        <v>405</v>
      </c>
      <c r="W92" s="95">
        <v>410</v>
      </c>
      <c r="X92" s="95">
        <v>415</v>
      </c>
      <c r="Y92" s="95">
        <v>420</v>
      </c>
      <c r="Z92" s="95">
        <v>425</v>
      </c>
      <c r="AB92" s="93">
        <v>210</v>
      </c>
      <c r="AC92" s="95">
        <v>400</v>
      </c>
      <c r="AD92" s="95">
        <v>405</v>
      </c>
      <c r="AE92" s="95">
        <v>410</v>
      </c>
      <c r="AF92" s="95">
        <v>415</v>
      </c>
      <c r="AG92" s="95">
        <v>420</v>
      </c>
      <c r="AH92" s="95">
        <v>425</v>
      </c>
    </row>
    <row r="93" spans="4:34" ht="20.100000000000001" customHeight="1">
      <c r="D93" s="93">
        <v>220</v>
      </c>
      <c r="E93" s="95">
        <v>405</v>
      </c>
      <c r="F93" s="95">
        <v>410</v>
      </c>
      <c r="G93" s="95">
        <v>415</v>
      </c>
      <c r="H93" s="95">
        <v>420</v>
      </c>
      <c r="I93" s="95">
        <v>425</v>
      </c>
      <c r="J93" s="95">
        <v>430</v>
      </c>
      <c r="L93" s="93">
        <v>220</v>
      </c>
      <c r="M93" s="95">
        <v>405</v>
      </c>
      <c r="N93" s="95">
        <v>410</v>
      </c>
      <c r="O93" s="95">
        <v>415</v>
      </c>
      <c r="P93" s="95">
        <v>420</v>
      </c>
      <c r="Q93" s="95">
        <v>425</v>
      </c>
      <c r="R93" s="95">
        <v>430</v>
      </c>
      <c r="T93" s="93">
        <v>220</v>
      </c>
      <c r="U93" s="95">
        <v>405</v>
      </c>
      <c r="V93" s="95">
        <v>410</v>
      </c>
      <c r="W93" s="95">
        <v>415</v>
      </c>
      <c r="X93" s="95">
        <v>420</v>
      </c>
      <c r="Y93" s="95">
        <v>425</v>
      </c>
      <c r="Z93" s="95">
        <v>430</v>
      </c>
      <c r="AB93" s="93">
        <v>220</v>
      </c>
      <c r="AC93" s="95">
        <v>405</v>
      </c>
      <c r="AD93" s="95">
        <v>410</v>
      </c>
      <c r="AE93" s="95">
        <v>415</v>
      </c>
      <c r="AF93" s="95">
        <v>420</v>
      </c>
      <c r="AG93" s="95">
        <v>425</v>
      </c>
      <c r="AH93" s="95">
        <v>430</v>
      </c>
    </row>
    <row r="94" spans="4:34" ht="20.100000000000001" customHeight="1">
      <c r="D94" s="93">
        <v>230</v>
      </c>
      <c r="E94" s="95">
        <v>410</v>
      </c>
      <c r="F94" s="95">
        <v>415</v>
      </c>
      <c r="G94" s="95">
        <v>420</v>
      </c>
      <c r="H94" s="95">
        <v>425</v>
      </c>
      <c r="I94" s="95">
        <v>430</v>
      </c>
      <c r="J94" s="95">
        <v>435</v>
      </c>
      <c r="L94" s="93">
        <v>230</v>
      </c>
      <c r="M94" s="95">
        <v>410</v>
      </c>
      <c r="N94" s="95">
        <v>415</v>
      </c>
      <c r="O94" s="95">
        <v>420</v>
      </c>
      <c r="P94" s="95">
        <v>425</v>
      </c>
      <c r="Q94" s="95">
        <v>430</v>
      </c>
      <c r="R94" s="95">
        <v>435</v>
      </c>
      <c r="T94" s="93">
        <v>230</v>
      </c>
      <c r="U94" s="95">
        <v>410</v>
      </c>
      <c r="V94" s="95">
        <v>415</v>
      </c>
      <c r="W94" s="95">
        <v>420</v>
      </c>
      <c r="X94" s="95">
        <v>425</v>
      </c>
      <c r="Y94" s="95">
        <v>430</v>
      </c>
      <c r="Z94" s="95">
        <v>435</v>
      </c>
      <c r="AB94" s="93">
        <v>230</v>
      </c>
      <c r="AC94" s="95">
        <v>410</v>
      </c>
      <c r="AD94" s="95">
        <v>415</v>
      </c>
      <c r="AE94" s="95">
        <v>420</v>
      </c>
      <c r="AF94" s="95">
        <v>425</v>
      </c>
      <c r="AG94" s="95">
        <v>430</v>
      </c>
      <c r="AH94" s="95">
        <v>435</v>
      </c>
    </row>
    <row r="95" spans="4:34" ht="20.100000000000001" customHeight="1">
      <c r="D95" s="93">
        <v>240</v>
      </c>
      <c r="E95" s="95">
        <v>415</v>
      </c>
      <c r="F95" s="95">
        <v>420</v>
      </c>
      <c r="G95" s="95">
        <v>425</v>
      </c>
      <c r="H95" s="95">
        <v>430</v>
      </c>
      <c r="I95" s="95">
        <v>435</v>
      </c>
      <c r="J95" s="95">
        <v>440</v>
      </c>
      <c r="L95" s="93">
        <v>240</v>
      </c>
      <c r="M95" s="95">
        <v>415</v>
      </c>
      <c r="N95" s="95">
        <v>420</v>
      </c>
      <c r="O95" s="95">
        <v>425</v>
      </c>
      <c r="P95" s="95">
        <v>430</v>
      </c>
      <c r="Q95" s="95">
        <v>435</v>
      </c>
      <c r="R95" s="95">
        <v>440</v>
      </c>
      <c r="T95" s="93">
        <v>240</v>
      </c>
      <c r="U95" s="95">
        <v>415</v>
      </c>
      <c r="V95" s="95">
        <v>420</v>
      </c>
      <c r="W95" s="95">
        <v>425</v>
      </c>
      <c r="X95" s="95">
        <v>430</v>
      </c>
      <c r="Y95" s="95">
        <v>435</v>
      </c>
      <c r="Z95" s="95">
        <v>440</v>
      </c>
      <c r="AB95" s="93">
        <v>240</v>
      </c>
      <c r="AC95" s="95">
        <v>415</v>
      </c>
      <c r="AD95" s="95">
        <v>420</v>
      </c>
      <c r="AE95" s="95">
        <v>425</v>
      </c>
      <c r="AF95" s="95">
        <v>430</v>
      </c>
      <c r="AG95" s="95">
        <v>435</v>
      </c>
      <c r="AH95" s="95">
        <v>440</v>
      </c>
    </row>
    <row r="96" spans="4:34" ht="20.100000000000001" customHeight="1">
      <c r="D96" s="93">
        <v>250</v>
      </c>
      <c r="E96" s="95">
        <v>420</v>
      </c>
      <c r="F96" s="95">
        <v>425</v>
      </c>
      <c r="G96" s="95">
        <v>430</v>
      </c>
      <c r="H96" s="95">
        <v>435</v>
      </c>
      <c r="I96" s="95">
        <v>440</v>
      </c>
      <c r="J96" s="95">
        <v>445</v>
      </c>
      <c r="L96" s="93">
        <v>250</v>
      </c>
      <c r="M96" s="95">
        <v>420</v>
      </c>
      <c r="N96" s="95">
        <v>425</v>
      </c>
      <c r="O96" s="95">
        <v>450</v>
      </c>
      <c r="P96" s="95">
        <v>435</v>
      </c>
      <c r="Q96" s="95">
        <v>440</v>
      </c>
      <c r="R96" s="95">
        <v>445</v>
      </c>
      <c r="T96" s="93">
        <v>250</v>
      </c>
      <c r="U96" s="95">
        <v>420</v>
      </c>
      <c r="V96" s="95">
        <v>425</v>
      </c>
      <c r="W96" s="95">
        <v>430</v>
      </c>
      <c r="X96" s="95">
        <v>435</v>
      </c>
      <c r="Y96" s="95">
        <v>440</v>
      </c>
      <c r="Z96" s="95">
        <v>445</v>
      </c>
      <c r="AB96" s="93">
        <v>250</v>
      </c>
      <c r="AC96" s="95">
        <v>420</v>
      </c>
      <c r="AD96" s="95">
        <v>425</v>
      </c>
      <c r="AE96" s="95">
        <v>430</v>
      </c>
      <c r="AF96" s="95">
        <v>435</v>
      </c>
      <c r="AG96" s="95">
        <v>440</v>
      </c>
      <c r="AH96" s="95">
        <v>445</v>
      </c>
    </row>
    <row r="97" spans="4:34" ht="20.100000000000001" customHeight="1">
      <c r="D97" s="93">
        <v>260</v>
      </c>
      <c r="E97" s="95">
        <v>425</v>
      </c>
      <c r="F97" s="95">
        <v>430</v>
      </c>
      <c r="G97" s="95">
        <v>435</v>
      </c>
      <c r="H97" s="95">
        <v>440</v>
      </c>
      <c r="I97" s="95">
        <v>445</v>
      </c>
      <c r="J97" s="95">
        <v>450</v>
      </c>
      <c r="L97" s="93">
        <v>260</v>
      </c>
      <c r="M97" s="95">
        <v>425</v>
      </c>
      <c r="N97" s="95">
        <v>430</v>
      </c>
      <c r="O97" s="95">
        <v>435</v>
      </c>
      <c r="P97" s="95">
        <v>440</v>
      </c>
      <c r="Q97" s="95">
        <v>445</v>
      </c>
      <c r="R97" s="95">
        <v>450</v>
      </c>
      <c r="T97" s="93">
        <v>260</v>
      </c>
      <c r="U97" s="95">
        <v>425</v>
      </c>
      <c r="V97" s="95">
        <v>430</v>
      </c>
      <c r="W97" s="95">
        <v>435</v>
      </c>
      <c r="X97" s="95">
        <v>440</v>
      </c>
      <c r="Y97" s="95">
        <v>445</v>
      </c>
      <c r="Z97" s="95">
        <v>450</v>
      </c>
      <c r="AB97" s="93">
        <v>260</v>
      </c>
      <c r="AC97" s="95">
        <v>425</v>
      </c>
      <c r="AD97" s="95">
        <v>430</v>
      </c>
      <c r="AE97" s="95">
        <v>435</v>
      </c>
      <c r="AF97" s="95">
        <v>440</v>
      </c>
      <c r="AG97" s="95">
        <v>445</v>
      </c>
      <c r="AH97" s="95">
        <v>450</v>
      </c>
    </row>
    <row r="98" spans="4:34" ht="20.100000000000001" customHeight="1">
      <c r="D98" s="93">
        <v>270</v>
      </c>
      <c r="E98" s="95">
        <v>430</v>
      </c>
      <c r="F98" s="95">
        <v>435</v>
      </c>
      <c r="G98" s="95">
        <v>440</v>
      </c>
      <c r="H98" s="95">
        <v>445</v>
      </c>
      <c r="I98" s="95">
        <v>450</v>
      </c>
      <c r="J98" s="95">
        <v>455</v>
      </c>
      <c r="L98" s="93">
        <v>270</v>
      </c>
      <c r="M98" s="95">
        <v>430</v>
      </c>
      <c r="N98" s="95">
        <v>435</v>
      </c>
      <c r="O98" s="95">
        <v>440</v>
      </c>
      <c r="P98" s="95">
        <v>445</v>
      </c>
      <c r="Q98" s="95">
        <v>450</v>
      </c>
      <c r="R98" s="95">
        <v>455</v>
      </c>
      <c r="T98" s="93">
        <v>270</v>
      </c>
      <c r="U98" s="95">
        <v>430</v>
      </c>
      <c r="V98" s="95">
        <v>435</v>
      </c>
      <c r="W98" s="95">
        <v>440</v>
      </c>
      <c r="X98" s="95">
        <v>445</v>
      </c>
      <c r="Y98" s="95">
        <v>450</v>
      </c>
      <c r="Z98" s="95">
        <v>455</v>
      </c>
      <c r="AB98" s="93">
        <v>270</v>
      </c>
      <c r="AC98" s="95">
        <v>430</v>
      </c>
      <c r="AD98" s="95">
        <v>435</v>
      </c>
      <c r="AE98" s="95">
        <v>440</v>
      </c>
      <c r="AF98" s="95">
        <v>445</v>
      </c>
      <c r="AG98" s="95">
        <v>450</v>
      </c>
      <c r="AH98" s="95">
        <v>455</v>
      </c>
    </row>
    <row r="99" spans="4:34" ht="20.100000000000001" customHeight="1">
      <c r="D99" s="93">
        <v>280</v>
      </c>
      <c r="E99" s="95">
        <v>435</v>
      </c>
      <c r="F99" s="95">
        <v>440</v>
      </c>
      <c r="G99" s="95">
        <v>445</v>
      </c>
      <c r="H99" s="95">
        <v>450</v>
      </c>
      <c r="I99" s="95">
        <v>455</v>
      </c>
      <c r="J99" s="95">
        <v>460</v>
      </c>
      <c r="L99" s="93">
        <v>280</v>
      </c>
      <c r="M99" s="95">
        <v>435</v>
      </c>
      <c r="N99" s="95">
        <v>440</v>
      </c>
      <c r="O99" s="95">
        <v>445</v>
      </c>
      <c r="P99" s="95">
        <v>450</v>
      </c>
      <c r="Q99" s="95">
        <v>455</v>
      </c>
      <c r="R99" s="95">
        <v>460</v>
      </c>
      <c r="T99" s="93">
        <v>280</v>
      </c>
      <c r="U99" s="95">
        <v>435</v>
      </c>
      <c r="V99" s="95">
        <v>440</v>
      </c>
      <c r="W99" s="95">
        <v>445</v>
      </c>
      <c r="X99" s="95">
        <v>450</v>
      </c>
      <c r="Y99" s="95">
        <v>455</v>
      </c>
      <c r="Z99" s="95">
        <v>460</v>
      </c>
      <c r="AB99" s="93">
        <v>280</v>
      </c>
      <c r="AC99" s="95">
        <v>435</v>
      </c>
      <c r="AD99" s="95">
        <v>440</v>
      </c>
      <c r="AE99" s="95">
        <v>445</v>
      </c>
      <c r="AF99" s="95">
        <v>450</v>
      </c>
      <c r="AG99" s="95">
        <v>455</v>
      </c>
      <c r="AH99" s="95">
        <v>460</v>
      </c>
    </row>
    <row r="100" spans="4:34" ht="20.100000000000001" customHeight="1">
      <c r="D100" s="93">
        <v>290</v>
      </c>
      <c r="E100" s="95">
        <v>440</v>
      </c>
      <c r="F100" s="95">
        <v>445</v>
      </c>
      <c r="G100" s="95">
        <v>450</v>
      </c>
      <c r="H100" s="95">
        <v>455</v>
      </c>
      <c r="I100" s="95">
        <v>460</v>
      </c>
      <c r="J100" s="95">
        <v>465</v>
      </c>
      <c r="L100" s="93">
        <v>290</v>
      </c>
      <c r="M100" s="95">
        <v>440</v>
      </c>
      <c r="N100" s="95">
        <v>445</v>
      </c>
      <c r="O100" s="95">
        <v>450</v>
      </c>
      <c r="P100" s="95">
        <v>455</v>
      </c>
      <c r="Q100" s="95">
        <v>460</v>
      </c>
      <c r="R100" s="95">
        <v>465</v>
      </c>
      <c r="T100" s="93">
        <v>290</v>
      </c>
      <c r="U100" s="95">
        <v>440</v>
      </c>
      <c r="V100" s="95">
        <v>445</v>
      </c>
      <c r="W100" s="95">
        <v>450</v>
      </c>
      <c r="X100" s="95">
        <v>455</v>
      </c>
      <c r="Y100" s="95">
        <v>460</v>
      </c>
      <c r="Z100" s="95">
        <v>465</v>
      </c>
      <c r="AB100" s="93">
        <v>290</v>
      </c>
      <c r="AC100" s="95">
        <v>440</v>
      </c>
      <c r="AD100" s="95">
        <v>445</v>
      </c>
      <c r="AE100" s="95">
        <v>450</v>
      </c>
      <c r="AF100" s="95">
        <v>455</v>
      </c>
      <c r="AG100" s="95">
        <v>460</v>
      </c>
      <c r="AH100" s="95">
        <v>465</v>
      </c>
    </row>
    <row r="101" spans="4:34" ht="20.100000000000001" customHeight="1">
      <c r="D101" s="93">
        <v>300</v>
      </c>
      <c r="E101" s="95">
        <v>445</v>
      </c>
      <c r="F101" s="95">
        <v>450</v>
      </c>
      <c r="G101" s="95">
        <v>455</v>
      </c>
      <c r="H101" s="95">
        <v>460</v>
      </c>
      <c r="I101" s="95">
        <v>465</v>
      </c>
      <c r="J101" s="95">
        <v>470</v>
      </c>
      <c r="L101" s="93">
        <v>300</v>
      </c>
      <c r="M101" s="95">
        <v>445</v>
      </c>
      <c r="N101" s="95">
        <v>450</v>
      </c>
      <c r="O101" s="95">
        <v>455</v>
      </c>
      <c r="P101" s="95">
        <v>460</v>
      </c>
      <c r="Q101" s="95">
        <v>465</v>
      </c>
      <c r="R101" s="95">
        <v>470</v>
      </c>
      <c r="T101" s="93">
        <v>300</v>
      </c>
      <c r="U101" s="95">
        <v>445</v>
      </c>
      <c r="V101" s="95">
        <v>450</v>
      </c>
      <c r="W101" s="95">
        <v>455</v>
      </c>
      <c r="X101" s="95">
        <v>460</v>
      </c>
      <c r="Y101" s="95">
        <v>465</v>
      </c>
      <c r="Z101" s="95">
        <v>470</v>
      </c>
      <c r="AB101" s="93">
        <v>300</v>
      </c>
      <c r="AC101" s="95">
        <v>445</v>
      </c>
      <c r="AD101" s="95">
        <v>450</v>
      </c>
      <c r="AE101" s="95">
        <v>455</v>
      </c>
      <c r="AF101" s="95">
        <v>460</v>
      </c>
      <c r="AG101" s="95">
        <v>465</v>
      </c>
      <c r="AH101" s="95">
        <v>470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EF819-2D59-43DA-B4CB-F6286FF91256}">
  <sheetPr codeName="Sheet2">
    <tabColor rgb="FF0070C0"/>
  </sheetPr>
  <dimension ref="A1:L30"/>
  <sheetViews>
    <sheetView showGridLines="0" zoomScale="115" zoomScaleNormal="115" zoomScaleSheetLayoutView="100" workbookViewId="0">
      <selection activeCell="N29" sqref="N29"/>
    </sheetView>
  </sheetViews>
  <sheetFormatPr defaultColWidth="7.28515625" defaultRowHeight="13.5"/>
  <cols>
    <col min="1" max="1" width="9.85546875" style="6" customWidth="1"/>
    <col min="2" max="4" width="7.28515625" style="6"/>
    <col min="5" max="9" width="0" style="6" hidden="1" customWidth="1"/>
    <col min="10" max="10" width="3.28515625" style="5" customWidth="1"/>
    <col min="11" max="11" width="11.28515625" style="6" bestFit="1" customWidth="1"/>
    <col min="12" max="14" width="15.5703125" style="6" bestFit="1" customWidth="1"/>
    <col min="15" max="16384" width="7.28515625" style="6"/>
  </cols>
  <sheetData>
    <row r="1" spans="1:9" ht="14.25" customHeight="1">
      <c r="A1" s="376" t="s">
        <v>29</v>
      </c>
      <c r="B1" s="45" t="s">
        <v>20</v>
      </c>
      <c r="C1" s="45" t="s">
        <v>30</v>
      </c>
      <c r="D1" s="45" t="s">
        <v>31</v>
      </c>
      <c r="E1" s="4"/>
      <c r="F1" s="4"/>
      <c r="G1" s="4"/>
      <c r="H1" s="4"/>
      <c r="I1" s="4"/>
    </row>
    <row r="2" spans="1:9" ht="13.5" customHeight="1">
      <c r="A2" s="377"/>
      <c r="B2" s="45" t="s">
        <v>32</v>
      </c>
      <c r="C2" s="45" t="s">
        <v>32</v>
      </c>
      <c r="D2" s="45" t="s">
        <v>32</v>
      </c>
      <c r="E2" s="4"/>
      <c r="F2" s="4"/>
      <c r="G2" s="4"/>
      <c r="H2" s="4"/>
      <c r="I2" s="4"/>
    </row>
    <row r="3" spans="1:9" ht="15" customHeight="1">
      <c r="A3" s="7" t="s">
        <v>33</v>
      </c>
      <c r="B3" s="8">
        <f>2.06*10^5</f>
        <v>206000</v>
      </c>
      <c r="C3" s="8">
        <v>235</v>
      </c>
      <c r="D3" s="8">
        <v>370</v>
      </c>
      <c r="E3" s="9"/>
      <c r="F3" s="9"/>
      <c r="G3" s="9"/>
      <c r="H3" s="9"/>
      <c r="I3" s="9"/>
    </row>
    <row r="4" spans="1:9" ht="13.5" customHeight="1">
      <c r="A4" s="7" t="s">
        <v>22</v>
      </c>
      <c r="B4" s="8">
        <f t="shared" ref="B4:B30" si="0">2.06*10^5</f>
        <v>206000</v>
      </c>
      <c r="C4" s="8">
        <v>345</v>
      </c>
      <c r="D4" s="8">
        <v>510</v>
      </c>
      <c r="E4" s="9"/>
      <c r="F4" s="9"/>
      <c r="G4" s="9"/>
      <c r="H4" s="9"/>
      <c r="I4" s="9"/>
    </row>
    <row r="5" spans="1:9" ht="13.5" customHeight="1">
      <c r="A5" s="7" t="s">
        <v>34</v>
      </c>
      <c r="B5" s="8">
        <f t="shared" si="0"/>
        <v>206000</v>
      </c>
      <c r="C5" s="8">
        <v>355</v>
      </c>
      <c r="D5" s="8">
        <v>510</v>
      </c>
      <c r="E5" s="9"/>
      <c r="F5" s="9"/>
      <c r="G5" s="9"/>
      <c r="H5" s="9"/>
      <c r="I5" s="9"/>
    </row>
    <row r="6" spans="1:9">
      <c r="A6" s="7" t="s">
        <v>35</v>
      </c>
      <c r="B6" s="8">
        <f t="shared" si="0"/>
        <v>206000</v>
      </c>
      <c r="C6" s="8">
        <v>250</v>
      </c>
      <c r="D6" s="8">
        <v>400</v>
      </c>
      <c r="E6" s="9"/>
      <c r="F6" s="9"/>
      <c r="G6" s="9"/>
      <c r="H6" s="9"/>
      <c r="I6" s="9"/>
    </row>
    <row r="7" spans="1:9">
      <c r="A7" s="7" t="s">
        <v>36</v>
      </c>
      <c r="B7" s="8">
        <f t="shared" si="0"/>
        <v>206000</v>
      </c>
      <c r="C7" s="8">
        <v>345</v>
      </c>
      <c r="D7" s="8">
        <v>450</v>
      </c>
      <c r="E7" s="9"/>
      <c r="F7" s="9"/>
      <c r="G7" s="9"/>
      <c r="H7" s="9"/>
      <c r="I7" s="9"/>
    </row>
    <row r="8" spans="1:9">
      <c r="A8" s="7" t="s">
        <v>37</v>
      </c>
      <c r="B8" s="8">
        <f t="shared" si="0"/>
        <v>206000</v>
      </c>
      <c r="C8" s="8">
        <v>235</v>
      </c>
      <c r="D8" s="8">
        <v>360</v>
      </c>
      <c r="E8" s="9"/>
      <c r="F8" s="9"/>
      <c r="G8" s="9"/>
      <c r="H8" s="9"/>
      <c r="I8" s="9"/>
    </row>
    <row r="9" spans="1:9">
      <c r="A9" s="7" t="s">
        <v>38</v>
      </c>
      <c r="B9" s="8">
        <f t="shared" si="0"/>
        <v>206000</v>
      </c>
      <c r="C9" s="8">
        <v>225</v>
      </c>
      <c r="D9" s="8">
        <v>360</v>
      </c>
      <c r="E9" s="9"/>
      <c r="F9" s="9"/>
      <c r="G9" s="9"/>
      <c r="H9" s="9"/>
      <c r="I9" s="9"/>
    </row>
    <row r="10" spans="1:9">
      <c r="A10" s="7" t="s">
        <v>39</v>
      </c>
      <c r="B10" s="8">
        <f t="shared" si="0"/>
        <v>206000</v>
      </c>
      <c r="C10" s="8">
        <v>215</v>
      </c>
      <c r="D10" s="8">
        <v>360</v>
      </c>
      <c r="E10" s="9"/>
      <c r="F10" s="9"/>
      <c r="G10" s="9"/>
      <c r="H10" s="9"/>
      <c r="I10" s="9"/>
    </row>
    <row r="11" spans="1:9">
      <c r="A11" s="7" t="s">
        <v>40</v>
      </c>
      <c r="B11" s="8">
        <f t="shared" si="0"/>
        <v>206000</v>
      </c>
      <c r="C11" s="8">
        <v>215</v>
      </c>
      <c r="D11" s="8">
        <v>360</v>
      </c>
      <c r="E11" s="9"/>
      <c r="F11" s="9"/>
      <c r="G11" s="9"/>
      <c r="H11" s="9"/>
      <c r="I11" s="9"/>
    </row>
    <row r="12" spans="1:9">
      <c r="A12" s="7" t="s">
        <v>41</v>
      </c>
      <c r="B12" s="8">
        <f t="shared" si="0"/>
        <v>206000</v>
      </c>
      <c r="C12" s="8">
        <v>215</v>
      </c>
      <c r="D12" s="8">
        <v>360</v>
      </c>
      <c r="E12" s="9"/>
      <c r="F12" s="9"/>
      <c r="G12" s="9"/>
      <c r="H12" s="9"/>
      <c r="I12" s="9"/>
    </row>
    <row r="13" spans="1:9">
      <c r="A13" s="7" t="s">
        <v>42</v>
      </c>
      <c r="B13" s="8">
        <f t="shared" si="0"/>
        <v>206000</v>
      </c>
      <c r="C13" s="8">
        <v>275</v>
      </c>
      <c r="D13" s="8">
        <v>410</v>
      </c>
      <c r="E13" s="9"/>
      <c r="F13" s="9"/>
      <c r="G13" s="9"/>
      <c r="H13" s="9"/>
      <c r="I13" s="9"/>
    </row>
    <row r="14" spans="1:9">
      <c r="A14" s="7" t="s">
        <v>43</v>
      </c>
      <c r="B14" s="8">
        <f t="shared" si="0"/>
        <v>206000</v>
      </c>
      <c r="C14" s="8">
        <v>265</v>
      </c>
      <c r="D14" s="8">
        <v>410</v>
      </c>
      <c r="E14" s="9"/>
      <c r="F14" s="9"/>
      <c r="G14" s="9"/>
      <c r="H14" s="9"/>
      <c r="I14" s="9"/>
    </row>
    <row r="15" spans="1:9">
      <c r="A15" s="7" t="s">
        <v>44</v>
      </c>
      <c r="B15" s="8">
        <f t="shared" si="0"/>
        <v>206000</v>
      </c>
      <c r="C15" s="8">
        <v>255</v>
      </c>
      <c r="D15" s="8">
        <v>410</v>
      </c>
      <c r="E15" s="9"/>
      <c r="F15" s="9"/>
      <c r="G15" s="9"/>
      <c r="H15" s="9"/>
      <c r="I15" s="9"/>
    </row>
    <row r="16" spans="1:9">
      <c r="A16" s="7" t="s">
        <v>45</v>
      </c>
      <c r="B16" s="8">
        <f t="shared" si="0"/>
        <v>206000</v>
      </c>
      <c r="C16" s="8">
        <v>245</v>
      </c>
      <c r="D16" s="8">
        <v>410</v>
      </c>
      <c r="E16" s="9"/>
      <c r="F16" s="9"/>
      <c r="G16" s="9"/>
      <c r="H16" s="9"/>
      <c r="I16" s="9"/>
    </row>
    <row r="17" spans="1:12">
      <c r="A17" s="7" t="s">
        <v>46</v>
      </c>
      <c r="B17" s="8">
        <f t="shared" si="0"/>
        <v>206000</v>
      </c>
      <c r="C17" s="8">
        <v>235</v>
      </c>
      <c r="D17" s="8">
        <v>410</v>
      </c>
      <c r="E17" s="9"/>
      <c r="F17" s="9"/>
      <c r="G17" s="9"/>
      <c r="H17" s="9"/>
      <c r="I17" s="9"/>
    </row>
    <row r="18" spans="1:12">
      <c r="A18" s="7" t="s">
        <v>47</v>
      </c>
      <c r="B18" s="8">
        <f t="shared" si="0"/>
        <v>206000</v>
      </c>
      <c r="C18" s="8">
        <v>355</v>
      </c>
      <c r="D18" s="8">
        <v>470</v>
      </c>
      <c r="E18" s="9"/>
      <c r="F18" s="9"/>
      <c r="G18" s="9"/>
      <c r="H18" s="9"/>
      <c r="I18" s="9"/>
    </row>
    <row r="19" spans="1:12">
      <c r="A19" s="7" t="s">
        <v>48</v>
      </c>
      <c r="B19" s="8">
        <f t="shared" si="0"/>
        <v>206000</v>
      </c>
      <c r="C19" s="8">
        <v>345</v>
      </c>
      <c r="D19" s="8">
        <v>470</v>
      </c>
      <c r="E19" s="9"/>
      <c r="F19" s="9"/>
      <c r="G19" s="9"/>
      <c r="H19" s="9"/>
      <c r="I19" s="9"/>
    </row>
    <row r="20" spans="1:12">
      <c r="A20" s="7" t="s">
        <v>49</v>
      </c>
      <c r="B20" s="8">
        <f t="shared" si="0"/>
        <v>206000</v>
      </c>
      <c r="C20" s="8">
        <v>335</v>
      </c>
      <c r="D20" s="8">
        <v>470</v>
      </c>
      <c r="E20" s="9"/>
      <c r="F20" s="9"/>
      <c r="G20" s="9"/>
      <c r="H20" s="9"/>
      <c r="I20" s="9"/>
    </row>
    <row r="21" spans="1:12">
      <c r="A21" s="7" t="s">
        <v>50</v>
      </c>
      <c r="B21" s="8">
        <f t="shared" si="0"/>
        <v>206000</v>
      </c>
      <c r="C21" s="8">
        <v>325</v>
      </c>
      <c r="D21" s="8">
        <v>470</v>
      </c>
      <c r="E21" s="9"/>
      <c r="F21" s="9"/>
      <c r="G21" s="9"/>
      <c r="H21" s="9"/>
      <c r="I21" s="9"/>
      <c r="K21" s="46">
        <v>1</v>
      </c>
      <c r="L21" s="46" t="s">
        <v>101</v>
      </c>
    </row>
    <row r="22" spans="1:12">
      <c r="A22" s="7" t="s">
        <v>51</v>
      </c>
      <c r="B22" s="8">
        <f t="shared" si="0"/>
        <v>206000</v>
      </c>
      <c r="C22" s="8">
        <v>315</v>
      </c>
      <c r="D22" s="8">
        <v>470</v>
      </c>
      <c r="E22" s="9"/>
      <c r="F22" s="9"/>
      <c r="G22" s="9"/>
      <c r="H22" s="9"/>
      <c r="I22" s="9"/>
      <c r="K22" s="46">
        <v>0.7</v>
      </c>
      <c r="L22" s="46" t="s">
        <v>102</v>
      </c>
    </row>
    <row r="23" spans="1:12">
      <c r="A23" s="7" t="s">
        <v>52</v>
      </c>
      <c r="B23" s="8">
        <f t="shared" si="0"/>
        <v>206000</v>
      </c>
      <c r="C23" s="8">
        <v>205</v>
      </c>
      <c r="D23" s="8">
        <v>330</v>
      </c>
      <c r="E23" s="9"/>
      <c r="F23" s="9"/>
      <c r="G23" s="9"/>
      <c r="H23" s="9"/>
      <c r="I23" s="9"/>
      <c r="K23" s="46">
        <v>0.85</v>
      </c>
      <c r="L23" s="46" t="s">
        <v>103</v>
      </c>
    </row>
    <row r="24" spans="1:12">
      <c r="A24" s="7" t="s">
        <v>53</v>
      </c>
      <c r="B24" s="8">
        <f t="shared" si="0"/>
        <v>206000</v>
      </c>
      <c r="C24" s="8">
        <v>195</v>
      </c>
      <c r="D24" s="8">
        <v>330</v>
      </c>
      <c r="E24" s="9"/>
      <c r="F24" s="9"/>
      <c r="G24" s="9"/>
      <c r="H24" s="9"/>
      <c r="I24" s="9"/>
      <c r="K24" s="46">
        <v>0.85</v>
      </c>
      <c r="L24" s="46" t="s">
        <v>105</v>
      </c>
    </row>
    <row r="25" spans="1:12">
      <c r="A25" s="7" t="s">
        <v>54</v>
      </c>
      <c r="B25" s="8">
        <f t="shared" si="0"/>
        <v>206000</v>
      </c>
      <c r="C25" s="8">
        <v>245</v>
      </c>
      <c r="D25" s="8">
        <v>400</v>
      </c>
      <c r="E25" s="9"/>
      <c r="F25" s="9"/>
      <c r="G25" s="9"/>
      <c r="H25" s="9"/>
      <c r="I25" s="9"/>
      <c r="K25" s="46">
        <v>1</v>
      </c>
      <c r="L25" s="46" t="s">
        <v>104</v>
      </c>
    </row>
    <row r="26" spans="1:12">
      <c r="A26" s="7" t="s">
        <v>55</v>
      </c>
      <c r="B26" s="8">
        <f t="shared" si="0"/>
        <v>206000</v>
      </c>
      <c r="C26" s="8">
        <v>235</v>
      </c>
      <c r="D26" s="8">
        <v>400</v>
      </c>
      <c r="E26" s="9"/>
      <c r="F26" s="9"/>
      <c r="G26" s="9"/>
      <c r="H26" s="9"/>
      <c r="I26" s="9"/>
    </row>
    <row r="27" spans="1:12">
      <c r="A27" s="7" t="s">
        <v>56</v>
      </c>
      <c r="B27" s="8">
        <f t="shared" si="0"/>
        <v>206000</v>
      </c>
      <c r="C27" s="8">
        <v>285</v>
      </c>
      <c r="D27" s="8">
        <v>490</v>
      </c>
      <c r="E27" s="9"/>
      <c r="F27" s="9"/>
      <c r="G27" s="9"/>
      <c r="H27" s="9"/>
      <c r="I27" s="9"/>
    </row>
    <row r="28" spans="1:12">
      <c r="A28" s="7" t="s">
        <v>57</v>
      </c>
      <c r="B28" s="8">
        <f t="shared" si="0"/>
        <v>206000</v>
      </c>
      <c r="C28" s="8">
        <v>275</v>
      </c>
      <c r="D28" s="8">
        <v>490</v>
      </c>
      <c r="E28" s="9"/>
      <c r="F28" s="9"/>
      <c r="G28" s="9"/>
      <c r="H28" s="9"/>
      <c r="I28" s="9"/>
    </row>
    <row r="29" spans="1:12">
      <c r="A29" s="7" t="s">
        <v>58</v>
      </c>
      <c r="B29" s="8">
        <f t="shared" si="0"/>
        <v>206000</v>
      </c>
      <c r="C29" s="8">
        <v>400</v>
      </c>
      <c r="D29" s="8">
        <v>540</v>
      </c>
      <c r="E29" s="9"/>
      <c r="F29" s="9"/>
      <c r="G29" s="9"/>
      <c r="H29" s="9"/>
      <c r="I29" s="9"/>
    </row>
    <row r="30" spans="1:12">
      <c r="A30" s="7" t="s">
        <v>59</v>
      </c>
      <c r="B30" s="8">
        <f t="shared" si="0"/>
        <v>206000</v>
      </c>
      <c r="C30" s="8">
        <v>390</v>
      </c>
      <c r="D30" s="8">
        <v>540</v>
      </c>
    </row>
  </sheetData>
  <mergeCells count="1">
    <mergeCell ref="A1:A2"/>
  </mergeCells>
  <pageMargins left="0.59055118110236227" right="0.31496062992125984" top="0.59055118110236227" bottom="0.59055118110236227" header="0.31496062992125984" footer="0.31496062992125984"/>
  <pageSetup orientation="portrait"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15599-99C0-4D14-A07D-B6249B2737D1}">
  <sheetPr codeName="Sheet12">
    <tabColor rgb="FF92D050"/>
    <pageSetUpPr fitToPage="1"/>
  </sheetPr>
  <dimension ref="B1:IO137"/>
  <sheetViews>
    <sheetView tabSelected="1" topLeftCell="A9" zoomScale="115" zoomScaleNormal="115" zoomScaleSheetLayoutView="100" zoomScalePageLayoutView="70" workbookViewId="0">
      <selection activeCell="L40" sqref="L40"/>
    </sheetView>
  </sheetViews>
  <sheetFormatPr defaultColWidth="8.85546875" defaultRowHeight="15" outlineLevelCol="1"/>
  <cols>
    <col min="1" max="1" width="2.42578125" style="1" customWidth="1"/>
    <col min="2" max="2" width="8.85546875" style="13" customWidth="1"/>
    <col min="3" max="12" width="9" style="2" customWidth="1"/>
    <col min="13" max="13" width="7.7109375" style="14" customWidth="1"/>
    <col min="14" max="14" width="3.5703125" style="1" customWidth="1"/>
    <col min="15" max="15" width="16" style="1" customWidth="1"/>
    <col min="16" max="19" width="8.85546875" style="1" customWidth="1"/>
    <col min="20" max="25" width="8.85546875" style="1" hidden="1" customWidth="1"/>
    <col min="26" max="26" width="3.7109375" style="130" customWidth="1"/>
    <col min="27" max="27" width="4.85546875" style="97" bestFit="1" customWidth="1"/>
    <col min="28" max="28" width="5.7109375" style="97" bestFit="1" customWidth="1"/>
    <col min="29" max="29" width="7" style="97" customWidth="1"/>
    <col min="30" max="30" width="14.5703125" style="97" bestFit="1" customWidth="1"/>
    <col min="31" max="31" width="5.7109375" style="134" customWidth="1"/>
    <col min="32" max="32" width="5.7109375" style="105" customWidth="1"/>
    <col min="33" max="33" width="5.7109375" style="105" hidden="1" customWidth="1"/>
    <col min="34" max="34" width="5.7109375" style="105" customWidth="1"/>
    <col min="35" max="41" width="5.7109375" style="97" customWidth="1" outlineLevel="1"/>
    <col min="42" max="46" width="5.7109375" style="99" hidden="1" customWidth="1"/>
    <col min="47" max="49" width="5.7109375" style="132" hidden="1" customWidth="1"/>
    <col min="50" max="51" width="5.7109375" style="76" hidden="1" customWidth="1"/>
    <col min="52" max="52" width="4.42578125" style="175" customWidth="1"/>
    <col min="53" max="53" width="5.7109375" style="129" customWidth="1"/>
    <col min="54" max="57" width="4.7109375" style="99" customWidth="1"/>
    <col min="58" max="59" width="4.7109375" style="165" customWidth="1"/>
    <col min="60" max="63" width="8" style="160" hidden="1" customWidth="1"/>
    <col min="64" max="65" width="5.7109375" style="99" hidden="1" customWidth="1"/>
    <col min="66" max="67" width="8" style="160" hidden="1" customWidth="1"/>
    <col min="68" max="69" width="5.7109375" style="99" hidden="1" customWidth="1"/>
    <col min="70" max="71" width="6.28515625" style="99" hidden="1" customWidth="1"/>
    <col min="72" max="72" width="6.28515625" style="129" hidden="1" customWidth="1"/>
    <col min="73" max="73" width="5.7109375" style="129" hidden="1" customWidth="1"/>
    <col min="74" max="74" width="6.28515625" style="165" hidden="1" customWidth="1"/>
    <col min="75" max="75" width="8" style="129" hidden="1" customWidth="1"/>
    <col min="76" max="77" width="8.85546875" style="1" hidden="1" customWidth="1"/>
    <col min="78" max="78" width="3.28515625" style="175" customWidth="1"/>
    <col min="79" max="79" width="5.7109375" style="131" bestFit="1" customWidth="1"/>
    <col min="80" max="80" width="5.7109375" style="131" customWidth="1"/>
    <col min="81" max="81" width="5.5703125" style="99" bestFit="1" customWidth="1"/>
    <col min="82" max="82" width="5.42578125" style="131" customWidth="1"/>
    <col min="83" max="83" width="5.7109375" style="131" customWidth="1"/>
    <col min="84" max="85" width="5.7109375" style="99" customWidth="1"/>
    <col min="86" max="86" width="5.7109375" style="129" hidden="1" customWidth="1"/>
    <col min="87" max="87" width="6.42578125" style="131" hidden="1" customWidth="1"/>
    <col min="88" max="90" width="6" style="131" hidden="1" customWidth="1"/>
    <col min="91" max="92" width="5.7109375" style="129" hidden="1" customWidth="1"/>
    <col min="93" max="93" width="6.85546875" style="142" hidden="1" customWidth="1"/>
    <col min="94" max="95" width="8" style="159" hidden="1" customWidth="1"/>
    <col min="96" max="102" width="5.7109375" style="76" hidden="1" customWidth="1"/>
    <col min="103" max="103" width="5.7109375" style="143" hidden="1" customWidth="1"/>
    <col min="104" max="104" width="3.5703125" style="130" customWidth="1"/>
    <col min="105" max="105" width="7.7109375" style="131" customWidth="1"/>
    <col min="106" max="106" width="7.7109375" style="129" customWidth="1"/>
    <col min="107" max="107" width="7.7109375" style="99" customWidth="1"/>
    <col min="108" max="129" width="7.7109375" style="1" hidden="1" customWidth="1"/>
    <col min="130" max="130" width="3.5703125" style="130" customWidth="1"/>
    <col min="131" max="131" width="5.7109375" style="148" customWidth="1"/>
    <col min="132" max="135" width="5.7109375" style="141" customWidth="1"/>
    <col min="136" max="141" width="5.7109375" style="165" customWidth="1"/>
    <col min="142" max="142" width="6.42578125" style="165" bestFit="1" customWidth="1"/>
    <col min="143" max="144" width="5.7109375" style="165" customWidth="1"/>
    <col min="145" max="145" width="6.7109375" style="169" bestFit="1" customWidth="1"/>
    <col min="146" max="155" width="0" style="1" hidden="1" customWidth="1"/>
    <col min="156" max="156" width="2.85546875" style="265" customWidth="1"/>
    <col min="157" max="157" width="5.7109375" style="148" customWidth="1"/>
    <col min="158" max="161" width="5.7109375" style="141" customWidth="1"/>
    <col min="162" max="167" width="5.7109375" style="165" customWidth="1"/>
    <col min="168" max="168" width="6.42578125" style="165" bestFit="1" customWidth="1"/>
    <col min="169" max="170" width="5.7109375" style="165" customWidth="1"/>
    <col min="171" max="171" width="6.7109375" style="169" bestFit="1" customWidth="1"/>
    <col min="172" max="181" width="0" style="1" hidden="1" customWidth="1"/>
    <col min="182" max="182" width="2.85546875" style="265" customWidth="1"/>
    <col min="183" max="183" width="5.7109375" style="148" customWidth="1"/>
    <col min="184" max="187" width="5.7109375" style="141" customWidth="1"/>
    <col min="188" max="193" width="5.7109375" style="165" customWidth="1"/>
    <col min="194" max="194" width="6.42578125" style="165" bestFit="1" customWidth="1"/>
    <col min="195" max="196" width="5.7109375" style="165" customWidth="1"/>
    <col min="197" max="197" width="6.7109375" style="169" bestFit="1" customWidth="1"/>
    <col min="198" max="207" width="0" style="1" hidden="1" customWidth="1"/>
    <col min="208" max="208" width="2.85546875" style="265" customWidth="1"/>
    <col min="209" max="209" width="5.7109375" style="148" customWidth="1"/>
    <col min="210" max="213" width="5.7109375" style="141" customWidth="1"/>
    <col min="214" max="219" width="5.7109375" style="165" customWidth="1"/>
    <col min="220" max="220" width="6.42578125" style="165" bestFit="1" customWidth="1"/>
    <col min="221" max="222" width="5.7109375" style="165" customWidth="1"/>
    <col min="223" max="223" width="6.7109375" style="169" bestFit="1" customWidth="1"/>
    <col min="224" max="233" width="0" style="1" hidden="1" customWidth="1"/>
    <col min="234" max="234" width="2.85546875" style="265" customWidth="1"/>
    <col min="235" max="235" width="5.7109375" style="148" customWidth="1"/>
    <col min="236" max="239" width="5.7109375" style="141" customWidth="1"/>
    <col min="240" max="245" width="5.7109375" style="165" customWidth="1"/>
    <col min="246" max="246" width="6.42578125" style="165" bestFit="1" customWidth="1"/>
    <col min="247" max="248" width="5.7109375" style="165" customWidth="1"/>
    <col min="249" max="249" width="6.7109375" style="169" bestFit="1" customWidth="1"/>
    <col min="250" max="16384" width="8.85546875" style="1"/>
  </cols>
  <sheetData>
    <row r="1" spans="2:249" ht="15" hidden="1" customHeight="1">
      <c r="B1" s="15"/>
      <c r="C1" s="16"/>
      <c r="D1" s="16"/>
      <c r="E1" s="16"/>
      <c r="F1" s="16"/>
      <c r="G1" s="16"/>
      <c r="H1" s="16"/>
      <c r="I1" s="16"/>
      <c r="J1" s="16"/>
      <c r="K1" s="16"/>
      <c r="L1" s="16"/>
      <c r="M1" s="17"/>
      <c r="AZ1" s="173"/>
      <c r="BZ1" s="173"/>
    </row>
    <row r="2" spans="2:249" ht="15" hidden="1" customHeight="1">
      <c r="AZ2" s="174"/>
      <c r="BZ2" s="174"/>
    </row>
    <row r="3" spans="2:249" ht="15" hidden="1" customHeight="1">
      <c r="AZ3" s="174"/>
      <c r="BZ3" s="174"/>
    </row>
    <row r="4" spans="2:249" ht="15" hidden="1" customHeight="1">
      <c r="AZ4" s="174"/>
      <c r="BZ4" s="174"/>
    </row>
    <row r="5" spans="2:249" ht="26.25" hidden="1" customHeight="1"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7"/>
      <c r="AZ5" s="174"/>
      <c r="BZ5" s="174"/>
    </row>
    <row r="6" spans="2:249" ht="15" hidden="1" customHeight="1">
      <c r="AZ6" s="174"/>
      <c r="BZ6" s="174"/>
    </row>
    <row r="7" spans="2:249" ht="15" hidden="1" customHeight="1">
      <c r="AZ7" s="174"/>
      <c r="BZ7" s="174"/>
    </row>
    <row r="8" spans="2:249" ht="12.75" hidden="1" customHeight="1">
      <c r="AA8" s="149"/>
      <c r="AB8" s="149"/>
      <c r="AC8" s="149"/>
      <c r="AD8" s="149"/>
      <c r="AE8" s="150"/>
      <c r="AF8" s="151"/>
      <c r="AG8" s="151"/>
      <c r="AH8" s="151"/>
      <c r="AI8" s="149"/>
      <c r="AJ8" s="149"/>
      <c r="AK8" s="149"/>
      <c r="AL8" s="149"/>
      <c r="AM8" s="149"/>
      <c r="AN8" s="149"/>
      <c r="AO8" s="149"/>
      <c r="AZ8" s="174"/>
      <c r="BQ8" s="138"/>
      <c r="BR8" s="138"/>
      <c r="BZ8" s="174"/>
      <c r="DA8" s="262"/>
      <c r="DB8" s="137"/>
      <c r="DC8" s="138"/>
      <c r="EA8" s="166"/>
      <c r="EB8" s="168"/>
      <c r="EC8" s="168"/>
      <c r="ED8" s="168"/>
      <c r="EE8" s="168"/>
      <c r="EF8" s="167"/>
      <c r="EG8" s="167"/>
      <c r="EH8" s="167"/>
      <c r="EI8" s="167"/>
      <c r="EJ8" s="167"/>
      <c r="EK8" s="167"/>
      <c r="EL8" s="167"/>
      <c r="EM8" s="167"/>
      <c r="EN8" s="167"/>
      <c r="EO8" s="170"/>
      <c r="FA8" s="166"/>
      <c r="FB8" s="168"/>
      <c r="FC8" s="168"/>
      <c r="FD8" s="168"/>
      <c r="FE8" s="168"/>
      <c r="FF8" s="167"/>
      <c r="FG8" s="167"/>
      <c r="FH8" s="167"/>
      <c r="FI8" s="167"/>
      <c r="FJ8" s="167"/>
      <c r="FK8" s="167"/>
      <c r="FL8" s="167"/>
      <c r="FM8" s="167"/>
      <c r="FN8" s="167"/>
      <c r="FO8" s="170"/>
      <c r="GA8" s="166"/>
      <c r="GB8" s="168"/>
      <c r="GC8" s="168"/>
      <c r="GD8" s="168"/>
      <c r="GE8" s="168"/>
      <c r="GF8" s="167"/>
      <c r="GG8" s="167"/>
      <c r="GH8" s="167"/>
      <c r="GI8" s="167"/>
      <c r="GJ8" s="167"/>
      <c r="GK8" s="167"/>
      <c r="GL8" s="167"/>
      <c r="GM8" s="167"/>
      <c r="GN8" s="167"/>
      <c r="GO8" s="170"/>
      <c r="HA8" s="166"/>
      <c r="HB8" s="168"/>
      <c r="HC8" s="168"/>
      <c r="HD8" s="168"/>
      <c r="HE8" s="168"/>
      <c r="HF8" s="167"/>
      <c r="HG8" s="167"/>
      <c r="HH8" s="167"/>
      <c r="HI8" s="167"/>
      <c r="HJ8" s="167"/>
      <c r="HK8" s="167"/>
      <c r="HL8" s="167"/>
      <c r="HM8" s="167"/>
      <c r="HN8" s="167"/>
      <c r="HO8" s="170"/>
      <c r="IA8" s="166"/>
      <c r="IB8" s="168"/>
      <c r="IC8" s="168"/>
      <c r="ID8" s="168"/>
      <c r="IE8" s="168"/>
      <c r="IF8" s="167"/>
      <c r="IG8" s="167"/>
      <c r="IH8" s="167"/>
      <c r="II8" s="167"/>
      <c r="IJ8" s="167"/>
      <c r="IK8" s="167"/>
      <c r="IL8" s="167"/>
      <c r="IM8" s="167"/>
      <c r="IN8" s="167"/>
      <c r="IO8" s="170"/>
    </row>
    <row r="9" spans="2:249" ht="13.5" customHeight="1">
      <c r="B9" s="345" t="s">
        <v>11</v>
      </c>
      <c r="C9" s="346"/>
      <c r="D9" s="346"/>
      <c r="E9" s="346"/>
      <c r="F9" s="346"/>
      <c r="G9" s="346"/>
      <c r="H9" s="346"/>
      <c r="I9" s="346"/>
      <c r="J9" s="341" t="str">
        <f>VLOOKUP(N9,$P$9:$R$10,2,FALSE)</f>
        <v>2L 50x50x4</v>
      </c>
      <c r="K9" s="341"/>
      <c r="L9" s="341"/>
      <c r="M9" s="342"/>
      <c r="N9" s="277" t="s">
        <v>335</v>
      </c>
      <c r="O9" s="277"/>
      <c r="P9" s="76" t="s">
        <v>334</v>
      </c>
      <c r="Q9" s="277" t="s">
        <v>340</v>
      </c>
      <c r="R9" s="277"/>
      <c r="AA9" s="303" t="s">
        <v>337</v>
      </c>
      <c r="AB9" s="304"/>
      <c r="AC9" s="304"/>
      <c r="AD9" s="304"/>
      <c r="AE9" s="304"/>
      <c r="AF9" s="304"/>
      <c r="AG9" s="243"/>
      <c r="AH9" s="279" t="s">
        <v>323</v>
      </c>
      <c r="AI9" s="279"/>
      <c r="AJ9" s="279"/>
      <c r="AK9" s="280"/>
      <c r="AL9" s="278" t="s">
        <v>324</v>
      </c>
      <c r="AM9" s="279"/>
      <c r="AN9" s="279"/>
      <c r="AO9" s="280"/>
      <c r="AT9" s="136"/>
      <c r="AZ9" s="174"/>
      <c r="BA9" s="337" t="s">
        <v>457</v>
      </c>
      <c r="BB9" s="337"/>
      <c r="BC9" s="337"/>
      <c r="BD9" s="337"/>
      <c r="BE9" s="337"/>
      <c r="BF9" s="337"/>
      <c r="BG9" s="337"/>
      <c r="BH9" s="337"/>
      <c r="BI9" s="337"/>
      <c r="BJ9" s="337"/>
      <c r="BK9" s="337"/>
      <c r="BL9" s="337"/>
      <c r="BM9" s="337"/>
      <c r="BN9" s="337"/>
      <c r="BO9" s="337"/>
      <c r="BP9" s="337"/>
      <c r="BQ9" s="337"/>
      <c r="BR9" s="337"/>
      <c r="BS9" s="337"/>
      <c r="BT9" s="337"/>
      <c r="BU9" s="337"/>
      <c r="BV9" s="338"/>
      <c r="BX9" s="144"/>
      <c r="BY9" s="144"/>
      <c r="BZ9" s="257"/>
      <c r="CA9" s="328" t="s">
        <v>294</v>
      </c>
      <c r="CB9" s="329"/>
      <c r="CC9" s="329"/>
      <c r="CD9" s="329"/>
      <c r="CE9" s="329"/>
      <c r="CF9" s="329"/>
      <c r="CG9" s="329"/>
      <c r="CH9" s="329"/>
      <c r="CI9" s="329"/>
      <c r="CJ9" s="329"/>
      <c r="CK9" s="329"/>
      <c r="CL9" s="329"/>
      <c r="CM9" s="329"/>
      <c r="CN9" s="329"/>
      <c r="CO9" s="329"/>
      <c r="CP9" s="329"/>
      <c r="CQ9" s="330"/>
      <c r="CR9" s="162"/>
      <c r="CS9" s="162"/>
      <c r="CT9" s="162"/>
      <c r="CU9" s="162"/>
      <c r="CV9" s="162"/>
      <c r="CW9" s="162"/>
      <c r="CX9" s="162"/>
      <c r="CY9" s="163"/>
      <c r="DA9" s="275" t="s">
        <v>476</v>
      </c>
      <c r="DB9" s="275"/>
      <c r="DC9" s="275"/>
      <c r="DD9" s="144"/>
      <c r="DE9" s="144"/>
      <c r="DF9" s="144"/>
      <c r="DG9" s="144"/>
      <c r="DH9" s="144"/>
      <c r="DI9" s="144"/>
      <c r="DJ9" s="144"/>
      <c r="DK9" s="144"/>
      <c r="DL9" s="144"/>
      <c r="DM9" s="144"/>
      <c r="DN9" s="144"/>
      <c r="DO9" s="144"/>
      <c r="DP9" s="144"/>
      <c r="DQ9" s="144"/>
      <c r="DR9" s="144"/>
      <c r="DS9" s="144"/>
      <c r="DT9" s="144"/>
      <c r="DU9" s="144"/>
      <c r="DV9" s="144"/>
      <c r="DW9" s="144"/>
      <c r="DX9" s="144"/>
      <c r="DY9" s="144"/>
      <c r="EA9" s="352" t="s">
        <v>479</v>
      </c>
      <c r="EB9" s="352"/>
      <c r="EC9" s="352"/>
      <c r="ED9" s="352"/>
      <c r="EE9" s="352"/>
      <c r="EF9" s="352"/>
      <c r="EG9" s="352"/>
      <c r="EH9" s="352"/>
      <c r="EI9" s="352"/>
      <c r="EJ9" s="352"/>
      <c r="EK9" s="352"/>
      <c r="EL9" s="352"/>
      <c r="EM9" s="352"/>
      <c r="EN9" s="352"/>
      <c r="EO9" s="352"/>
      <c r="EP9" s="144"/>
      <c r="EQ9" s="144"/>
      <c r="ER9" s="144"/>
      <c r="ES9" s="144"/>
      <c r="ET9" s="144"/>
      <c r="EU9" s="144"/>
      <c r="EV9" s="144"/>
      <c r="EW9" s="144"/>
      <c r="EX9" s="144"/>
      <c r="EY9" s="144"/>
      <c r="EZ9" s="266"/>
      <c r="FA9" s="352" t="s">
        <v>479</v>
      </c>
      <c r="FB9" s="352"/>
      <c r="FC9" s="352"/>
      <c r="FD9" s="352"/>
      <c r="FE9" s="352"/>
      <c r="FF9" s="352"/>
      <c r="FG9" s="352"/>
      <c r="FH9" s="352"/>
      <c r="FI9" s="352"/>
      <c r="FJ9" s="352"/>
      <c r="FK9" s="352"/>
      <c r="FL9" s="352"/>
      <c r="FM9" s="352"/>
      <c r="FN9" s="352"/>
      <c r="FO9" s="352"/>
      <c r="FP9" s="144"/>
      <c r="FQ9" s="144"/>
      <c r="FR9" s="144"/>
      <c r="FS9" s="144"/>
      <c r="FT9" s="144"/>
      <c r="FU9" s="144"/>
      <c r="FV9" s="144"/>
      <c r="FW9" s="144"/>
      <c r="FX9" s="144"/>
      <c r="FY9" s="144"/>
      <c r="FZ9" s="266"/>
      <c r="GA9" s="352" t="s">
        <v>479</v>
      </c>
      <c r="GB9" s="352"/>
      <c r="GC9" s="352"/>
      <c r="GD9" s="352"/>
      <c r="GE9" s="352"/>
      <c r="GF9" s="352"/>
      <c r="GG9" s="352"/>
      <c r="GH9" s="352"/>
      <c r="GI9" s="352"/>
      <c r="GJ9" s="352"/>
      <c r="GK9" s="352"/>
      <c r="GL9" s="352"/>
      <c r="GM9" s="352"/>
      <c r="GN9" s="352"/>
      <c r="GO9" s="352"/>
      <c r="GP9" s="144"/>
      <c r="GQ9" s="144"/>
      <c r="GR9" s="144"/>
      <c r="GS9" s="144"/>
      <c r="GT9" s="144"/>
      <c r="GU9" s="144"/>
      <c r="GV9" s="144"/>
      <c r="GW9" s="144"/>
      <c r="GX9" s="144"/>
      <c r="GY9" s="144"/>
      <c r="GZ9" s="266"/>
      <c r="HA9" s="352" t="s">
        <v>479</v>
      </c>
      <c r="HB9" s="352"/>
      <c r="HC9" s="352"/>
      <c r="HD9" s="352"/>
      <c r="HE9" s="352"/>
      <c r="HF9" s="352"/>
      <c r="HG9" s="352"/>
      <c r="HH9" s="352"/>
      <c r="HI9" s="352"/>
      <c r="HJ9" s="352"/>
      <c r="HK9" s="352"/>
      <c r="HL9" s="352"/>
      <c r="HM9" s="352"/>
      <c r="HN9" s="352"/>
      <c r="HO9" s="352"/>
      <c r="HZ9" s="266"/>
      <c r="IA9" s="352" t="s">
        <v>479</v>
      </c>
      <c r="IB9" s="352"/>
      <c r="IC9" s="352"/>
      <c r="ID9" s="352"/>
      <c r="IE9" s="352"/>
      <c r="IF9" s="352"/>
      <c r="IG9" s="352"/>
      <c r="IH9" s="352"/>
      <c r="II9" s="352"/>
      <c r="IJ9" s="352"/>
      <c r="IK9" s="352"/>
      <c r="IL9" s="352"/>
      <c r="IM9" s="352"/>
      <c r="IN9" s="352"/>
      <c r="IO9" s="352"/>
    </row>
    <row r="10" spans="2:249" ht="13.5" customHeight="1">
      <c r="B10" s="347"/>
      <c r="C10" s="348"/>
      <c r="D10" s="348"/>
      <c r="E10" s="348"/>
      <c r="F10" s="348"/>
      <c r="G10" s="348"/>
      <c r="H10" s="348"/>
      <c r="I10" s="348"/>
      <c r="J10" s="343"/>
      <c r="K10" s="343"/>
      <c r="L10" s="343"/>
      <c r="M10" s="344"/>
      <c r="N10" s="277"/>
      <c r="O10" s="277"/>
      <c r="P10" s="76" t="s">
        <v>335</v>
      </c>
      <c r="Q10" s="276" t="str">
        <f>CONCATENATE("2L ",F18,"x",F19,"x",F20)</f>
        <v>2L 50x50x4</v>
      </c>
      <c r="R10" s="276"/>
      <c r="AA10" s="305"/>
      <c r="AB10" s="306"/>
      <c r="AC10" s="306"/>
      <c r="AD10" s="306"/>
      <c r="AE10" s="306"/>
      <c r="AF10" s="306"/>
      <c r="AG10" s="244"/>
      <c r="AH10" s="282"/>
      <c r="AI10" s="282"/>
      <c r="AJ10" s="282"/>
      <c r="AK10" s="283"/>
      <c r="AL10" s="281"/>
      <c r="AM10" s="282"/>
      <c r="AN10" s="282"/>
      <c r="AO10" s="283"/>
      <c r="AT10" s="136"/>
      <c r="AZ10" s="174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  <c r="BU10" s="337"/>
      <c r="BV10" s="338"/>
      <c r="BX10" s="145"/>
      <c r="BY10" s="145"/>
      <c r="BZ10" s="257"/>
      <c r="CA10" s="331"/>
      <c r="CB10" s="332"/>
      <c r="CC10" s="332"/>
      <c r="CD10" s="332"/>
      <c r="CE10" s="332"/>
      <c r="CF10" s="332"/>
      <c r="CG10" s="332"/>
      <c r="CH10" s="332"/>
      <c r="CI10" s="332"/>
      <c r="CJ10" s="332"/>
      <c r="CK10" s="332"/>
      <c r="CL10" s="332"/>
      <c r="CM10" s="332"/>
      <c r="CN10" s="332"/>
      <c r="CO10" s="332"/>
      <c r="CP10" s="332"/>
      <c r="CQ10" s="333"/>
      <c r="CR10" s="162"/>
      <c r="CS10" s="162"/>
      <c r="CT10" s="162"/>
      <c r="CU10" s="162"/>
      <c r="CV10" s="162"/>
      <c r="CW10" s="162"/>
      <c r="CX10" s="162"/>
      <c r="CY10" s="163"/>
      <c r="DA10" s="275"/>
      <c r="DB10" s="275"/>
      <c r="DC10" s="275"/>
      <c r="DD10" s="145"/>
      <c r="DE10" s="145"/>
      <c r="DF10" s="145"/>
      <c r="DG10" s="145"/>
      <c r="DH10" s="145"/>
      <c r="DI10" s="145"/>
      <c r="DJ10" s="145"/>
      <c r="DK10" s="145"/>
      <c r="DL10" s="145"/>
      <c r="DM10" s="145"/>
      <c r="DN10" s="145"/>
      <c r="DO10" s="145"/>
      <c r="DP10" s="145"/>
      <c r="DQ10" s="145"/>
      <c r="DR10" s="145"/>
      <c r="DS10" s="145"/>
      <c r="DT10" s="145"/>
      <c r="DU10" s="145"/>
      <c r="DV10" s="145"/>
      <c r="DW10" s="145"/>
      <c r="DX10" s="145"/>
      <c r="DY10" s="145"/>
      <c r="EA10" s="353"/>
      <c r="EB10" s="353"/>
      <c r="EC10" s="353"/>
      <c r="ED10" s="353"/>
      <c r="EE10" s="353"/>
      <c r="EF10" s="353"/>
      <c r="EG10" s="353"/>
      <c r="EH10" s="353"/>
      <c r="EI10" s="353"/>
      <c r="EJ10" s="353"/>
      <c r="EK10" s="353"/>
      <c r="EL10" s="353"/>
      <c r="EM10" s="353"/>
      <c r="EN10" s="353"/>
      <c r="EO10" s="353"/>
      <c r="EP10" s="145"/>
      <c r="EQ10" s="145"/>
      <c r="ER10" s="145"/>
      <c r="ES10" s="145"/>
      <c r="ET10" s="145"/>
      <c r="EU10" s="145"/>
      <c r="EV10" s="145"/>
      <c r="EW10" s="145"/>
      <c r="EX10" s="145"/>
      <c r="EY10" s="145"/>
      <c r="EZ10" s="267"/>
      <c r="FA10" s="353"/>
      <c r="FB10" s="353"/>
      <c r="FC10" s="353"/>
      <c r="FD10" s="353"/>
      <c r="FE10" s="353"/>
      <c r="FF10" s="353"/>
      <c r="FG10" s="353"/>
      <c r="FH10" s="353"/>
      <c r="FI10" s="353"/>
      <c r="FJ10" s="353"/>
      <c r="FK10" s="353"/>
      <c r="FL10" s="353"/>
      <c r="FM10" s="353"/>
      <c r="FN10" s="353"/>
      <c r="FO10" s="353"/>
      <c r="FP10" s="145"/>
      <c r="FQ10" s="145"/>
      <c r="FR10" s="145"/>
      <c r="FS10" s="145"/>
      <c r="FT10" s="145"/>
      <c r="FU10" s="145"/>
      <c r="FV10" s="145"/>
      <c r="FW10" s="145"/>
      <c r="FX10" s="145"/>
      <c r="FY10" s="145"/>
      <c r="FZ10" s="267"/>
      <c r="GA10" s="353"/>
      <c r="GB10" s="353"/>
      <c r="GC10" s="353"/>
      <c r="GD10" s="353"/>
      <c r="GE10" s="353"/>
      <c r="GF10" s="353"/>
      <c r="GG10" s="353"/>
      <c r="GH10" s="353"/>
      <c r="GI10" s="353"/>
      <c r="GJ10" s="353"/>
      <c r="GK10" s="353"/>
      <c r="GL10" s="353"/>
      <c r="GM10" s="353"/>
      <c r="GN10" s="353"/>
      <c r="GO10" s="353"/>
      <c r="GP10" s="145"/>
      <c r="GQ10" s="145"/>
      <c r="GR10" s="145"/>
      <c r="GS10" s="145"/>
      <c r="GT10" s="145"/>
      <c r="GU10" s="145"/>
      <c r="GV10" s="145"/>
      <c r="GW10" s="145"/>
      <c r="GX10" s="145"/>
      <c r="GY10" s="145"/>
      <c r="GZ10" s="267"/>
      <c r="HA10" s="353"/>
      <c r="HB10" s="353"/>
      <c r="HC10" s="353"/>
      <c r="HD10" s="353"/>
      <c r="HE10" s="353"/>
      <c r="HF10" s="353"/>
      <c r="HG10" s="353"/>
      <c r="HH10" s="353"/>
      <c r="HI10" s="353"/>
      <c r="HJ10" s="353"/>
      <c r="HK10" s="353"/>
      <c r="HL10" s="353"/>
      <c r="HM10" s="353"/>
      <c r="HN10" s="353"/>
      <c r="HO10" s="353"/>
      <c r="HZ10" s="267"/>
      <c r="IA10" s="353"/>
      <c r="IB10" s="353"/>
      <c r="IC10" s="353"/>
      <c r="ID10" s="353"/>
      <c r="IE10" s="353"/>
      <c r="IF10" s="353"/>
      <c r="IG10" s="353"/>
      <c r="IH10" s="353"/>
      <c r="II10" s="353"/>
      <c r="IJ10" s="353"/>
      <c r="IK10" s="353"/>
      <c r="IL10" s="353"/>
      <c r="IM10" s="353"/>
      <c r="IN10" s="353"/>
      <c r="IO10" s="353"/>
    </row>
    <row r="11" spans="2:249" ht="13.5" customHeight="1">
      <c r="B11" s="10" t="s">
        <v>12</v>
      </c>
      <c r="AA11" s="307"/>
      <c r="AB11" s="308"/>
      <c r="AC11" s="308"/>
      <c r="AD11" s="308"/>
      <c r="AE11" s="308"/>
      <c r="AF11" s="308"/>
      <c r="AG11" s="245"/>
      <c r="AH11" s="285"/>
      <c r="AI11" s="285"/>
      <c r="AJ11" s="285"/>
      <c r="AK11" s="286"/>
      <c r="AL11" s="284"/>
      <c r="AM11" s="285"/>
      <c r="AN11" s="285"/>
      <c r="AO11" s="286"/>
      <c r="AT11" s="136"/>
      <c r="AZ11" s="174"/>
      <c r="BA11" s="339"/>
      <c r="BB11" s="339"/>
      <c r="BC11" s="339"/>
      <c r="BD11" s="339"/>
      <c r="BE11" s="339"/>
      <c r="BF11" s="339"/>
      <c r="BG11" s="339"/>
      <c r="BH11" s="339"/>
      <c r="BI11" s="339"/>
      <c r="BJ11" s="339"/>
      <c r="BK11" s="339"/>
      <c r="BL11" s="339"/>
      <c r="BM11" s="339"/>
      <c r="BN11" s="339"/>
      <c r="BO11" s="339"/>
      <c r="BP11" s="339"/>
      <c r="BQ11" s="339"/>
      <c r="BR11" s="339"/>
      <c r="BS11" s="339"/>
      <c r="BT11" s="339"/>
      <c r="BU11" s="339"/>
      <c r="BV11" s="340"/>
      <c r="BZ11" s="257"/>
      <c r="CA11" s="334"/>
      <c r="CB11" s="335"/>
      <c r="CC11" s="335"/>
      <c r="CD11" s="335"/>
      <c r="CE11" s="335"/>
      <c r="CF11" s="335"/>
      <c r="CG11" s="335"/>
      <c r="CH11" s="335"/>
      <c r="CI11" s="335"/>
      <c r="CJ11" s="335"/>
      <c r="CK11" s="335"/>
      <c r="CL11" s="335"/>
      <c r="CM11" s="335"/>
      <c r="CN11" s="335"/>
      <c r="CO11" s="335"/>
      <c r="CP11" s="335"/>
      <c r="CQ11" s="336"/>
      <c r="CR11" s="162"/>
      <c r="CS11" s="162"/>
      <c r="CT11" s="162"/>
      <c r="CU11" s="162"/>
      <c r="CV11" s="162"/>
      <c r="CW11" s="162"/>
      <c r="CX11" s="162"/>
      <c r="CY11" s="163"/>
      <c r="DA11" s="275"/>
      <c r="DB11" s="275"/>
      <c r="DC11" s="275"/>
      <c r="EA11" s="349" t="s">
        <v>289</v>
      </c>
      <c r="EB11" s="349"/>
      <c r="EC11" s="349"/>
      <c r="ED11" s="349"/>
      <c r="EE11" s="349"/>
      <c r="EF11" s="349"/>
      <c r="EG11" s="349"/>
      <c r="EH11" s="349"/>
      <c r="EI11" s="349"/>
      <c r="EJ11" s="349"/>
      <c r="EK11" s="349"/>
      <c r="EL11" s="349"/>
      <c r="EM11" s="349"/>
      <c r="EN11" s="349"/>
      <c r="EO11" s="349"/>
      <c r="FA11" s="349" t="s">
        <v>290</v>
      </c>
      <c r="FB11" s="349"/>
      <c r="FC11" s="349"/>
      <c r="FD11" s="349"/>
      <c r="FE11" s="349"/>
      <c r="FF11" s="349"/>
      <c r="FG11" s="349"/>
      <c r="FH11" s="349"/>
      <c r="FI11" s="349"/>
      <c r="FJ11" s="349"/>
      <c r="FK11" s="349"/>
      <c r="FL11" s="349"/>
      <c r="FM11" s="349"/>
      <c r="FN11" s="349"/>
      <c r="FO11" s="349"/>
      <c r="GA11" s="349" t="s">
        <v>291</v>
      </c>
      <c r="GB11" s="349"/>
      <c r="GC11" s="349"/>
      <c r="GD11" s="349"/>
      <c r="GE11" s="349"/>
      <c r="GF11" s="349"/>
      <c r="GG11" s="349"/>
      <c r="GH11" s="349"/>
      <c r="GI11" s="349"/>
      <c r="GJ11" s="349"/>
      <c r="GK11" s="349"/>
      <c r="GL11" s="349"/>
      <c r="GM11" s="349"/>
      <c r="GN11" s="349"/>
      <c r="GO11" s="349"/>
      <c r="HA11" s="349" t="s">
        <v>292</v>
      </c>
      <c r="HB11" s="349"/>
      <c r="HC11" s="349"/>
      <c r="HD11" s="349"/>
      <c r="HE11" s="349"/>
      <c r="HF11" s="349"/>
      <c r="HG11" s="349"/>
      <c r="HH11" s="349"/>
      <c r="HI11" s="349"/>
      <c r="HJ11" s="349"/>
      <c r="HK11" s="349"/>
      <c r="HL11" s="349"/>
      <c r="HM11" s="349"/>
      <c r="HN11" s="349"/>
      <c r="HO11" s="349"/>
      <c r="IA11" s="349" t="s">
        <v>293</v>
      </c>
      <c r="IB11" s="349"/>
      <c r="IC11" s="349"/>
      <c r="ID11" s="349"/>
      <c r="IE11" s="349"/>
      <c r="IF11" s="349"/>
      <c r="IG11" s="349"/>
      <c r="IH11" s="349"/>
      <c r="II11" s="349"/>
      <c r="IJ11" s="349"/>
      <c r="IK11" s="349"/>
      <c r="IL11" s="349"/>
      <c r="IM11" s="349"/>
      <c r="IN11" s="349"/>
      <c r="IO11" s="349"/>
    </row>
    <row r="12" spans="2:249" ht="13.5" customHeight="1">
      <c r="B12" s="11" t="s">
        <v>13</v>
      </c>
      <c r="AA12" s="152" t="s">
        <v>244</v>
      </c>
      <c r="AB12" s="295" t="s">
        <v>218</v>
      </c>
      <c r="AC12" s="295" t="s">
        <v>287</v>
      </c>
      <c r="AD12" s="350" t="s">
        <v>332</v>
      </c>
      <c r="AE12" s="153" t="s">
        <v>26</v>
      </c>
      <c r="AF12" s="154" t="s">
        <v>28</v>
      </c>
      <c r="AG12" s="154"/>
      <c r="AH12" s="157" t="s">
        <v>480</v>
      </c>
      <c r="AI12" s="157" t="s">
        <v>481</v>
      </c>
      <c r="AJ12" s="157" t="s">
        <v>174</v>
      </c>
      <c r="AK12" s="242" t="s">
        <v>417</v>
      </c>
      <c r="AL12" s="157" t="s">
        <v>321</v>
      </c>
      <c r="AM12" s="157" t="s">
        <v>322</v>
      </c>
      <c r="AN12" s="295" t="s">
        <v>212</v>
      </c>
      <c r="AO12" s="297" t="s">
        <v>300</v>
      </c>
      <c r="AZ12" s="174"/>
      <c r="BA12" s="156" t="s">
        <v>288</v>
      </c>
      <c r="BB12" s="221" t="s">
        <v>327</v>
      </c>
      <c r="BC12" s="221" t="s">
        <v>328</v>
      </c>
      <c r="BD12" s="293" t="s">
        <v>471</v>
      </c>
      <c r="BE12" s="293" t="s">
        <v>472</v>
      </c>
      <c r="BF12" s="301" t="s">
        <v>296</v>
      </c>
      <c r="BG12" s="301" t="s">
        <v>297</v>
      </c>
      <c r="BH12" s="221"/>
      <c r="BI12" s="221"/>
      <c r="BJ12" s="221"/>
      <c r="BK12" s="221"/>
      <c r="BL12" s="221"/>
      <c r="BM12" s="221"/>
      <c r="BN12" s="222"/>
      <c r="BO12" s="222"/>
      <c r="BP12" s="287"/>
      <c r="BQ12" s="287"/>
      <c r="BR12" s="287"/>
      <c r="BS12" s="287"/>
      <c r="BT12" s="223"/>
      <c r="BU12" s="293"/>
      <c r="BV12" s="294"/>
      <c r="BW12" s="135"/>
      <c r="BZ12" s="174"/>
      <c r="CA12" s="298" t="s">
        <v>422</v>
      </c>
      <c r="CB12" s="298"/>
      <c r="CC12" s="298"/>
      <c r="CD12" s="298" t="s">
        <v>423</v>
      </c>
      <c r="CE12" s="298"/>
      <c r="CF12" s="298"/>
      <c r="CG12" s="299" t="s">
        <v>84</v>
      </c>
      <c r="CH12" s="253"/>
      <c r="CI12" s="253"/>
      <c r="CJ12" s="253"/>
      <c r="CK12" s="253"/>
      <c r="CL12" s="253"/>
      <c r="CM12" s="253"/>
      <c r="CN12" s="254"/>
      <c r="CO12" s="156"/>
      <c r="CP12" s="156"/>
      <c r="CQ12" s="156"/>
      <c r="CR12" s="105"/>
      <c r="CS12" s="105"/>
      <c r="CT12" s="105"/>
      <c r="CU12" s="105"/>
      <c r="CV12" s="105"/>
      <c r="CW12" s="133"/>
      <c r="CX12" s="133"/>
      <c r="CY12" s="164"/>
      <c r="DA12" s="263" t="s">
        <v>473</v>
      </c>
      <c r="DB12" s="264" t="s">
        <v>18</v>
      </c>
      <c r="DC12" s="260" t="s">
        <v>474</v>
      </c>
      <c r="EA12" s="272" t="s">
        <v>301</v>
      </c>
      <c r="EB12" s="274" t="s">
        <v>302</v>
      </c>
      <c r="EC12" s="274" t="s">
        <v>303</v>
      </c>
      <c r="ED12" s="274" t="s">
        <v>304</v>
      </c>
      <c r="EE12" s="289" t="s">
        <v>305</v>
      </c>
      <c r="EF12" s="269" t="s">
        <v>306</v>
      </c>
      <c r="EG12" s="269" t="s">
        <v>307</v>
      </c>
      <c r="EH12" s="269" t="s">
        <v>308</v>
      </c>
      <c r="EI12" s="269" t="s">
        <v>309</v>
      </c>
      <c r="EJ12" s="269" t="s">
        <v>310</v>
      </c>
      <c r="EK12" s="269" t="s">
        <v>311</v>
      </c>
      <c r="EL12" s="269" t="s">
        <v>477</v>
      </c>
      <c r="EM12" s="270" t="s">
        <v>478</v>
      </c>
      <c r="EN12" s="270" t="s">
        <v>312</v>
      </c>
      <c r="EO12" s="292" t="s">
        <v>313</v>
      </c>
      <c r="FA12" s="272" t="s">
        <v>301</v>
      </c>
      <c r="FB12" s="274" t="s">
        <v>302</v>
      </c>
      <c r="FC12" s="274" t="s">
        <v>303</v>
      </c>
      <c r="FD12" s="274" t="s">
        <v>304</v>
      </c>
      <c r="FE12" s="289" t="s">
        <v>305</v>
      </c>
      <c r="FF12" s="269" t="s">
        <v>306</v>
      </c>
      <c r="FG12" s="269" t="s">
        <v>307</v>
      </c>
      <c r="FH12" s="269" t="s">
        <v>308</v>
      </c>
      <c r="FI12" s="269" t="s">
        <v>309</v>
      </c>
      <c r="FJ12" s="269" t="s">
        <v>310</v>
      </c>
      <c r="FK12" s="269" t="s">
        <v>311</v>
      </c>
      <c r="FL12" s="269" t="s">
        <v>477</v>
      </c>
      <c r="FM12" s="270" t="s">
        <v>478</v>
      </c>
      <c r="FN12" s="270" t="s">
        <v>312</v>
      </c>
      <c r="FO12" s="292" t="s">
        <v>313</v>
      </c>
      <c r="GA12" s="272" t="s">
        <v>301</v>
      </c>
      <c r="GB12" s="274" t="s">
        <v>302</v>
      </c>
      <c r="GC12" s="274" t="s">
        <v>303</v>
      </c>
      <c r="GD12" s="274" t="s">
        <v>304</v>
      </c>
      <c r="GE12" s="289" t="s">
        <v>305</v>
      </c>
      <c r="GF12" s="269" t="s">
        <v>306</v>
      </c>
      <c r="GG12" s="269" t="s">
        <v>307</v>
      </c>
      <c r="GH12" s="269" t="s">
        <v>308</v>
      </c>
      <c r="GI12" s="269" t="s">
        <v>309</v>
      </c>
      <c r="GJ12" s="269" t="s">
        <v>310</v>
      </c>
      <c r="GK12" s="269" t="s">
        <v>311</v>
      </c>
      <c r="GL12" s="269" t="s">
        <v>477</v>
      </c>
      <c r="GM12" s="270" t="s">
        <v>478</v>
      </c>
      <c r="GN12" s="270" t="s">
        <v>312</v>
      </c>
      <c r="GO12" s="292" t="s">
        <v>313</v>
      </c>
      <c r="HA12" s="272" t="s">
        <v>301</v>
      </c>
      <c r="HB12" s="274" t="s">
        <v>302</v>
      </c>
      <c r="HC12" s="274" t="s">
        <v>303</v>
      </c>
      <c r="HD12" s="274" t="s">
        <v>304</v>
      </c>
      <c r="HE12" s="289" t="s">
        <v>305</v>
      </c>
      <c r="HF12" s="269" t="s">
        <v>306</v>
      </c>
      <c r="HG12" s="269" t="s">
        <v>307</v>
      </c>
      <c r="HH12" s="269" t="s">
        <v>308</v>
      </c>
      <c r="HI12" s="269" t="s">
        <v>309</v>
      </c>
      <c r="HJ12" s="269" t="s">
        <v>310</v>
      </c>
      <c r="HK12" s="269" t="s">
        <v>311</v>
      </c>
      <c r="HL12" s="269" t="s">
        <v>477</v>
      </c>
      <c r="HM12" s="270" t="s">
        <v>478</v>
      </c>
      <c r="HN12" s="270" t="s">
        <v>312</v>
      </c>
      <c r="HO12" s="292" t="s">
        <v>313</v>
      </c>
      <c r="IA12" s="272" t="s">
        <v>301</v>
      </c>
      <c r="IB12" s="274" t="s">
        <v>302</v>
      </c>
      <c r="IC12" s="274" t="s">
        <v>303</v>
      </c>
      <c r="ID12" s="274" t="s">
        <v>304</v>
      </c>
      <c r="IE12" s="289" t="s">
        <v>305</v>
      </c>
      <c r="IF12" s="269" t="s">
        <v>306</v>
      </c>
      <c r="IG12" s="269" t="s">
        <v>307</v>
      </c>
      <c r="IH12" s="269" t="s">
        <v>308</v>
      </c>
      <c r="II12" s="269" t="s">
        <v>309</v>
      </c>
      <c r="IJ12" s="269" t="s">
        <v>310</v>
      </c>
      <c r="IK12" s="269" t="s">
        <v>311</v>
      </c>
      <c r="IL12" s="269" t="s">
        <v>477</v>
      </c>
      <c r="IM12" s="270" t="s">
        <v>478</v>
      </c>
      <c r="IN12" s="270" t="s">
        <v>312</v>
      </c>
      <c r="IO12" s="292" t="s">
        <v>313</v>
      </c>
    </row>
    <row r="13" spans="2:249" ht="13.5" customHeight="1">
      <c r="B13" s="11" t="s">
        <v>64</v>
      </c>
      <c r="AA13" s="171">
        <f>COUNTA(AA14:AA9903)+13</f>
        <v>57</v>
      </c>
      <c r="AB13" s="296"/>
      <c r="AC13" s="296"/>
      <c r="AD13" s="351"/>
      <c r="AE13" s="155" t="s">
        <v>18</v>
      </c>
      <c r="AF13" s="156" t="s">
        <v>117</v>
      </c>
      <c r="AG13" s="156"/>
      <c r="AH13" s="158" t="s">
        <v>17</v>
      </c>
      <c r="AI13" s="158" t="s">
        <v>17</v>
      </c>
      <c r="AJ13" s="158" t="s">
        <v>17</v>
      </c>
      <c r="AK13" s="158" t="s">
        <v>17</v>
      </c>
      <c r="AL13" s="158" t="s">
        <v>18</v>
      </c>
      <c r="AM13" s="158" t="s">
        <v>18</v>
      </c>
      <c r="AN13" s="296"/>
      <c r="AO13" s="297"/>
      <c r="AZ13" s="174"/>
      <c r="BA13" s="156" t="s">
        <v>314</v>
      </c>
      <c r="BB13" s="221" t="s">
        <v>0</v>
      </c>
      <c r="BC13" s="221" t="s">
        <v>0</v>
      </c>
      <c r="BD13" s="293"/>
      <c r="BE13" s="293"/>
      <c r="BF13" s="302"/>
      <c r="BG13" s="302"/>
      <c r="BH13" s="221"/>
      <c r="BI13" s="221"/>
      <c r="BJ13" s="221"/>
      <c r="BK13" s="221"/>
      <c r="BL13" s="221"/>
      <c r="BM13" s="221"/>
      <c r="BN13" s="222"/>
      <c r="BO13" s="222"/>
      <c r="BP13" s="288"/>
      <c r="BQ13" s="288"/>
      <c r="BR13" s="288"/>
      <c r="BS13" s="288"/>
      <c r="BT13" s="224"/>
      <c r="BU13" s="293"/>
      <c r="BV13" s="294"/>
      <c r="BW13" s="135"/>
      <c r="BZ13" s="174"/>
      <c r="CA13" s="155" t="s">
        <v>424</v>
      </c>
      <c r="CB13" s="155" t="s">
        <v>469</v>
      </c>
      <c r="CC13" s="156" t="s">
        <v>295</v>
      </c>
      <c r="CD13" s="259" t="s">
        <v>425</v>
      </c>
      <c r="CE13" s="155" t="s">
        <v>470</v>
      </c>
      <c r="CF13" s="156" t="s">
        <v>295</v>
      </c>
      <c r="CG13" s="300"/>
      <c r="CH13" s="255"/>
      <c r="CI13" s="255"/>
      <c r="CJ13" s="255"/>
      <c r="CK13" s="255"/>
      <c r="CL13" s="255"/>
      <c r="CM13" s="255"/>
      <c r="CN13" s="256"/>
      <c r="CO13" s="156"/>
      <c r="CP13" s="156"/>
      <c r="CQ13" s="156"/>
      <c r="CR13" s="105"/>
      <c r="CS13" s="105"/>
      <c r="CT13" s="105"/>
      <c r="CU13" s="105"/>
      <c r="CV13" s="105"/>
      <c r="CW13" s="133"/>
      <c r="CX13" s="133"/>
      <c r="CY13" s="164"/>
      <c r="DA13" s="263" t="s">
        <v>117</v>
      </c>
      <c r="DB13" s="261"/>
      <c r="DC13" s="258" t="s">
        <v>475</v>
      </c>
      <c r="EA13" s="273"/>
      <c r="EB13" s="274"/>
      <c r="EC13" s="274"/>
      <c r="ED13" s="274"/>
      <c r="EE13" s="289"/>
      <c r="EF13" s="269"/>
      <c r="EG13" s="269"/>
      <c r="EH13" s="269"/>
      <c r="EI13" s="269"/>
      <c r="EJ13" s="269"/>
      <c r="EK13" s="269"/>
      <c r="EL13" s="269"/>
      <c r="EM13" s="271"/>
      <c r="EN13" s="271"/>
      <c r="EO13" s="292"/>
      <c r="FA13" s="273"/>
      <c r="FB13" s="274"/>
      <c r="FC13" s="274"/>
      <c r="FD13" s="274"/>
      <c r="FE13" s="289"/>
      <c r="FF13" s="269"/>
      <c r="FG13" s="269"/>
      <c r="FH13" s="269"/>
      <c r="FI13" s="269"/>
      <c r="FJ13" s="269"/>
      <c r="FK13" s="269"/>
      <c r="FL13" s="269"/>
      <c r="FM13" s="271"/>
      <c r="FN13" s="271"/>
      <c r="FO13" s="292"/>
      <c r="GA13" s="273"/>
      <c r="GB13" s="274"/>
      <c r="GC13" s="274"/>
      <c r="GD13" s="274"/>
      <c r="GE13" s="289"/>
      <c r="GF13" s="269"/>
      <c r="GG13" s="269"/>
      <c r="GH13" s="269"/>
      <c r="GI13" s="269"/>
      <c r="GJ13" s="269"/>
      <c r="GK13" s="269"/>
      <c r="GL13" s="269"/>
      <c r="GM13" s="271"/>
      <c r="GN13" s="271"/>
      <c r="GO13" s="292"/>
      <c r="HA13" s="273"/>
      <c r="HB13" s="274"/>
      <c r="HC13" s="274"/>
      <c r="HD13" s="274"/>
      <c r="HE13" s="289"/>
      <c r="HF13" s="269"/>
      <c r="HG13" s="269"/>
      <c r="HH13" s="269"/>
      <c r="HI13" s="269"/>
      <c r="HJ13" s="269"/>
      <c r="HK13" s="269"/>
      <c r="HL13" s="269"/>
      <c r="HM13" s="271"/>
      <c r="HN13" s="271"/>
      <c r="HO13" s="292"/>
      <c r="IA13" s="273"/>
      <c r="IB13" s="274"/>
      <c r="IC13" s="274"/>
      <c r="ID13" s="274"/>
      <c r="IE13" s="289"/>
      <c r="IF13" s="269"/>
      <c r="IG13" s="269"/>
      <c r="IH13" s="269"/>
      <c r="II13" s="269"/>
      <c r="IJ13" s="269"/>
      <c r="IK13" s="269"/>
      <c r="IL13" s="269"/>
      <c r="IM13" s="271"/>
      <c r="IN13" s="271"/>
      <c r="IO13" s="292"/>
    </row>
    <row r="14" spans="2:249" ht="13.5" customHeight="1">
      <c r="B14" s="11" t="s">
        <v>14</v>
      </c>
      <c r="AA14" s="129">
        <v>1</v>
      </c>
      <c r="AB14" s="129" t="s">
        <v>338</v>
      </c>
      <c r="AC14" s="129" t="s">
        <v>339</v>
      </c>
      <c r="AD14" s="129" t="s">
        <v>340</v>
      </c>
      <c r="AE14" s="131">
        <v>1.4000000000000001</v>
      </c>
      <c r="AF14" s="99">
        <v>0.29485487793371623</v>
      </c>
      <c r="AG14" s="99"/>
      <c r="AH14" s="99">
        <v>49.999999999999993</v>
      </c>
      <c r="AI14" s="129">
        <v>50</v>
      </c>
      <c r="AJ14" s="129">
        <v>4</v>
      </c>
      <c r="AK14" s="129">
        <v>6</v>
      </c>
      <c r="AL14" s="129">
        <v>1.5</v>
      </c>
      <c r="AM14" s="129">
        <v>1.5</v>
      </c>
      <c r="AN14" s="97">
        <v>390.625</v>
      </c>
      <c r="AO14" s="97">
        <v>1136</v>
      </c>
      <c r="AZ14" s="174"/>
      <c r="BA14" s="129">
        <v>768</v>
      </c>
      <c r="BB14" s="99">
        <v>15.529527766126337</v>
      </c>
      <c r="BC14" s="99">
        <v>23.009961610861787</v>
      </c>
      <c r="BD14" s="99">
        <v>96.590187582642628</v>
      </c>
      <c r="BE14" s="99">
        <v>65.189156999372358</v>
      </c>
      <c r="BF14" s="165">
        <v>1.2461864849447517</v>
      </c>
      <c r="BG14" s="165">
        <v>0.84105692773453034</v>
      </c>
      <c r="BN14" s="161"/>
      <c r="BO14" s="161"/>
      <c r="BQ14" s="21"/>
      <c r="BS14" s="21"/>
      <c r="BT14" s="99"/>
      <c r="BU14" s="99"/>
      <c r="BW14" s="47"/>
      <c r="BZ14" s="174"/>
      <c r="CA14" s="131">
        <v>12.5</v>
      </c>
      <c r="CB14" s="131">
        <v>10.522878801015889</v>
      </c>
      <c r="CC14" s="99">
        <v>4</v>
      </c>
      <c r="CD14" s="131">
        <v>12.5</v>
      </c>
      <c r="CE14" s="131">
        <v>8.0675404141121803</v>
      </c>
      <c r="CF14" s="99">
        <v>4</v>
      </c>
      <c r="CG14" s="99">
        <v>4</v>
      </c>
      <c r="CH14" s="21"/>
      <c r="CI14" s="140"/>
      <c r="CJ14" s="140"/>
      <c r="CK14" s="140"/>
      <c r="CL14" s="140"/>
      <c r="CM14" s="21"/>
      <c r="CN14" s="21"/>
      <c r="CO14" s="139"/>
      <c r="CR14" s="47"/>
      <c r="CS14" s="47"/>
      <c r="CT14" s="47"/>
      <c r="CU14" s="47"/>
      <c r="CV14" s="47"/>
      <c r="DA14" s="131">
        <v>0.29485487793371623</v>
      </c>
      <c r="DB14" s="129">
        <v>1.2999999999999999E-2</v>
      </c>
      <c r="DC14" s="99">
        <v>1135.6546445592053</v>
      </c>
      <c r="EA14" s="148" t="s">
        <v>333</v>
      </c>
      <c r="EB14" s="141" t="s">
        <v>333</v>
      </c>
      <c r="EC14" s="141" t="s">
        <v>333</v>
      </c>
      <c r="ED14" s="141" t="s">
        <v>333</v>
      </c>
      <c r="EE14" s="141" t="s">
        <v>333</v>
      </c>
      <c r="EF14" s="165" t="s">
        <v>333</v>
      </c>
      <c r="EG14" s="165" t="s">
        <v>333</v>
      </c>
      <c r="EH14" s="165" t="s">
        <v>333</v>
      </c>
      <c r="EI14" s="165" t="s">
        <v>333</v>
      </c>
      <c r="EJ14" s="165" t="s">
        <v>333</v>
      </c>
      <c r="EK14" s="165" t="s">
        <v>333</v>
      </c>
      <c r="EL14" s="165" t="s">
        <v>333</v>
      </c>
      <c r="EM14" s="165" t="s">
        <v>333</v>
      </c>
      <c r="EN14" s="165" t="s">
        <v>333</v>
      </c>
      <c r="EO14" s="169" t="s">
        <v>333</v>
      </c>
      <c r="FA14" s="148" t="s">
        <v>333</v>
      </c>
      <c r="FB14" s="141" t="s">
        <v>333</v>
      </c>
      <c r="FC14" s="141" t="s">
        <v>333</v>
      </c>
      <c r="FD14" s="141" t="s">
        <v>333</v>
      </c>
      <c r="FE14" s="141" t="s">
        <v>333</v>
      </c>
      <c r="FF14" s="165" t="s">
        <v>333</v>
      </c>
      <c r="FG14" s="165" t="s">
        <v>333</v>
      </c>
      <c r="FH14" s="165" t="s">
        <v>333</v>
      </c>
      <c r="FI14" s="165" t="s">
        <v>333</v>
      </c>
      <c r="FJ14" s="165" t="s">
        <v>333</v>
      </c>
      <c r="FK14" s="165" t="s">
        <v>333</v>
      </c>
      <c r="FL14" s="165" t="s">
        <v>333</v>
      </c>
      <c r="FM14" s="165" t="s">
        <v>333</v>
      </c>
      <c r="FN14" s="165" t="s">
        <v>333</v>
      </c>
      <c r="FO14" s="169" t="s">
        <v>333</v>
      </c>
      <c r="GA14" s="148" t="s">
        <v>333</v>
      </c>
      <c r="GB14" s="141" t="s">
        <v>333</v>
      </c>
      <c r="GC14" s="141" t="s">
        <v>333</v>
      </c>
      <c r="GD14" s="141" t="s">
        <v>333</v>
      </c>
      <c r="GE14" s="141" t="s">
        <v>333</v>
      </c>
      <c r="GF14" s="165" t="s">
        <v>333</v>
      </c>
      <c r="GG14" s="165" t="s">
        <v>333</v>
      </c>
      <c r="GH14" s="165" t="s">
        <v>333</v>
      </c>
      <c r="GI14" s="165" t="s">
        <v>333</v>
      </c>
      <c r="GJ14" s="165" t="s">
        <v>333</v>
      </c>
      <c r="GK14" s="165" t="s">
        <v>333</v>
      </c>
      <c r="GL14" s="165" t="s">
        <v>333</v>
      </c>
      <c r="GM14" s="165" t="s">
        <v>333</v>
      </c>
      <c r="GN14" s="165" t="s">
        <v>333</v>
      </c>
      <c r="GO14" s="169" t="s">
        <v>333</v>
      </c>
      <c r="HA14" s="148" t="s">
        <v>333</v>
      </c>
      <c r="HB14" s="141" t="s">
        <v>333</v>
      </c>
      <c r="HC14" s="141" t="s">
        <v>333</v>
      </c>
      <c r="HD14" s="141" t="s">
        <v>333</v>
      </c>
      <c r="HE14" s="141" t="s">
        <v>333</v>
      </c>
      <c r="HF14" s="165" t="s">
        <v>333</v>
      </c>
      <c r="HG14" s="165" t="s">
        <v>333</v>
      </c>
      <c r="HH14" s="165" t="s">
        <v>333</v>
      </c>
      <c r="HI14" s="165" t="s">
        <v>333</v>
      </c>
      <c r="HJ14" s="165" t="s">
        <v>333</v>
      </c>
      <c r="HK14" s="165" t="s">
        <v>333</v>
      </c>
      <c r="HL14" s="165" t="s">
        <v>333</v>
      </c>
      <c r="HM14" s="165" t="s">
        <v>333</v>
      </c>
      <c r="HN14" s="165" t="s">
        <v>333</v>
      </c>
      <c r="HO14" s="169" t="s">
        <v>333</v>
      </c>
      <c r="IA14" s="148" t="s">
        <v>333</v>
      </c>
      <c r="IB14" s="141" t="s">
        <v>333</v>
      </c>
      <c r="IC14" s="141" t="s">
        <v>333</v>
      </c>
      <c r="ID14" s="141" t="s">
        <v>333</v>
      </c>
      <c r="IE14" s="141" t="s">
        <v>333</v>
      </c>
      <c r="IF14" s="165" t="s">
        <v>333</v>
      </c>
      <c r="IG14" s="165" t="s">
        <v>333</v>
      </c>
      <c r="IH14" s="165" t="s">
        <v>333</v>
      </c>
      <c r="II14" s="165" t="s">
        <v>333</v>
      </c>
      <c r="IJ14" s="165" t="s">
        <v>333</v>
      </c>
      <c r="IK14" s="165" t="s">
        <v>333</v>
      </c>
      <c r="IL14" s="165" t="s">
        <v>333</v>
      </c>
      <c r="IM14" s="165" t="s">
        <v>333</v>
      </c>
      <c r="IN14" s="165" t="s">
        <v>333</v>
      </c>
      <c r="IO14" s="169" t="s">
        <v>333</v>
      </c>
    </row>
    <row r="15" spans="2:249" ht="13.5" customHeight="1">
      <c r="AA15" s="129">
        <v>2</v>
      </c>
      <c r="AB15" s="129" t="s">
        <v>341</v>
      </c>
      <c r="AC15" s="129" t="s">
        <v>342</v>
      </c>
      <c r="AD15" s="129" t="s">
        <v>340</v>
      </c>
      <c r="AE15" s="131">
        <v>0.57151774695683644</v>
      </c>
      <c r="AF15" s="99">
        <v>0.89193303756056042</v>
      </c>
      <c r="AG15" s="99"/>
      <c r="AH15" s="99">
        <v>49.999999999999993</v>
      </c>
      <c r="AI15" s="129">
        <v>50</v>
      </c>
      <c r="AJ15" s="129">
        <v>4</v>
      </c>
      <c r="AK15" s="129">
        <v>6</v>
      </c>
      <c r="AL15" s="129">
        <v>0.6</v>
      </c>
      <c r="AM15" s="129">
        <v>0.6</v>
      </c>
      <c r="AN15" s="97">
        <v>390.625</v>
      </c>
      <c r="AO15" s="97">
        <v>1136</v>
      </c>
      <c r="AZ15" s="174"/>
      <c r="BA15" s="129">
        <v>768</v>
      </c>
      <c r="BB15" s="99">
        <v>15.529527766126337</v>
      </c>
      <c r="BC15" s="99">
        <v>23.009961610861787</v>
      </c>
      <c r="BD15" s="99">
        <v>38.636075033057047</v>
      </c>
      <c r="BE15" s="99">
        <v>26.075662799748944</v>
      </c>
      <c r="BF15" s="165">
        <v>0.49847459397790062</v>
      </c>
      <c r="BG15" s="165">
        <v>0.33642277109381213</v>
      </c>
      <c r="BN15" s="161"/>
      <c r="BO15" s="161"/>
      <c r="BQ15" s="21"/>
      <c r="BS15" s="21"/>
      <c r="BT15" s="99"/>
      <c r="BU15" s="99"/>
      <c r="BW15" s="47"/>
      <c r="BZ15" s="174"/>
      <c r="CA15" s="131">
        <v>12.5</v>
      </c>
      <c r="CB15" s="131">
        <v>10.522878801015889</v>
      </c>
      <c r="CC15" s="99">
        <v>4</v>
      </c>
      <c r="CD15" s="131">
        <v>12.5</v>
      </c>
      <c r="CE15" s="131">
        <v>8.0675404141121803</v>
      </c>
      <c r="CF15" s="99">
        <v>4</v>
      </c>
      <c r="CG15" s="99">
        <v>4</v>
      </c>
      <c r="CH15" s="21"/>
      <c r="CI15" s="140"/>
      <c r="CJ15" s="140"/>
      <c r="CK15" s="140"/>
      <c r="CL15" s="140"/>
      <c r="CM15" s="21"/>
      <c r="CN15" s="21"/>
      <c r="CO15" s="139"/>
      <c r="CR15" s="47"/>
      <c r="CS15" s="47"/>
      <c r="CT15" s="47"/>
      <c r="CU15" s="47"/>
      <c r="CV15" s="47"/>
      <c r="DA15" s="131">
        <v>0.89193303756056042</v>
      </c>
      <c r="DB15" s="129">
        <v>1.2999999999999999E-2</v>
      </c>
      <c r="DC15" s="99">
        <v>1135.6546445592053</v>
      </c>
      <c r="EA15" s="148" t="s">
        <v>333</v>
      </c>
      <c r="EB15" s="141" t="s">
        <v>333</v>
      </c>
      <c r="EC15" s="141" t="s">
        <v>333</v>
      </c>
      <c r="ED15" s="141" t="s">
        <v>333</v>
      </c>
      <c r="EE15" s="141" t="s">
        <v>333</v>
      </c>
      <c r="EF15" s="165" t="s">
        <v>333</v>
      </c>
      <c r="EG15" s="165" t="s">
        <v>333</v>
      </c>
      <c r="EH15" s="165" t="s">
        <v>333</v>
      </c>
      <c r="EI15" s="165" t="s">
        <v>333</v>
      </c>
      <c r="EJ15" s="165" t="s">
        <v>333</v>
      </c>
      <c r="EK15" s="165" t="s">
        <v>333</v>
      </c>
      <c r="EL15" s="165" t="s">
        <v>333</v>
      </c>
      <c r="EM15" s="165" t="s">
        <v>333</v>
      </c>
      <c r="EN15" s="165" t="s">
        <v>333</v>
      </c>
      <c r="EO15" s="169" t="s">
        <v>333</v>
      </c>
      <c r="FA15" s="148" t="s">
        <v>333</v>
      </c>
      <c r="FB15" s="141" t="s">
        <v>333</v>
      </c>
      <c r="FC15" s="141" t="s">
        <v>333</v>
      </c>
      <c r="FD15" s="141" t="s">
        <v>333</v>
      </c>
      <c r="FE15" s="141" t="s">
        <v>333</v>
      </c>
      <c r="FF15" s="165" t="s">
        <v>333</v>
      </c>
      <c r="FG15" s="165" t="s">
        <v>333</v>
      </c>
      <c r="FH15" s="165" t="s">
        <v>333</v>
      </c>
      <c r="FI15" s="165" t="s">
        <v>333</v>
      </c>
      <c r="FJ15" s="165" t="s">
        <v>333</v>
      </c>
      <c r="FK15" s="165" t="s">
        <v>333</v>
      </c>
      <c r="FL15" s="165" t="s">
        <v>333</v>
      </c>
      <c r="FM15" s="165" t="s">
        <v>333</v>
      </c>
      <c r="FN15" s="165" t="s">
        <v>333</v>
      </c>
      <c r="FO15" s="169" t="s">
        <v>333</v>
      </c>
      <c r="GA15" s="148" t="s">
        <v>333</v>
      </c>
      <c r="GB15" s="141" t="s">
        <v>333</v>
      </c>
      <c r="GC15" s="141" t="s">
        <v>333</v>
      </c>
      <c r="GD15" s="141" t="s">
        <v>333</v>
      </c>
      <c r="GE15" s="141" t="s">
        <v>333</v>
      </c>
      <c r="GF15" s="165" t="s">
        <v>333</v>
      </c>
      <c r="GG15" s="165" t="s">
        <v>333</v>
      </c>
      <c r="GH15" s="165" t="s">
        <v>333</v>
      </c>
      <c r="GI15" s="165" t="s">
        <v>333</v>
      </c>
      <c r="GJ15" s="165" t="s">
        <v>333</v>
      </c>
      <c r="GK15" s="165" t="s">
        <v>333</v>
      </c>
      <c r="GL15" s="165" t="s">
        <v>333</v>
      </c>
      <c r="GM15" s="165" t="s">
        <v>333</v>
      </c>
      <c r="GN15" s="165" t="s">
        <v>333</v>
      </c>
      <c r="GO15" s="169" t="s">
        <v>333</v>
      </c>
      <c r="HA15" s="148" t="s">
        <v>333</v>
      </c>
      <c r="HB15" s="141" t="s">
        <v>333</v>
      </c>
      <c r="HC15" s="141" t="s">
        <v>333</v>
      </c>
      <c r="HD15" s="141" t="s">
        <v>333</v>
      </c>
      <c r="HE15" s="141" t="s">
        <v>333</v>
      </c>
      <c r="HF15" s="165" t="s">
        <v>333</v>
      </c>
      <c r="HG15" s="165" t="s">
        <v>333</v>
      </c>
      <c r="HH15" s="165" t="s">
        <v>333</v>
      </c>
      <c r="HI15" s="165" t="s">
        <v>333</v>
      </c>
      <c r="HJ15" s="165" t="s">
        <v>333</v>
      </c>
      <c r="HK15" s="165" t="s">
        <v>333</v>
      </c>
      <c r="HL15" s="165" t="s">
        <v>333</v>
      </c>
      <c r="HM15" s="165" t="s">
        <v>333</v>
      </c>
      <c r="HN15" s="165" t="s">
        <v>333</v>
      </c>
      <c r="HO15" s="169" t="s">
        <v>333</v>
      </c>
      <c r="IA15" s="148" t="s">
        <v>333</v>
      </c>
      <c r="IB15" s="141" t="s">
        <v>333</v>
      </c>
      <c r="IC15" s="141" t="s">
        <v>333</v>
      </c>
      <c r="ID15" s="141" t="s">
        <v>333</v>
      </c>
      <c r="IE15" s="141" t="s">
        <v>333</v>
      </c>
      <c r="IF15" s="165" t="s">
        <v>333</v>
      </c>
      <c r="IG15" s="165" t="s">
        <v>333</v>
      </c>
      <c r="IH15" s="165" t="s">
        <v>333</v>
      </c>
      <c r="II15" s="165" t="s">
        <v>333</v>
      </c>
      <c r="IJ15" s="165" t="s">
        <v>333</v>
      </c>
      <c r="IK15" s="165" t="s">
        <v>333</v>
      </c>
      <c r="IL15" s="165" t="s">
        <v>333</v>
      </c>
      <c r="IM15" s="165" t="s">
        <v>333</v>
      </c>
      <c r="IN15" s="165" t="s">
        <v>333</v>
      </c>
      <c r="IO15" s="169" t="s">
        <v>333</v>
      </c>
    </row>
    <row r="16" spans="2:249" ht="13.5" customHeight="1">
      <c r="B16" s="290" t="s">
        <v>15</v>
      </c>
      <c r="C16" s="291"/>
      <c r="D16" s="291"/>
      <c r="AA16" s="129">
        <v>3</v>
      </c>
      <c r="AB16" s="129" t="s">
        <v>343</v>
      </c>
      <c r="AC16" s="129" t="s">
        <v>344</v>
      </c>
      <c r="AD16" s="129" t="s">
        <v>340</v>
      </c>
      <c r="AE16" s="131">
        <v>0.57151774695683599</v>
      </c>
      <c r="AF16" s="99">
        <v>0.83519950117881481</v>
      </c>
      <c r="AG16" s="99"/>
      <c r="AH16" s="99">
        <v>49.999999999999993</v>
      </c>
      <c r="AI16" s="129">
        <v>50</v>
      </c>
      <c r="AJ16" s="129">
        <v>4</v>
      </c>
      <c r="AK16" s="129">
        <v>6</v>
      </c>
      <c r="AL16" s="129">
        <v>0.6</v>
      </c>
      <c r="AM16" s="129">
        <v>0.6</v>
      </c>
      <c r="AN16" s="97">
        <v>390.625</v>
      </c>
      <c r="AO16" s="97">
        <v>1136</v>
      </c>
      <c r="AZ16" s="174"/>
      <c r="BA16" s="99">
        <v>768</v>
      </c>
      <c r="BB16" s="99">
        <v>15.529527766126337</v>
      </c>
      <c r="BC16" s="99">
        <v>23.009961610861787</v>
      </c>
      <c r="BD16" s="99">
        <v>38.636075033057047</v>
      </c>
      <c r="BE16" s="99">
        <v>26.075662799748944</v>
      </c>
      <c r="BF16" s="165">
        <v>0.49847459397790062</v>
      </c>
      <c r="BG16" s="165">
        <v>0.33642277109381213</v>
      </c>
      <c r="BT16" s="99"/>
      <c r="BU16" s="99"/>
      <c r="BZ16" s="174"/>
      <c r="CA16" s="131">
        <v>12.5</v>
      </c>
      <c r="CB16" s="131">
        <v>10.522878801015889</v>
      </c>
      <c r="CC16" s="99">
        <v>4</v>
      </c>
      <c r="CD16" s="131">
        <v>12.5</v>
      </c>
      <c r="CE16" s="131">
        <v>8.0675404141121803</v>
      </c>
      <c r="CF16" s="99">
        <v>4</v>
      </c>
      <c r="CG16" s="99">
        <v>4</v>
      </c>
      <c r="DA16" s="131">
        <v>0.83519950117881481</v>
      </c>
      <c r="DB16" s="129">
        <v>1.2999999999999999E-2</v>
      </c>
      <c r="DC16" s="99">
        <v>1135.6546445592053</v>
      </c>
      <c r="EA16" s="148" t="s">
        <v>333</v>
      </c>
      <c r="EB16" s="141" t="s">
        <v>333</v>
      </c>
      <c r="EC16" s="141" t="s">
        <v>333</v>
      </c>
      <c r="ED16" s="141" t="s">
        <v>333</v>
      </c>
      <c r="EE16" s="141" t="s">
        <v>333</v>
      </c>
      <c r="EF16" s="165" t="s">
        <v>333</v>
      </c>
      <c r="EG16" s="165" t="s">
        <v>333</v>
      </c>
      <c r="EH16" s="165" t="s">
        <v>333</v>
      </c>
      <c r="EI16" s="165" t="s">
        <v>333</v>
      </c>
      <c r="EJ16" s="165" t="s">
        <v>333</v>
      </c>
      <c r="EK16" s="165" t="s">
        <v>333</v>
      </c>
      <c r="EL16" s="165" t="s">
        <v>333</v>
      </c>
      <c r="EM16" s="165" t="s">
        <v>333</v>
      </c>
      <c r="EN16" s="165" t="s">
        <v>333</v>
      </c>
      <c r="EO16" s="169" t="s">
        <v>333</v>
      </c>
      <c r="FA16" s="148" t="s">
        <v>333</v>
      </c>
      <c r="FB16" s="141" t="s">
        <v>333</v>
      </c>
      <c r="FC16" s="141" t="s">
        <v>333</v>
      </c>
      <c r="FD16" s="141" t="s">
        <v>333</v>
      </c>
      <c r="FE16" s="141" t="s">
        <v>333</v>
      </c>
      <c r="FF16" s="165" t="s">
        <v>333</v>
      </c>
      <c r="FG16" s="165" t="s">
        <v>333</v>
      </c>
      <c r="FH16" s="165" t="s">
        <v>333</v>
      </c>
      <c r="FI16" s="165" t="s">
        <v>333</v>
      </c>
      <c r="FJ16" s="165" t="s">
        <v>333</v>
      </c>
      <c r="FK16" s="165" t="s">
        <v>333</v>
      </c>
      <c r="FL16" s="165" t="s">
        <v>333</v>
      </c>
      <c r="FM16" s="165" t="s">
        <v>333</v>
      </c>
      <c r="FN16" s="165" t="s">
        <v>333</v>
      </c>
      <c r="FO16" s="169" t="s">
        <v>333</v>
      </c>
      <c r="GA16" s="148" t="s">
        <v>333</v>
      </c>
      <c r="GB16" s="141" t="s">
        <v>333</v>
      </c>
      <c r="GC16" s="141" t="s">
        <v>333</v>
      </c>
      <c r="GD16" s="141" t="s">
        <v>333</v>
      </c>
      <c r="GE16" s="141" t="s">
        <v>333</v>
      </c>
      <c r="GF16" s="165" t="s">
        <v>333</v>
      </c>
      <c r="GG16" s="165" t="s">
        <v>333</v>
      </c>
      <c r="GH16" s="165" t="s">
        <v>333</v>
      </c>
      <c r="GI16" s="165" t="s">
        <v>333</v>
      </c>
      <c r="GJ16" s="165" t="s">
        <v>333</v>
      </c>
      <c r="GK16" s="165" t="s">
        <v>333</v>
      </c>
      <c r="GL16" s="165" t="s">
        <v>333</v>
      </c>
      <c r="GM16" s="165" t="s">
        <v>333</v>
      </c>
      <c r="GN16" s="165" t="s">
        <v>333</v>
      </c>
      <c r="GO16" s="169" t="s">
        <v>333</v>
      </c>
      <c r="HA16" s="148" t="s">
        <v>333</v>
      </c>
      <c r="HB16" s="141" t="s">
        <v>333</v>
      </c>
      <c r="HC16" s="141" t="s">
        <v>333</v>
      </c>
      <c r="HD16" s="141" t="s">
        <v>333</v>
      </c>
      <c r="HE16" s="141" t="s">
        <v>333</v>
      </c>
      <c r="HF16" s="165" t="s">
        <v>333</v>
      </c>
      <c r="HG16" s="165" t="s">
        <v>333</v>
      </c>
      <c r="HH16" s="165" t="s">
        <v>333</v>
      </c>
      <c r="HI16" s="165" t="s">
        <v>333</v>
      </c>
      <c r="HJ16" s="165" t="s">
        <v>333</v>
      </c>
      <c r="HK16" s="165" t="s">
        <v>333</v>
      </c>
      <c r="HL16" s="165" t="s">
        <v>333</v>
      </c>
      <c r="HM16" s="165" t="s">
        <v>333</v>
      </c>
      <c r="HN16" s="165" t="s">
        <v>333</v>
      </c>
      <c r="HO16" s="169" t="s">
        <v>333</v>
      </c>
      <c r="IA16" s="148" t="s">
        <v>333</v>
      </c>
      <c r="IB16" s="141" t="s">
        <v>333</v>
      </c>
      <c r="IC16" s="141" t="s">
        <v>333</v>
      </c>
      <c r="ID16" s="141" t="s">
        <v>333</v>
      </c>
      <c r="IE16" s="141" t="s">
        <v>333</v>
      </c>
      <c r="IF16" s="165" t="s">
        <v>333</v>
      </c>
      <c r="IG16" s="165" t="s">
        <v>333</v>
      </c>
      <c r="IH16" s="165" t="s">
        <v>333</v>
      </c>
      <c r="II16" s="165" t="s">
        <v>333</v>
      </c>
      <c r="IJ16" s="165" t="s">
        <v>333</v>
      </c>
      <c r="IK16" s="165" t="s">
        <v>333</v>
      </c>
      <c r="IL16" s="165" t="s">
        <v>333</v>
      </c>
      <c r="IM16" s="165" t="s">
        <v>333</v>
      </c>
      <c r="IN16" s="165" t="s">
        <v>333</v>
      </c>
      <c r="IO16" s="169" t="s">
        <v>333</v>
      </c>
    </row>
    <row r="17" spans="2:249" ht="13.5" customHeight="1">
      <c r="B17" s="12" t="s">
        <v>16</v>
      </c>
      <c r="AA17" s="129">
        <v>4</v>
      </c>
      <c r="AB17" s="129" t="s">
        <v>345</v>
      </c>
      <c r="AC17" s="129" t="s">
        <v>346</v>
      </c>
      <c r="AD17" s="129" t="s">
        <v>340</v>
      </c>
      <c r="AE17" s="131">
        <v>1.2863904627186558</v>
      </c>
      <c r="AF17" s="99">
        <v>0.97172698638688204</v>
      </c>
      <c r="AG17" s="99"/>
      <c r="AH17" s="99">
        <v>49.999999999999993</v>
      </c>
      <c r="AI17" s="129">
        <v>50</v>
      </c>
      <c r="AJ17" s="129">
        <v>4</v>
      </c>
      <c r="AK17" s="129">
        <v>6</v>
      </c>
      <c r="AL17" s="129">
        <v>1.3</v>
      </c>
      <c r="AM17" s="129">
        <v>1.3</v>
      </c>
      <c r="AN17" s="97">
        <v>390.625</v>
      </c>
      <c r="AO17" s="97">
        <v>1136</v>
      </c>
      <c r="AZ17" s="174"/>
      <c r="BA17" s="99">
        <v>768</v>
      </c>
      <c r="BB17" s="99">
        <v>15.529527766126337</v>
      </c>
      <c r="BC17" s="99">
        <v>23.009961610861787</v>
      </c>
      <c r="BD17" s="99">
        <v>83.711495904956948</v>
      </c>
      <c r="BE17" s="99">
        <v>56.497269399456044</v>
      </c>
      <c r="BF17" s="165">
        <v>1.0800282869521181</v>
      </c>
      <c r="BG17" s="165">
        <v>0.72891600403659296</v>
      </c>
      <c r="BT17" s="99"/>
      <c r="BU17" s="99"/>
      <c r="BZ17" s="174"/>
      <c r="CA17" s="131">
        <v>12.5</v>
      </c>
      <c r="CB17" s="131">
        <v>10.522878801015889</v>
      </c>
      <c r="CC17" s="99">
        <v>4</v>
      </c>
      <c r="CD17" s="131">
        <v>12.5</v>
      </c>
      <c r="CE17" s="131">
        <v>8.0675404141121803</v>
      </c>
      <c r="CF17" s="99">
        <v>4</v>
      </c>
      <c r="CG17" s="99">
        <v>4</v>
      </c>
      <c r="DA17" s="131">
        <v>0.97172698638688204</v>
      </c>
      <c r="DB17" s="129">
        <v>1.2999999999999999E-2</v>
      </c>
      <c r="DC17" s="99">
        <v>1135.6546445592053</v>
      </c>
      <c r="EA17" s="148" t="s">
        <v>333</v>
      </c>
      <c r="EB17" s="141" t="s">
        <v>333</v>
      </c>
      <c r="EC17" s="141" t="s">
        <v>333</v>
      </c>
      <c r="ED17" s="141" t="s">
        <v>333</v>
      </c>
      <c r="EE17" s="141" t="s">
        <v>333</v>
      </c>
      <c r="EF17" s="165" t="s">
        <v>333</v>
      </c>
      <c r="EG17" s="165" t="s">
        <v>333</v>
      </c>
      <c r="EH17" s="165" t="s">
        <v>333</v>
      </c>
      <c r="EI17" s="165" t="s">
        <v>333</v>
      </c>
      <c r="EJ17" s="165" t="s">
        <v>333</v>
      </c>
      <c r="EK17" s="165" t="s">
        <v>333</v>
      </c>
      <c r="EL17" s="165" t="s">
        <v>333</v>
      </c>
      <c r="EM17" s="165" t="s">
        <v>333</v>
      </c>
      <c r="EN17" s="165" t="s">
        <v>333</v>
      </c>
      <c r="EO17" s="169" t="s">
        <v>333</v>
      </c>
      <c r="FA17" s="148" t="s">
        <v>333</v>
      </c>
      <c r="FB17" s="141" t="s">
        <v>333</v>
      </c>
      <c r="FC17" s="141" t="s">
        <v>333</v>
      </c>
      <c r="FD17" s="141" t="s">
        <v>333</v>
      </c>
      <c r="FE17" s="141" t="s">
        <v>333</v>
      </c>
      <c r="FF17" s="165" t="s">
        <v>333</v>
      </c>
      <c r="FG17" s="165" t="s">
        <v>333</v>
      </c>
      <c r="FH17" s="165" t="s">
        <v>333</v>
      </c>
      <c r="FI17" s="165" t="s">
        <v>333</v>
      </c>
      <c r="FJ17" s="165" t="s">
        <v>333</v>
      </c>
      <c r="FK17" s="165" t="s">
        <v>333</v>
      </c>
      <c r="FL17" s="165" t="s">
        <v>333</v>
      </c>
      <c r="FM17" s="165" t="s">
        <v>333</v>
      </c>
      <c r="FN17" s="165" t="s">
        <v>333</v>
      </c>
      <c r="FO17" s="169" t="s">
        <v>333</v>
      </c>
      <c r="GA17" s="148" t="s">
        <v>333</v>
      </c>
      <c r="GB17" s="141" t="s">
        <v>333</v>
      </c>
      <c r="GC17" s="141" t="s">
        <v>333</v>
      </c>
      <c r="GD17" s="141" t="s">
        <v>333</v>
      </c>
      <c r="GE17" s="141" t="s">
        <v>333</v>
      </c>
      <c r="GF17" s="165" t="s">
        <v>333</v>
      </c>
      <c r="GG17" s="165" t="s">
        <v>333</v>
      </c>
      <c r="GH17" s="165" t="s">
        <v>333</v>
      </c>
      <c r="GI17" s="165" t="s">
        <v>333</v>
      </c>
      <c r="GJ17" s="165" t="s">
        <v>333</v>
      </c>
      <c r="GK17" s="165" t="s">
        <v>333</v>
      </c>
      <c r="GL17" s="165" t="s">
        <v>333</v>
      </c>
      <c r="GM17" s="165" t="s">
        <v>333</v>
      </c>
      <c r="GN17" s="165" t="s">
        <v>333</v>
      </c>
      <c r="GO17" s="169" t="s">
        <v>333</v>
      </c>
      <c r="HA17" s="148" t="s">
        <v>333</v>
      </c>
      <c r="HB17" s="141" t="s">
        <v>333</v>
      </c>
      <c r="HC17" s="141" t="s">
        <v>333</v>
      </c>
      <c r="HD17" s="141" t="s">
        <v>333</v>
      </c>
      <c r="HE17" s="141" t="s">
        <v>333</v>
      </c>
      <c r="HF17" s="165" t="s">
        <v>333</v>
      </c>
      <c r="HG17" s="165" t="s">
        <v>333</v>
      </c>
      <c r="HH17" s="165" t="s">
        <v>333</v>
      </c>
      <c r="HI17" s="165" t="s">
        <v>333</v>
      </c>
      <c r="HJ17" s="165" t="s">
        <v>333</v>
      </c>
      <c r="HK17" s="165" t="s">
        <v>333</v>
      </c>
      <c r="HL17" s="165" t="s">
        <v>333</v>
      </c>
      <c r="HM17" s="165" t="s">
        <v>333</v>
      </c>
      <c r="HN17" s="165" t="s">
        <v>333</v>
      </c>
      <c r="HO17" s="169" t="s">
        <v>333</v>
      </c>
      <c r="IA17" s="148" t="s">
        <v>333</v>
      </c>
      <c r="IB17" s="141" t="s">
        <v>333</v>
      </c>
      <c r="IC17" s="141" t="s">
        <v>333</v>
      </c>
      <c r="ID17" s="141" t="s">
        <v>333</v>
      </c>
      <c r="IE17" s="141" t="s">
        <v>333</v>
      </c>
      <c r="IF17" s="165" t="s">
        <v>333</v>
      </c>
      <c r="IG17" s="165" t="s">
        <v>333</v>
      </c>
      <c r="IH17" s="165" t="s">
        <v>333</v>
      </c>
      <c r="II17" s="165" t="s">
        <v>333</v>
      </c>
      <c r="IJ17" s="165" t="s">
        <v>333</v>
      </c>
      <c r="IK17" s="165" t="s">
        <v>333</v>
      </c>
      <c r="IL17" s="165" t="s">
        <v>333</v>
      </c>
      <c r="IM17" s="165" t="s">
        <v>333</v>
      </c>
      <c r="IN17" s="165" t="s">
        <v>333</v>
      </c>
      <c r="IO17" s="169" t="s">
        <v>333</v>
      </c>
    </row>
    <row r="18" spans="2:249" ht="13.5" customHeight="1">
      <c r="B18" s="37" t="str">
        <f>"- Bề rộng:"</f>
        <v>- Bề rộng:</v>
      </c>
      <c r="C18" s="206"/>
      <c r="D18" s="206"/>
      <c r="E18" s="207" t="s">
        <v>429</v>
      </c>
      <c r="F18" s="209">
        <v>49.999999999999993</v>
      </c>
      <c r="G18" s="206" t="s">
        <v>17</v>
      </c>
      <c r="AA18" s="129">
        <v>5</v>
      </c>
      <c r="AB18" s="129" t="s">
        <v>458</v>
      </c>
      <c r="AC18" s="129" t="s">
        <v>459</v>
      </c>
      <c r="AD18" s="129" t="s">
        <v>340</v>
      </c>
      <c r="AE18" s="131">
        <v>4.9287095467856173E-2</v>
      </c>
      <c r="AF18" s="99">
        <v>-29.599099070248077</v>
      </c>
      <c r="AG18" s="99"/>
      <c r="AH18" s="99">
        <v>49.999999999999993</v>
      </c>
      <c r="AI18" s="129">
        <v>50</v>
      </c>
      <c r="AJ18" s="129">
        <v>4</v>
      </c>
      <c r="AK18" s="129">
        <v>6</v>
      </c>
      <c r="AL18" s="129">
        <v>1.3</v>
      </c>
      <c r="AM18" s="129">
        <v>1.3</v>
      </c>
      <c r="AN18" s="97">
        <v>390.625</v>
      </c>
      <c r="AO18" s="97">
        <v>1136</v>
      </c>
      <c r="AZ18" s="174"/>
      <c r="BA18" s="99">
        <v>768</v>
      </c>
      <c r="BB18" s="99">
        <v>15.529527766126337</v>
      </c>
      <c r="BC18" s="99">
        <v>23.009961610861787</v>
      </c>
      <c r="BD18" s="99">
        <v>83.711495904956948</v>
      </c>
      <c r="BE18" s="99">
        <v>56.497269399456044</v>
      </c>
      <c r="BF18" s="165">
        <v>1.0800282869521181</v>
      </c>
      <c r="BG18" s="165">
        <v>0.72891600403659296</v>
      </c>
      <c r="BT18" s="99"/>
      <c r="BU18" s="99"/>
      <c r="BZ18" s="174"/>
      <c r="CA18" s="131">
        <v>12.5</v>
      </c>
      <c r="CB18" s="131">
        <v>10.522878801015889</v>
      </c>
      <c r="CC18" s="99">
        <v>4</v>
      </c>
      <c r="CD18" s="131">
        <v>12.5</v>
      </c>
      <c r="CE18" s="131">
        <v>8.0675404141121803</v>
      </c>
      <c r="CF18" s="99">
        <v>4</v>
      </c>
      <c r="CG18" s="99">
        <v>4</v>
      </c>
      <c r="DA18" s="131" t="s">
        <v>333</v>
      </c>
      <c r="DB18" s="129" t="s">
        <v>333</v>
      </c>
      <c r="DC18" s="99" t="s">
        <v>333</v>
      </c>
      <c r="EA18" s="148">
        <v>20</v>
      </c>
      <c r="EB18" s="141">
        <v>1</v>
      </c>
      <c r="EC18" s="141">
        <v>1</v>
      </c>
      <c r="ED18" s="141">
        <v>1</v>
      </c>
      <c r="EE18" s="141">
        <v>1</v>
      </c>
      <c r="EF18" s="165">
        <v>1.0800282869521181</v>
      </c>
      <c r="EG18" s="165">
        <v>0.72891600403659296</v>
      </c>
      <c r="EH18" s="165">
        <v>1.3729268011876914</v>
      </c>
      <c r="EI18" s="165">
        <v>0.96117658805028305</v>
      </c>
      <c r="EJ18" s="165">
        <v>0.45033866303896686</v>
      </c>
      <c r="EK18" s="165">
        <v>0.62983864671406986</v>
      </c>
      <c r="EL18" s="165">
        <v>0.45033866303896686</v>
      </c>
      <c r="EM18" s="165">
        <v>119.32173215880466</v>
      </c>
      <c r="EN18" s="165">
        <v>0.24806125870562112</v>
      </c>
      <c r="EO18" s="169">
        <v>1135.6546445592053</v>
      </c>
      <c r="FA18" s="148">
        <v>1135.6546445592053</v>
      </c>
      <c r="FB18" s="141">
        <v>1.2869071088158945E-2</v>
      </c>
      <c r="FC18" s="141">
        <v>8.0431694300993409E-3</v>
      </c>
      <c r="FD18" s="141">
        <v>1.4477704974178811E-2</v>
      </c>
      <c r="FE18" s="141">
        <v>0.55555555555555558</v>
      </c>
      <c r="FF18" s="165">
        <v>0.80500555574919508</v>
      </c>
      <c r="FG18" s="165">
        <v>0.54330191163777763</v>
      </c>
      <c r="FH18" s="165">
        <v>1.0399438089912056</v>
      </c>
      <c r="FI18" s="165">
        <v>0.79331848789035631</v>
      </c>
      <c r="FJ18" s="165">
        <v>0.58881982442790437</v>
      </c>
      <c r="FK18" s="165">
        <v>0.72918230800460748</v>
      </c>
      <c r="FL18" s="165">
        <v>0.58881982442790437</v>
      </c>
      <c r="FM18" s="165">
        <v>156.01370068041754</v>
      </c>
      <c r="FN18" s="165">
        <v>0.18972115231648551</v>
      </c>
      <c r="FO18" s="169">
        <v>1135.6546445592053</v>
      </c>
      <c r="GA18" s="148">
        <v>1135.6546445592053</v>
      </c>
      <c r="GB18" s="141">
        <v>1.2869071088158945E-2</v>
      </c>
      <c r="GC18" s="141">
        <v>8.0431694300993409E-3</v>
      </c>
      <c r="GD18" s="141">
        <v>1.4477704974178811E-2</v>
      </c>
      <c r="GE18" s="141">
        <v>0.55555555555555558</v>
      </c>
      <c r="GF18" s="165">
        <v>0.80500555574919508</v>
      </c>
      <c r="GG18" s="165">
        <v>0.54330191163777763</v>
      </c>
      <c r="GH18" s="165">
        <v>1.0399438089912056</v>
      </c>
      <c r="GI18" s="165">
        <v>0.79331848789035631</v>
      </c>
      <c r="GJ18" s="165">
        <v>0.58881982442790437</v>
      </c>
      <c r="GK18" s="165">
        <v>0.72918230800460748</v>
      </c>
      <c r="GL18" s="165">
        <v>0.58881982442790437</v>
      </c>
      <c r="GM18" s="165">
        <v>156.01370068041754</v>
      </c>
      <c r="GN18" s="165">
        <v>0.18972115231648551</v>
      </c>
      <c r="GO18" s="169">
        <v>1135.6546445592053</v>
      </c>
      <c r="HA18" s="148">
        <v>1135.6546445592053</v>
      </c>
      <c r="HB18" s="141">
        <v>1.2869071088158945E-2</v>
      </c>
      <c r="HC18" s="141">
        <v>8.0431694300993409E-3</v>
      </c>
      <c r="HD18" s="141">
        <v>1.4477704974178811E-2</v>
      </c>
      <c r="HE18" s="141">
        <v>0.55555555555555558</v>
      </c>
      <c r="HF18" s="165">
        <v>0.80500555574919508</v>
      </c>
      <c r="HG18" s="165">
        <v>0.54330191163777763</v>
      </c>
      <c r="HH18" s="165">
        <v>1.0399438089912056</v>
      </c>
      <c r="HI18" s="165">
        <v>0.79331848789035631</v>
      </c>
      <c r="HJ18" s="165">
        <v>0.58881982442790437</v>
      </c>
      <c r="HK18" s="165">
        <v>0.72918230800460748</v>
      </c>
      <c r="HL18" s="165">
        <v>0.58881982442790437</v>
      </c>
      <c r="HM18" s="165">
        <v>156.01370068041754</v>
      </c>
      <c r="HN18" s="165">
        <v>0.18972115231648551</v>
      </c>
      <c r="HO18" s="169">
        <v>1135.6546445592053</v>
      </c>
      <c r="IA18" s="148">
        <v>1135.6546445592053</v>
      </c>
      <c r="IB18" s="141">
        <v>1.2869071088158945E-2</v>
      </c>
      <c r="IC18" s="141">
        <v>8.0431694300993409E-3</v>
      </c>
      <c r="ID18" s="141">
        <v>1.4477704974178811E-2</v>
      </c>
      <c r="IE18" s="141">
        <v>0.55555555555555558</v>
      </c>
      <c r="IF18" s="165">
        <v>0.80500555574919508</v>
      </c>
      <c r="IG18" s="165">
        <v>0.54330191163777763</v>
      </c>
      <c r="IH18" s="165">
        <v>1.0399438089912056</v>
      </c>
      <c r="II18" s="165">
        <v>0.79331848789035631</v>
      </c>
      <c r="IJ18" s="165">
        <v>0.58881982442790437</v>
      </c>
      <c r="IK18" s="165">
        <v>0.72918230800460748</v>
      </c>
      <c r="IL18" s="165">
        <v>0.58881982442790437</v>
      </c>
      <c r="IM18" s="165">
        <v>156.01370068041754</v>
      </c>
      <c r="IN18" s="165">
        <v>0.18972115231648551</v>
      </c>
      <c r="IO18" s="169">
        <v>1135.6546445592053</v>
      </c>
    </row>
    <row r="19" spans="2:249" ht="13.5" customHeight="1">
      <c r="B19" s="37" t="str">
        <f>"- Chiều cao:"</f>
        <v>- Chiều cao:</v>
      </c>
      <c r="C19" s="206"/>
      <c r="D19" s="206"/>
      <c r="E19" s="207" t="s">
        <v>430</v>
      </c>
      <c r="F19" s="209">
        <v>50</v>
      </c>
      <c r="G19" s="206" t="s">
        <v>17</v>
      </c>
      <c r="AA19" s="129">
        <v>6</v>
      </c>
      <c r="AB19" s="129" t="s">
        <v>347</v>
      </c>
      <c r="AC19" s="129" t="s">
        <v>348</v>
      </c>
      <c r="AD19" s="129" t="s">
        <v>340</v>
      </c>
      <c r="AE19" s="131">
        <v>5.0577466671121674E-2</v>
      </c>
      <c r="AF19" s="99">
        <v>-29.364495048526045</v>
      </c>
      <c r="AG19" s="99"/>
      <c r="AH19" s="99">
        <v>49.999999999999993</v>
      </c>
      <c r="AI19" s="129">
        <v>50</v>
      </c>
      <c r="AJ19" s="129">
        <v>4</v>
      </c>
      <c r="AK19" s="129">
        <v>6</v>
      </c>
      <c r="AL19" s="129">
        <v>1.3</v>
      </c>
      <c r="AM19" s="129">
        <v>1.3</v>
      </c>
      <c r="AN19" s="97">
        <v>390.625</v>
      </c>
      <c r="AO19" s="97">
        <v>1136</v>
      </c>
      <c r="AZ19" s="174"/>
      <c r="BA19" s="99">
        <v>768</v>
      </c>
      <c r="BB19" s="99">
        <v>15.529527766126337</v>
      </c>
      <c r="BC19" s="99">
        <v>23.009961610861787</v>
      </c>
      <c r="BD19" s="99">
        <v>83.711495904956948</v>
      </c>
      <c r="BE19" s="99">
        <v>56.497269399456044</v>
      </c>
      <c r="BF19" s="165">
        <v>1.0800282869521181</v>
      </c>
      <c r="BG19" s="165">
        <v>0.72891600403659296</v>
      </c>
      <c r="BT19" s="99"/>
      <c r="BU19" s="99"/>
      <c r="BZ19" s="174"/>
      <c r="CA19" s="131">
        <v>12.5</v>
      </c>
      <c r="CB19" s="131">
        <v>10.522878801015889</v>
      </c>
      <c r="CC19" s="99">
        <v>4</v>
      </c>
      <c r="CD19" s="131">
        <v>12.5</v>
      </c>
      <c r="CE19" s="131">
        <v>8.0675404141121803</v>
      </c>
      <c r="CF19" s="99">
        <v>4</v>
      </c>
      <c r="CG19" s="99">
        <v>4</v>
      </c>
      <c r="DA19" s="131" t="s">
        <v>333</v>
      </c>
      <c r="DB19" s="129" t="s">
        <v>333</v>
      </c>
      <c r="DC19" s="99" t="s">
        <v>333</v>
      </c>
      <c r="EA19" s="148">
        <v>20</v>
      </c>
      <c r="EB19" s="141">
        <v>1</v>
      </c>
      <c r="EC19" s="141">
        <v>1</v>
      </c>
      <c r="ED19" s="141">
        <v>1</v>
      </c>
      <c r="EE19" s="141">
        <v>1</v>
      </c>
      <c r="EF19" s="165">
        <v>1.0800282869521181</v>
      </c>
      <c r="EG19" s="165">
        <v>0.72891600403659296</v>
      </c>
      <c r="EH19" s="165">
        <v>1.3729268011876914</v>
      </c>
      <c r="EI19" s="165">
        <v>0.96117658805028305</v>
      </c>
      <c r="EJ19" s="165">
        <v>0.45033866303896686</v>
      </c>
      <c r="EK19" s="165">
        <v>0.62983864671406986</v>
      </c>
      <c r="EL19" s="165">
        <v>0.45033866303896686</v>
      </c>
      <c r="EM19" s="165">
        <v>119.32173215880466</v>
      </c>
      <c r="EN19" s="165">
        <v>0.24609511207434528</v>
      </c>
      <c r="EO19" s="169">
        <v>1135.6546445592053</v>
      </c>
      <c r="FA19" s="148">
        <v>1135.6546445592053</v>
      </c>
      <c r="FB19" s="141">
        <v>1.2869071088158945E-2</v>
      </c>
      <c r="FC19" s="141">
        <v>8.0431694300993409E-3</v>
      </c>
      <c r="FD19" s="141">
        <v>1.4477704974178811E-2</v>
      </c>
      <c r="FE19" s="141">
        <v>0.55555555555555558</v>
      </c>
      <c r="FF19" s="165">
        <v>0.80500555574919508</v>
      </c>
      <c r="FG19" s="165">
        <v>0.54330191163777763</v>
      </c>
      <c r="FH19" s="165">
        <v>1.0399438089912056</v>
      </c>
      <c r="FI19" s="165">
        <v>0.79331848789035631</v>
      </c>
      <c r="FJ19" s="165">
        <v>0.58881982442790437</v>
      </c>
      <c r="FK19" s="165">
        <v>0.72918230800460748</v>
      </c>
      <c r="FL19" s="165">
        <v>0.58881982442790437</v>
      </c>
      <c r="FM19" s="165">
        <v>156.01370068041754</v>
      </c>
      <c r="FN19" s="165">
        <v>0.18821741244813511</v>
      </c>
      <c r="FO19" s="169">
        <v>1135.6546445592053</v>
      </c>
      <c r="GA19" s="148">
        <v>1135.6546445592053</v>
      </c>
      <c r="GB19" s="141">
        <v>1.2869071088158945E-2</v>
      </c>
      <c r="GC19" s="141">
        <v>8.0431694300993409E-3</v>
      </c>
      <c r="GD19" s="141">
        <v>1.4477704974178811E-2</v>
      </c>
      <c r="GE19" s="141">
        <v>0.55555555555555558</v>
      </c>
      <c r="GF19" s="165">
        <v>0.80500555574919508</v>
      </c>
      <c r="GG19" s="165">
        <v>0.54330191163777763</v>
      </c>
      <c r="GH19" s="165">
        <v>1.0399438089912056</v>
      </c>
      <c r="GI19" s="165">
        <v>0.79331848789035631</v>
      </c>
      <c r="GJ19" s="165">
        <v>0.58881982442790437</v>
      </c>
      <c r="GK19" s="165">
        <v>0.72918230800460748</v>
      </c>
      <c r="GL19" s="165">
        <v>0.58881982442790437</v>
      </c>
      <c r="GM19" s="165">
        <v>156.01370068041754</v>
      </c>
      <c r="GN19" s="165">
        <v>0.18821741244813511</v>
      </c>
      <c r="GO19" s="169">
        <v>1135.6546445592053</v>
      </c>
      <c r="HA19" s="148">
        <v>1135.6546445592053</v>
      </c>
      <c r="HB19" s="141">
        <v>1.2869071088158945E-2</v>
      </c>
      <c r="HC19" s="141">
        <v>8.0431694300993409E-3</v>
      </c>
      <c r="HD19" s="141">
        <v>1.4477704974178811E-2</v>
      </c>
      <c r="HE19" s="141">
        <v>0.55555555555555558</v>
      </c>
      <c r="HF19" s="165">
        <v>0.80500555574919508</v>
      </c>
      <c r="HG19" s="165">
        <v>0.54330191163777763</v>
      </c>
      <c r="HH19" s="165">
        <v>1.0399438089912056</v>
      </c>
      <c r="HI19" s="165">
        <v>0.79331848789035631</v>
      </c>
      <c r="HJ19" s="165">
        <v>0.58881982442790437</v>
      </c>
      <c r="HK19" s="165">
        <v>0.72918230800460748</v>
      </c>
      <c r="HL19" s="165">
        <v>0.58881982442790437</v>
      </c>
      <c r="HM19" s="165">
        <v>156.01370068041754</v>
      </c>
      <c r="HN19" s="165">
        <v>0.18821741244813511</v>
      </c>
      <c r="HO19" s="169">
        <v>1135.6546445592053</v>
      </c>
      <c r="IA19" s="148">
        <v>1135.6546445592053</v>
      </c>
      <c r="IB19" s="141">
        <v>1.2869071088158945E-2</v>
      </c>
      <c r="IC19" s="141">
        <v>8.0431694300993409E-3</v>
      </c>
      <c r="ID19" s="141">
        <v>1.4477704974178811E-2</v>
      </c>
      <c r="IE19" s="141">
        <v>0.55555555555555558</v>
      </c>
      <c r="IF19" s="165">
        <v>0.80500555574919508</v>
      </c>
      <c r="IG19" s="165">
        <v>0.54330191163777763</v>
      </c>
      <c r="IH19" s="165">
        <v>1.0399438089912056</v>
      </c>
      <c r="II19" s="165">
        <v>0.79331848789035631</v>
      </c>
      <c r="IJ19" s="165">
        <v>0.58881982442790437</v>
      </c>
      <c r="IK19" s="165">
        <v>0.72918230800460748</v>
      </c>
      <c r="IL19" s="165">
        <v>0.58881982442790437</v>
      </c>
      <c r="IM19" s="165">
        <v>156.01370068041754</v>
      </c>
      <c r="IN19" s="165">
        <v>0.18821741244813511</v>
      </c>
      <c r="IO19" s="169">
        <v>1135.6546445592053</v>
      </c>
    </row>
    <row r="20" spans="2:249" ht="13.5" customHeight="1">
      <c r="B20" s="37" t="str">
        <f>"- Chiều dày:"</f>
        <v>- Chiều dày:</v>
      </c>
      <c r="C20" s="206"/>
      <c r="D20" s="206"/>
      <c r="E20" s="207" t="s">
        <v>325</v>
      </c>
      <c r="F20" s="209">
        <v>4</v>
      </c>
      <c r="G20" s="206" t="s">
        <v>17</v>
      </c>
      <c r="AA20" s="129">
        <v>7</v>
      </c>
      <c r="AB20" s="129" t="s">
        <v>349</v>
      </c>
      <c r="AC20" s="129" t="s">
        <v>350</v>
      </c>
      <c r="AD20" s="129" t="s">
        <v>340</v>
      </c>
      <c r="AE20" s="131">
        <v>5.1791711218588048E-2</v>
      </c>
      <c r="AF20" s="99">
        <v>-33.78040028711716</v>
      </c>
      <c r="AG20" s="99"/>
      <c r="AH20" s="99">
        <v>49.999999999999993</v>
      </c>
      <c r="AI20" s="129">
        <v>50</v>
      </c>
      <c r="AJ20" s="129">
        <v>4</v>
      </c>
      <c r="AK20" s="129">
        <v>6</v>
      </c>
      <c r="AL20" s="129">
        <v>1.3</v>
      </c>
      <c r="AM20" s="129">
        <v>1.3</v>
      </c>
      <c r="AN20" s="97">
        <v>390.625</v>
      </c>
      <c r="AO20" s="97">
        <v>1136</v>
      </c>
      <c r="AZ20" s="174"/>
      <c r="BA20" s="99">
        <v>768</v>
      </c>
      <c r="BB20" s="99">
        <v>15.529527766126337</v>
      </c>
      <c r="BC20" s="99">
        <v>23.009961610861787</v>
      </c>
      <c r="BD20" s="99">
        <v>83.711495904956948</v>
      </c>
      <c r="BE20" s="99">
        <v>56.497269399456044</v>
      </c>
      <c r="BF20" s="165">
        <v>1.0800282869521181</v>
      </c>
      <c r="BG20" s="165">
        <v>0.72891600403659296</v>
      </c>
      <c r="BT20" s="99"/>
      <c r="BU20" s="99"/>
      <c r="BZ20" s="174"/>
      <c r="CA20" s="131">
        <v>12.5</v>
      </c>
      <c r="CB20" s="131">
        <v>10.522878801015889</v>
      </c>
      <c r="CC20" s="99">
        <v>4</v>
      </c>
      <c r="CD20" s="131">
        <v>12.5</v>
      </c>
      <c r="CE20" s="131">
        <v>8.0675404141121803</v>
      </c>
      <c r="CF20" s="99">
        <v>4</v>
      </c>
      <c r="CG20" s="99">
        <v>4</v>
      </c>
      <c r="DA20" s="131" t="s">
        <v>333</v>
      </c>
      <c r="DB20" s="129" t="s">
        <v>333</v>
      </c>
      <c r="DC20" s="99" t="s">
        <v>333</v>
      </c>
      <c r="EA20" s="148">
        <v>20</v>
      </c>
      <c r="EB20" s="141">
        <v>1</v>
      </c>
      <c r="EC20" s="141">
        <v>1</v>
      </c>
      <c r="ED20" s="141">
        <v>1</v>
      </c>
      <c r="EE20" s="141">
        <v>1</v>
      </c>
      <c r="EF20" s="165">
        <v>1.0800282869521181</v>
      </c>
      <c r="EG20" s="165">
        <v>0.72891600403659296</v>
      </c>
      <c r="EH20" s="165">
        <v>1.3729268011876914</v>
      </c>
      <c r="EI20" s="165">
        <v>0.96117658805028305</v>
      </c>
      <c r="EJ20" s="165">
        <v>0.45033866303896686</v>
      </c>
      <c r="EK20" s="165">
        <v>0.62983864671406986</v>
      </c>
      <c r="EL20" s="165">
        <v>0.45033866303896686</v>
      </c>
      <c r="EM20" s="165">
        <v>119.32173215880466</v>
      </c>
      <c r="EN20" s="165">
        <v>0.28310350240439858</v>
      </c>
      <c r="EO20" s="169">
        <v>1135.6546445592053</v>
      </c>
      <c r="FA20" s="148">
        <v>1135.6546445592053</v>
      </c>
      <c r="FB20" s="141">
        <v>1.2869071088158945E-2</v>
      </c>
      <c r="FC20" s="141">
        <v>8.0431694300993409E-3</v>
      </c>
      <c r="FD20" s="141">
        <v>1.4477704974178811E-2</v>
      </c>
      <c r="FE20" s="141">
        <v>0.55555555555555558</v>
      </c>
      <c r="FF20" s="165">
        <v>0.80500555574919508</v>
      </c>
      <c r="FG20" s="165">
        <v>0.54330191163777763</v>
      </c>
      <c r="FH20" s="165">
        <v>1.0399438089912056</v>
      </c>
      <c r="FI20" s="165">
        <v>0.79331848789035631</v>
      </c>
      <c r="FJ20" s="165">
        <v>0.58881982442790437</v>
      </c>
      <c r="FK20" s="165">
        <v>0.72918230800460748</v>
      </c>
      <c r="FL20" s="165">
        <v>0.58881982442790437</v>
      </c>
      <c r="FM20" s="165">
        <v>156.01370068041754</v>
      </c>
      <c r="FN20" s="165">
        <v>0.21652201146304323</v>
      </c>
      <c r="FO20" s="169">
        <v>1135.6546445592053</v>
      </c>
      <c r="GA20" s="148">
        <v>1135.6546445592053</v>
      </c>
      <c r="GB20" s="141">
        <v>1.2869071088158945E-2</v>
      </c>
      <c r="GC20" s="141">
        <v>8.0431694300993409E-3</v>
      </c>
      <c r="GD20" s="141">
        <v>1.4477704974178811E-2</v>
      </c>
      <c r="GE20" s="141">
        <v>0.55555555555555558</v>
      </c>
      <c r="GF20" s="165">
        <v>0.80500555574919508</v>
      </c>
      <c r="GG20" s="165">
        <v>0.54330191163777763</v>
      </c>
      <c r="GH20" s="165">
        <v>1.0399438089912056</v>
      </c>
      <c r="GI20" s="165">
        <v>0.79331848789035631</v>
      </c>
      <c r="GJ20" s="165">
        <v>0.58881982442790437</v>
      </c>
      <c r="GK20" s="165">
        <v>0.72918230800460748</v>
      </c>
      <c r="GL20" s="165">
        <v>0.58881982442790437</v>
      </c>
      <c r="GM20" s="165">
        <v>156.01370068041754</v>
      </c>
      <c r="GN20" s="165">
        <v>0.21652201146304323</v>
      </c>
      <c r="GO20" s="169">
        <v>1135.6546445592053</v>
      </c>
      <c r="HA20" s="148">
        <v>1135.6546445592053</v>
      </c>
      <c r="HB20" s="141">
        <v>1.2869071088158945E-2</v>
      </c>
      <c r="HC20" s="141">
        <v>8.0431694300993409E-3</v>
      </c>
      <c r="HD20" s="141">
        <v>1.4477704974178811E-2</v>
      </c>
      <c r="HE20" s="141">
        <v>0.55555555555555558</v>
      </c>
      <c r="HF20" s="165">
        <v>0.80500555574919508</v>
      </c>
      <c r="HG20" s="165">
        <v>0.54330191163777763</v>
      </c>
      <c r="HH20" s="165">
        <v>1.0399438089912056</v>
      </c>
      <c r="HI20" s="165">
        <v>0.79331848789035631</v>
      </c>
      <c r="HJ20" s="165">
        <v>0.58881982442790437</v>
      </c>
      <c r="HK20" s="165">
        <v>0.72918230800460748</v>
      </c>
      <c r="HL20" s="165">
        <v>0.58881982442790437</v>
      </c>
      <c r="HM20" s="165">
        <v>156.01370068041754</v>
      </c>
      <c r="HN20" s="165">
        <v>0.21652201146304323</v>
      </c>
      <c r="HO20" s="169">
        <v>1135.6546445592053</v>
      </c>
      <c r="IA20" s="148">
        <v>1135.6546445592053</v>
      </c>
      <c r="IB20" s="141">
        <v>1.2869071088158945E-2</v>
      </c>
      <c r="IC20" s="141">
        <v>8.0431694300993409E-3</v>
      </c>
      <c r="ID20" s="141">
        <v>1.4477704974178811E-2</v>
      </c>
      <c r="IE20" s="141">
        <v>0.55555555555555558</v>
      </c>
      <c r="IF20" s="165">
        <v>0.80500555574919508</v>
      </c>
      <c r="IG20" s="165">
        <v>0.54330191163777763</v>
      </c>
      <c r="IH20" s="165">
        <v>1.0399438089912056</v>
      </c>
      <c r="II20" s="165">
        <v>0.79331848789035631</v>
      </c>
      <c r="IJ20" s="165">
        <v>0.58881982442790437</v>
      </c>
      <c r="IK20" s="165">
        <v>0.72918230800460748</v>
      </c>
      <c r="IL20" s="165">
        <v>0.58881982442790437</v>
      </c>
      <c r="IM20" s="165">
        <v>156.01370068041754</v>
      </c>
      <c r="IN20" s="165">
        <v>0.21652201146304323</v>
      </c>
      <c r="IO20" s="169">
        <v>1135.6546445592053</v>
      </c>
    </row>
    <row r="21" spans="2:249" ht="13.5" customHeight="1">
      <c r="B21" s="37" t="str">
        <f>"- Khoảng hở giữa 2V:"</f>
        <v>- Khoảng hở giữa 2V:</v>
      </c>
      <c r="C21" s="206"/>
      <c r="D21" s="206"/>
      <c r="E21" s="247" t="s">
        <v>421</v>
      </c>
      <c r="F21" s="209">
        <v>4</v>
      </c>
      <c r="G21" s="206" t="s">
        <v>17</v>
      </c>
      <c r="AA21" s="129">
        <v>8</v>
      </c>
      <c r="AB21" s="129" t="s">
        <v>351</v>
      </c>
      <c r="AC21" s="129" t="s">
        <v>352</v>
      </c>
      <c r="AD21" s="129" t="s">
        <v>340</v>
      </c>
      <c r="AE21" s="131">
        <v>5.2249138661334467E-2</v>
      </c>
      <c r="AF21" s="99">
        <v>-33.676610803505596</v>
      </c>
      <c r="AG21" s="99"/>
      <c r="AH21" s="99">
        <v>49.999999999999993</v>
      </c>
      <c r="AI21" s="129">
        <v>50</v>
      </c>
      <c r="AJ21" s="129">
        <v>4</v>
      </c>
      <c r="AK21" s="129">
        <v>6</v>
      </c>
      <c r="AL21" s="129">
        <v>1.3</v>
      </c>
      <c r="AM21" s="129">
        <v>1.3</v>
      </c>
      <c r="AN21" s="97">
        <v>390.625</v>
      </c>
      <c r="AO21" s="97">
        <v>1136</v>
      </c>
      <c r="AZ21" s="174"/>
      <c r="BA21" s="99">
        <v>768</v>
      </c>
      <c r="BB21" s="99">
        <v>15.529527766126337</v>
      </c>
      <c r="BC21" s="99">
        <v>23.009961610861787</v>
      </c>
      <c r="BD21" s="99">
        <v>83.711495904956948</v>
      </c>
      <c r="BE21" s="99">
        <v>56.497269399456044</v>
      </c>
      <c r="BF21" s="165">
        <v>1.0800282869521181</v>
      </c>
      <c r="BG21" s="165">
        <v>0.72891600403659296</v>
      </c>
      <c r="BZ21" s="174"/>
      <c r="CA21" s="131">
        <v>12.5</v>
      </c>
      <c r="CB21" s="131">
        <v>10.522878801015889</v>
      </c>
      <c r="CC21" s="99">
        <v>4</v>
      </c>
      <c r="CD21" s="131">
        <v>12.5</v>
      </c>
      <c r="CE21" s="131">
        <v>8.0675404141121803</v>
      </c>
      <c r="CF21" s="99">
        <v>4</v>
      </c>
      <c r="CG21" s="99">
        <v>4</v>
      </c>
      <c r="DA21" s="131" t="s">
        <v>333</v>
      </c>
      <c r="DB21" s="129" t="s">
        <v>333</v>
      </c>
      <c r="DC21" s="99" t="s">
        <v>333</v>
      </c>
      <c r="EA21" s="148">
        <v>20</v>
      </c>
      <c r="EB21" s="141">
        <v>1</v>
      </c>
      <c r="EC21" s="141">
        <v>1</v>
      </c>
      <c r="ED21" s="141">
        <v>1</v>
      </c>
      <c r="EE21" s="141">
        <v>1</v>
      </c>
      <c r="EF21" s="165">
        <v>1.0800282869521181</v>
      </c>
      <c r="EG21" s="165">
        <v>0.72891600403659296</v>
      </c>
      <c r="EH21" s="165">
        <v>1.3729268011876914</v>
      </c>
      <c r="EI21" s="165">
        <v>0.96117658805028305</v>
      </c>
      <c r="EJ21" s="165">
        <v>0.45033866303896686</v>
      </c>
      <c r="EK21" s="165">
        <v>0.62983864671406986</v>
      </c>
      <c r="EL21" s="165">
        <v>0.45033866303896686</v>
      </c>
      <c r="EM21" s="165">
        <v>119.32173215880466</v>
      </c>
      <c r="EN21" s="165">
        <v>0.28223367356656853</v>
      </c>
      <c r="EO21" s="169">
        <v>1135.6546445592053</v>
      </c>
      <c r="FA21" s="148">
        <v>1135.6546445592053</v>
      </c>
      <c r="FB21" s="141">
        <v>1.2869071088158945E-2</v>
      </c>
      <c r="FC21" s="141">
        <v>8.0431694300993409E-3</v>
      </c>
      <c r="FD21" s="141">
        <v>1.4477704974178811E-2</v>
      </c>
      <c r="FE21" s="141">
        <v>0.55555555555555558</v>
      </c>
      <c r="FF21" s="165">
        <v>0.80500555574919508</v>
      </c>
      <c r="FG21" s="165">
        <v>0.54330191163777763</v>
      </c>
      <c r="FH21" s="165">
        <v>1.0399438089912056</v>
      </c>
      <c r="FI21" s="165">
        <v>0.79331848789035631</v>
      </c>
      <c r="FJ21" s="165">
        <v>0.58881982442790437</v>
      </c>
      <c r="FK21" s="165">
        <v>0.72918230800460748</v>
      </c>
      <c r="FL21" s="165">
        <v>0.58881982442790437</v>
      </c>
      <c r="FM21" s="165">
        <v>156.01370068041754</v>
      </c>
      <c r="FN21" s="165">
        <v>0.21585675268667351</v>
      </c>
      <c r="FO21" s="169">
        <v>1135.6546445592053</v>
      </c>
      <c r="GA21" s="148">
        <v>1135.6546445592053</v>
      </c>
      <c r="GB21" s="141">
        <v>1.2869071088158945E-2</v>
      </c>
      <c r="GC21" s="141">
        <v>8.0431694300993409E-3</v>
      </c>
      <c r="GD21" s="141">
        <v>1.4477704974178811E-2</v>
      </c>
      <c r="GE21" s="141">
        <v>0.55555555555555558</v>
      </c>
      <c r="GF21" s="165">
        <v>0.80500555574919508</v>
      </c>
      <c r="GG21" s="165">
        <v>0.54330191163777763</v>
      </c>
      <c r="GH21" s="165">
        <v>1.0399438089912056</v>
      </c>
      <c r="GI21" s="165">
        <v>0.79331848789035631</v>
      </c>
      <c r="GJ21" s="165">
        <v>0.58881982442790437</v>
      </c>
      <c r="GK21" s="165">
        <v>0.72918230800460748</v>
      </c>
      <c r="GL21" s="165">
        <v>0.58881982442790437</v>
      </c>
      <c r="GM21" s="165">
        <v>156.01370068041754</v>
      </c>
      <c r="GN21" s="165">
        <v>0.21585675268667351</v>
      </c>
      <c r="GO21" s="169">
        <v>1135.6546445592053</v>
      </c>
      <c r="HA21" s="148">
        <v>1135.6546445592053</v>
      </c>
      <c r="HB21" s="141">
        <v>1.2869071088158945E-2</v>
      </c>
      <c r="HC21" s="141">
        <v>8.0431694300993409E-3</v>
      </c>
      <c r="HD21" s="141">
        <v>1.4477704974178811E-2</v>
      </c>
      <c r="HE21" s="141">
        <v>0.55555555555555558</v>
      </c>
      <c r="HF21" s="165">
        <v>0.80500555574919508</v>
      </c>
      <c r="HG21" s="165">
        <v>0.54330191163777763</v>
      </c>
      <c r="HH21" s="165">
        <v>1.0399438089912056</v>
      </c>
      <c r="HI21" s="165">
        <v>0.79331848789035631</v>
      </c>
      <c r="HJ21" s="165">
        <v>0.58881982442790437</v>
      </c>
      <c r="HK21" s="165">
        <v>0.72918230800460748</v>
      </c>
      <c r="HL21" s="165">
        <v>0.58881982442790437</v>
      </c>
      <c r="HM21" s="165">
        <v>156.01370068041754</v>
      </c>
      <c r="HN21" s="165">
        <v>0.21585675268667351</v>
      </c>
      <c r="HO21" s="169">
        <v>1135.6546445592053</v>
      </c>
      <c r="IA21" s="148">
        <v>1135.6546445592053</v>
      </c>
      <c r="IB21" s="141">
        <v>1.2869071088158945E-2</v>
      </c>
      <c r="IC21" s="141">
        <v>8.0431694300993409E-3</v>
      </c>
      <c r="ID21" s="141">
        <v>1.4477704974178811E-2</v>
      </c>
      <c r="IE21" s="141">
        <v>0.55555555555555558</v>
      </c>
      <c r="IF21" s="165">
        <v>0.80500555574919508</v>
      </c>
      <c r="IG21" s="165">
        <v>0.54330191163777763</v>
      </c>
      <c r="IH21" s="165">
        <v>1.0399438089912056</v>
      </c>
      <c r="II21" s="165">
        <v>0.79331848789035631</v>
      </c>
      <c r="IJ21" s="165">
        <v>0.58881982442790437</v>
      </c>
      <c r="IK21" s="165">
        <v>0.72918230800460748</v>
      </c>
      <c r="IL21" s="165">
        <v>0.58881982442790437</v>
      </c>
      <c r="IM21" s="165">
        <v>156.01370068041754</v>
      </c>
      <c r="IN21" s="165">
        <v>0.21585675268667351</v>
      </c>
      <c r="IO21" s="169">
        <v>1135.6546445592053</v>
      </c>
    </row>
    <row r="22" spans="2:249" ht="13.5" customHeight="1">
      <c r="B22" s="37" t="str">
        <f>"- Chiều dài tính toán, phương y:"</f>
        <v>- Chiều dài tính toán, phương y:</v>
      </c>
      <c r="C22" s="206"/>
      <c r="D22" s="206"/>
      <c r="E22" s="210" t="s">
        <v>65</v>
      </c>
      <c r="F22" s="211">
        <v>1.3</v>
      </c>
      <c r="G22" s="206" t="s">
        <v>18</v>
      </c>
      <c r="AA22" s="129">
        <v>9</v>
      </c>
      <c r="AB22" s="129" t="s">
        <v>353</v>
      </c>
      <c r="AC22" s="129" t="s">
        <v>354</v>
      </c>
      <c r="AD22" s="129" t="s">
        <v>340</v>
      </c>
      <c r="AE22" s="131">
        <v>1.2863904627186555</v>
      </c>
      <c r="AF22" s="99">
        <v>0.81477431003130429</v>
      </c>
      <c r="AG22" s="99"/>
      <c r="AH22" s="99">
        <v>49.999999999999993</v>
      </c>
      <c r="AI22" s="129">
        <v>50</v>
      </c>
      <c r="AJ22" s="129">
        <v>4</v>
      </c>
      <c r="AK22" s="129">
        <v>6</v>
      </c>
      <c r="AL22" s="129">
        <v>1.3</v>
      </c>
      <c r="AM22" s="129">
        <v>1.3</v>
      </c>
      <c r="AN22" s="97">
        <v>390.625</v>
      </c>
      <c r="AO22" s="97">
        <v>1136</v>
      </c>
      <c r="AZ22" s="174"/>
      <c r="BA22" s="129">
        <v>768</v>
      </c>
      <c r="BB22" s="99">
        <v>15.529527766126337</v>
      </c>
      <c r="BC22" s="99">
        <v>23.009961610861787</v>
      </c>
      <c r="BD22" s="99">
        <v>83.711495904956948</v>
      </c>
      <c r="BE22" s="99">
        <v>56.497269399456044</v>
      </c>
      <c r="BF22" s="165">
        <v>1.0800282869521181</v>
      </c>
      <c r="BG22" s="165">
        <v>0.72891600403659296</v>
      </c>
      <c r="BZ22" s="174"/>
      <c r="CA22" s="131">
        <v>12.5</v>
      </c>
      <c r="CB22" s="131">
        <v>10.522878801015889</v>
      </c>
      <c r="CC22" s="99">
        <v>4</v>
      </c>
      <c r="CD22" s="131">
        <v>12.5</v>
      </c>
      <c r="CE22" s="131">
        <v>8.0675404141121803</v>
      </c>
      <c r="CF22" s="99">
        <v>4</v>
      </c>
      <c r="CG22" s="99">
        <v>4</v>
      </c>
      <c r="DA22" s="131">
        <v>0.81477431003130429</v>
      </c>
      <c r="DB22" s="129">
        <v>1.2999999999999999E-2</v>
      </c>
      <c r="DC22" s="99">
        <v>1135.6546445592053</v>
      </c>
      <c r="EA22" s="148" t="s">
        <v>333</v>
      </c>
      <c r="EB22" s="141" t="s">
        <v>333</v>
      </c>
      <c r="EC22" s="141" t="s">
        <v>333</v>
      </c>
      <c r="ED22" s="141" t="s">
        <v>333</v>
      </c>
      <c r="EE22" s="141" t="s">
        <v>333</v>
      </c>
      <c r="EF22" s="165" t="s">
        <v>333</v>
      </c>
      <c r="EG22" s="165" t="s">
        <v>333</v>
      </c>
      <c r="EH22" s="165" t="s">
        <v>333</v>
      </c>
      <c r="EI22" s="165" t="s">
        <v>333</v>
      </c>
      <c r="EJ22" s="165" t="s">
        <v>333</v>
      </c>
      <c r="EK22" s="165" t="s">
        <v>333</v>
      </c>
      <c r="EL22" s="165" t="s">
        <v>333</v>
      </c>
      <c r="EM22" s="165" t="s">
        <v>333</v>
      </c>
      <c r="EN22" s="165" t="s">
        <v>333</v>
      </c>
      <c r="EO22" s="169" t="s">
        <v>333</v>
      </c>
      <c r="FA22" s="148" t="s">
        <v>333</v>
      </c>
      <c r="FB22" s="141" t="s">
        <v>333</v>
      </c>
      <c r="FC22" s="141" t="s">
        <v>333</v>
      </c>
      <c r="FD22" s="141" t="s">
        <v>333</v>
      </c>
      <c r="FE22" s="141" t="s">
        <v>333</v>
      </c>
      <c r="FF22" s="165" t="s">
        <v>333</v>
      </c>
      <c r="FG22" s="165" t="s">
        <v>333</v>
      </c>
      <c r="FH22" s="165" t="s">
        <v>333</v>
      </c>
      <c r="FI22" s="165" t="s">
        <v>333</v>
      </c>
      <c r="FJ22" s="165" t="s">
        <v>333</v>
      </c>
      <c r="FK22" s="165" t="s">
        <v>333</v>
      </c>
      <c r="FL22" s="165" t="s">
        <v>333</v>
      </c>
      <c r="FM22" s="165" t="s">
        <v>333</v>
      </c>
      <c r="FN22" s="165" t="s">
        <v>333</v>
      </c>
      <c r="FO22" s="169" t="s">
        <v>333</v>
      </c>
      <c r="GA22" s="148" t="s">
        <v>333</v>
      </c>
      <c r="GB22" s="141" t="s">
        <v>333</v>
      </c>
      <c r="GC22" s="141" t="s">
        <v>333</v>
      </c>
      <c r="GD22" s="141" t="s">
        <v>333</v>
      </c>
      <c r="GE22" s="141" t="s">
        <v>333</v>
      </c>
      <c r="GF22" s="165" t="s">
        <v>333</v>
      </c>
      <c r="GG22" s="165" t="s">
        <v>333</v>
      </c>
      <c r="GH22" s="165" t="s">
        <v>333</v>
      </c>
      <c r="GI22" s="165" t="s">
        <v>333</v>
      </c>
      <c r="GJ22" s="165" t="s">
        <v>333</v>
      </c>
      <c r="GK22" s="165" t="s">
        <v>333</v>
      </c>
      <c r="GL22" s="165" t="s">
        <v>333</v>
      </c>
      <c r="GM22" s="165" t="s">
        <v>333</v>
      </c>
      <c r="GN22" s="165" t="s">
        <v>333</v>
      </c>
      <c r="GO22" s="169" t="s">
        <v>333</v>
      </c>
      <c r="HA22" s="148" t="s">
        <v>333</v>
      </c>
      <c r="HB22" s="141" t="s">
        <v>333</v>
      </c>
      <c r="HC22" s="141" t="s">
        <v>333</v>
      </c>
      <c r="HD22" s="141" t="s">
        <v>333</v>
      </c>
      <c r="HE22" s="141" t="s">
        <v>333</v>
      </c>
      <c r="HF22" s="165" t="s">
        <v>333</v>
      </c>
      <c r="HG22" s="165" t="s">
        <v>333</v>
      </c>
      <c r="HH22" s="165" t="s">
        <v>333</v>
      </c>
      <c r="HI22" s="165" t="s">
        <v>333</v>
      </c>
      <c r="HJ22" s="165" t="s">
        <v>333</v>
      </c>
      <c r="HK22" s="165" t="s">
        <v>333</v>
      </c>
      <c r="HL22" s="165" t="s">
        <v>333</v>
      </c>
      <c r="HM22" s="165" t="s">
        <v>333</v>
      </c>
      <c r="HN22" s="165" t="s">
        <v>333</v>
      </c>
      <c r="HO22" s="169" t="s">
        <v>333</v>
      </c>
      <c r="IA22" s="148" t="s">
        <v>333</v>
      </c>
      <c r="IB22" s="141" t="s">
        <v>333</v>
      </c>
      <c r="IC22" s="141" t="s">
        <v>333</v>
      </c>
      <c r="ID22" s="141" t="s">
        <v>333</v>
      </c>
      <c r="IE22" s="141" t="s">
        <v>333</v>
      </c>
      <c r="IF22" s="165" t="s">
        <v>333</v>
      </c>
      <c r="IG22" s="165" t="s">
        <v>333</v>
      </c>
      <c r="IH22" s="165" t="s">
        <v>333</v>
      </c>
      <c r="II22" s="165" t="s">
        <v>333</v>
      </c>
      <c r="IJ22" s="165" t="s">
        <v>333</v>
      </c>
      <c r="IK22" s="165" t="s">
        <v>333</v>
      </c>
      <c r="IL22" s="165" t="s">
        <v>333</v>
      </c>
      <c r="IM22" s="165" t="s">
        <v>333</v>
      </c>
      <c r="IN22" s="165" t="s">
        <v>333</v>
      </c>
      <c r="IO22" s="169" t="s">
        <v>333</v>
      </c>
    </row>
    <row r="23" spans="2:249" ht="13.5" customHeight="1">
      <c r="B23" s="3" t="str">
        <f>"- Chiều dài tính toán, phương z:"</f>
        <v>- Chiều dài tính toán, phương z:</v>
      </c>
      <c r="C23" s="206"/>
      <c r="D23" s="206"/>
      <c r="E23" s="210" t="s">
        <v>66</v>
      </c>
      <c r="F23" s="211">
        <v>1.3</v>
      </c>
      <c r="G23" s="206" t="s">
        <v>18</v>
      </c>
      <c r="M23" s="18"/>
      <c r="AA23" s="129">
        <v>10</v>
      </c>
      <c r="AB23" s="129" t="s">
        <v>355</v>
      </c>
      <c r="AC23" s="129" t="s">
        <v>356</v>
      </c>
      <c r="AD23" s="129" t="s">
        <v>340</v>
      </c>
      <c r="AE23" s="131">
        <v>4.9287095467856173E-2</v>
      </c>
      <c r="AF23" s="99">
        <v>-29.657943714883114</v>
      </c>
      <c r="AG23" s="99"/>
      <c r="AH23" s="99">
        <v>49.999999999999993</v>
      </c>
      <c r="AI23" s="129">
        <v>50</v>
      </c>
      <c r="AJ23" s="129">
        <v>4</v>
      </c>
      <c r="AK23" s="129">
        <v>6</v>
      </c>
      <c r="AL23" s="129">
        <v>1.3</v>
      </c>
      <c r="AM23" s="129">
        <v>1.3</v>
      </c>
      <c r="AN23" s="97">
        <v>390.625</v>
      </c>
      <c r="AO23" s="97">
        <v>1136</v>
      </c>
      <c r="AZ23" s="174"/>
      <c r="BA23" s="129">
        <v>768</v>
      </c>
      <c r="BB23" s="99">
        <v>15.529527766126337</v>
      </c>
      <c r="BC23" s="99">
        <v>23.009961610861787</v>
      </c>
      <c r="BD23" s="99">
        <v>83.711495904956948</v>
      </c>
      <c r="BE23" s="99">
        <v>56.497269399456044</v>
      </c>
      <c r="BF23" s="165">
        <v>1.0800282869521181</v>
      </c>
      <c r="BG23" s="165">
        <v>0.72891600403659296</v>
      </c>
      <c r="BZ23" s="174"/>
      <c r="CA23" s="131">
        <v>12.5</v>
      </c>
      <c r="CB23" s="131">
        <v>10.522878801015889</v>
      </c>
      <c r="CC23" s="99">
        <v>4</v>
      </c>
      <c r="CD23" s="131">
        <v>12.5</v>
      </c>
      <c r="CE23" s="131">
        <v>8.0675404141121803</v>
      </c>
      <c r="CF23" s="99">
        <v>4</v>
      </c>
      <c r="CG23" s="99">
        <v>4</v>
      </c>
      <c r="DA23" s="131" t="s">
        <v>333</v>
      </c>
      <c r="DB23" s="129" t="s">
        <v>333</v>
      </c>
      <c r="DC23" s="99" t="s">
        <v>333</v>
      </c>
      <c r="EA23" s="148">
        <v>20</v>
      </c>
      <c r="EB23" s="141">
        <v>1</v>
      </c>
      <c r="EC23" s="141">
        <v>1</v>
      </c>
      <c r="ED23" s="141">
        <v>1</v>
      </c>
      <c r="EE23" s="141">
        <v>1</v>
      </c>
      <c r="EF23" s="165">
        <v>1.0800282869521181</v>
      </c>
      <c r="EG23" s="165">
        <v>0.72891600403659296</v>
      </c>
      <c r="EH23" s="165">
        <v>1.3729268011876914</v>
      </c>
      <c r="EI23" s="165">
        <v>0.96117658805028305</v>
      </c>
      <c r="EJ23" s="165">
        <v>0.45033866303896686</v>
      </c>
      <c r="EK23" s="165">
        <v>0.62983864671406986</v>
      </c>
      <c r="EL23" s="165">
        <v>0.45033866303896686</v>
      </c>
      <c r="EM23" s="165">
        <v>119.32173215880466</v>
      </c>
      <c r="EN23" s="165">
        <v>0.24855441819610458</v>
      </c>
      <c r="EO23" s="169">
        <v>1135.6546445592053</v>
      </c>
      <c r="FA23" s="148">
        <v>1135.6546445592053</v>
      </c>
      <c r="FB23" s="141">
        <v>1.2869071088158945E-2</v>
      </c>
      <c r="FC23" s="141">
        <v>8.0431694300993409E-3</v>
      </c>
      <c r="FD23" s="141">
        <v>1.4477704974178811E-2</v>
      </c>
      <c r="FE23" s="141">
        <v>0.55555555555555558</v>
      </c>
      <c r="FF23" s="165">
        <v>0.80500555574919508</v>
      </c>
      <c r="FG23" s="165">
        <v>0.54330191163777763</v>
      </c>
      <c r="FH23" s="165">
        <v>1.0399438089912056</v>
      </c>
      <c r="FI23" s="165">
        <v>0.79331848789035631</v>
      </c>
      <c r="FJ23" s="165">
        <v>0.58881982442790437</v>
      </c>
      <c r="FK23" s="165">
        <v>0.72918230800460748</v>
      </c>
      <c r="FL23" s="165">
        <v>0.58881982442790437</v>
      </c>
      <c r="FM23" s="165">
        <v>156.01370068041754</v>
      </c>
      <c r="FN23" s="165">
        <v>0.1900983284515198</v>
      </c>
      <c r="FO23" s="169">
        <v>1135.6546445592053</v>
      </c>
      <c r="GA23" s="148">
        <v>1135.6546445592053</v>
      </c>
      <c r="GB23" s="141">
        <v>1.2869071088158945E-2</v>
      </c>
      <c r="GC23" s="141">
        <v>8.0431694300993409E-3</v>
      </c>
      <c r="GD23" s="141">
        <v>1.4477704974178811E-2</v>
      </c>
      <c r="GE23" s="141">
        <v>0.55555555555555558</v>
      </c>
      <c r="GF23" s="165">
        <v>0.80500555574919508</v>
      </c>
      <c r="GG23" s="165">
        <v>0.54330191163777763</v>
      </c>
      <c r="GH23" s="165">
        <v>1.0399438089912056</v>
      </c>
      <c r="GI23" s="165">
        <v>0.79331848789035631</v>
      </c>
      <c r="GJ23" s="165">
        <v>0.58881982442790437</v>
      </c>
      <c r="GK23" s="165">
        <v>0.72918230800460748</v>
      </c>
      <c r="GL23" s="165">
        <v>0.58881982442790437</v>
      </c>
      <c r="GM23" s="165">
        <v>156.01370068041754</v>
      </c>
      <c r="GN23" s="165">
        <v>0.1900983284515198</v>
      </c>
      <c r="GO23" s="169">
        <v>1135.6546445592053</v>
      </c>
      <c r="HA23" s="148">
        <v>1135.6546445592053</v>
      </c>
      <c r="HB23" s="141">
        <v>1.2869071088158945E-2</v>
      </c>
      <c r="HC23" s="141">
        <v>8.0431694300993409E-3</v>
      </c>
      <c r="HD23" s="141">
        <v>1.4477704974178811E-2</v>
      </c>
      <c r="HE23" s="141">
        <v>0.55555555555555558</v>
      </c>
      <c r="HF23" s="165">
        <v>0.80500555574919508</v>
      </c>
      <c r="HG23" s="165">
        <v>0.54330191163777763</v>
      </c>
      <c r="HH23" s="165">
        <v>1.0399438089912056</v>
      </c>
      <c r="HI23" s="165">
        <v>0.79331848789035631</v>
      </c>
      <c r="HJ23" s="165">
        <v>0.58881982442790437</v>
      </c>
      <c r="HK23" s="165">
        <v>0.72918230800460748</v>
      </c>
      <c r="HL23" s="165">
        <v>0.58881982442790437</v>
      </c>
      <c r="HM23" s="165">
        <v>156.01370068041754</v>
      </c>
      <c r="HN23" s="165">
        <v>0.1900983284515198</v>
      </c>
      <c r="HO23" s="169">
        <v>1135.6546445592053</v>
      </c>
      <c r="IA23" s="148">
        <v>1135.6546445592053</v>
      </c>
      <c r="IB23" s="141">
        <v>1.2869071088158945E-2</v>
      </c>
      <c r="IC23" s="141">
        <v>8.0431694300993409E-3</v>
      </c>
      <c r="ID23" s="141">
        <v>1.4477704974178811E-2</v>
      </c>
      <c r="IE23" s="141">
        <v>0.55555555555555558</v>
      </c>
      <c r="IF23" s="165">
        <v>0.80500555574919508</v>
      </c>
      <c r="IG23" s="165">
        <v>0.54330191163777763</v>
      </c>
      <c r="IH23" s="165">
        <v>1.0399438089912056</v>
      </c>
      <c r="II23" s="165">
        <v>0.79331848789035631</v>
      </c>
      <c r="IJ23" s="165">
        <v>0.58881982442790437</v>
      </c>
      <c r="IK23" s="165">
        <v>0.72918230800460748</v>
      </c>
      <c r="IL23" s="165">
        <v>0.58881982442790437</v>
      </c>
      <c r="IM23" s="165">
        <v>156.01370068041754</v>
      </c>
      <c r="IN23" s="165">
        <v>0.1900983284515198</v>
      </c>
      <c r="IO23" s="169">
        <v>1135.6546445592053</v>
      </c>
    </row>
    <row r="24" spans="2:249" ht="13.5" customHeight="1">
      <c r="B24" s="12" t="s">
        <v>62</v>
      </c>
      <c r="M24" s="18"/>
      <c r="AA24" s="129">
        <v>12</v>
      </c>
      <c r="AB24" s="129" t="s">
        <v>357</v>
      </c>
      <c r="AC24" s="129" t="s">
        <v>358</v>
      </c>
      <c r="AD24" s="129" t="s">
        <v>340</v>
      </c>
      <c r="AE24" s="131">
        <v>5.1791711218588048E-2</v>
      </c>
      <c r="AF24" s="99">
        <v>-33.728290454960153</v>
      </c>
      <c r="AG24" s="99"/>
      <c r="AH24" s="99">
        <v>49.999999999999993</v>
      </c>
      <c r="AI24" s="129">
        <v>50</v>
      </c>
      <c r="AJ24" s="129">
        <v>4</v>
      </c>
      <c r="AK24" s="129">
        <v>6</v>
      </c>
      <c r="AL24" s="129">
        <v>1.3</v>
      </c>
      <c r="AM24" s="129">
        <v>1.3</v>
      </c>
      <c r="AN24" s="97">
        <v>390.625</v>
      </c>
      <c r="AO24" s="97">
        <v>1136</v>
      </c>
      <c r="AZ24" s="174"/>
      <c r="BA24" s="129">
        <v>768</v>
      </c>
      <c r="BB24" s="99">
        <v>15.529527766126337</v>
      </c>
      <c r="BC24" s="99">
        <v>23.009961610861787</v>
      </c>
      <c r="BD24" s="99">
        <v>83.711495904956948</v>
      </c>
      <c r="BE24" s="99">
        <v>56.497269399456044</v>
      </c>
      <c r="BF24" s="165">
        <v>1.0800282869521181</v>
      </c>
      <c r="BG24" s="165">
        <v>0.72891600403659296</v>
      </c>
      <c r="BZ24" s="174"/>
      <c r="CA24" s="131">
        <v>12.5</v>
      </c>
      <c r="CB24" s="131">
        <v>10.522878801015889</v>
      </c>
      <c r="CC24" s="99">
        <v>4</v>
      </c>
      <c r="CD24" s="131">
        <v>12.5</v>
      </c>
      <c r="CE24" s="131">
        <v>8.0675404141121803</v>
      </c>
      <c r="CF24" s="99">
        <v>4</v>
      </c>
      <c r="CG24" s="99">
        <v>4</v>
      </c>
      <c r="DA24" s="131" t="s">
        <v>333</v>
      </c>
      <c r="DB24" s="129" t="s">
        <v>333</v>
      </c>
      <c r="DC24" s="99" t="s">
        <v>333</v>
      </c>
      <c r="EA24" s="148">
        <v>20</v>
      </c>
      <c r="EB24" s="141">
        <v>1</v>
      </c>
      <c r="EC24" s="141">
        <v>1</v>
      </c>
      <c r="ED24" s="141">
        <v>1</v>
      </c>
      <c r="EE24" s="141">
        <v>1</v>
      </c>
      <c r="EF24" s="165">
        <v>1.0800282869521181</v>
      </c>
      <c r="EG24" s="165">
        <v>0.72891600403659296</v>
      </c>
      <c r="EH24" s="165">
        <v>1.3729268011876914</v>
      </c>
      <c r="EI24" s="165">
        <v>0.96117658805028305</v>
      </c>
      <c r="EJ24" s="165">
        <v>0.45033866303896686</v>
      </c>
      <c r="EK24" s="165">
        <v>0.62983864671406986</v>
      </c>
      <c r="EL24" s="165">
        <v>0.45033866303896686</v>
      </c>
      <c r="EM24" s="165">
        <v>119.32173215880466</v>
      </c>
      <c r="EN24" s="165">
        <v>0.28266678537712936</v>
      </c>
      <c r="EO24" s="169">
        <v>1135.6546445592053</v>
      </c>
      <c r="FA24" s="148">
        <v>1135.6546445592053</v>
      </c>
      <c r="FB24" s="141">
        <v>1.2869071088158945E-2</v>
      </c>
      <c r="FC24" s="141">
        <v>8.0431694300993409E-3</v>
      </c>
      <c r="FD24" s="141">
        <v>1.4477704974178811E-2</v>
      </c>
      <c r="FE24" s="141">
        <v>0.55555555555555558</v>
      </c>
      <c r="FF24" s="165">
        <v>0.80500555574919508</v>
      </c>
      <c r="FG24" s="165">
        <v>0.54330191163777763</v>
      </c>
      <c r="FH24" s="165">
        <v>1.0399438089912056</v>
      </c>
      <c r="FI24" s="165">
        <v>0.79331848789035631</v>
      </c>
      <c r="FJ24" s="165">
        <v>0.58881982442790437</v>
      </c>
      <c r="FK24" s="165">
        <v>0.72918230800460748</v>
      </c>
      <c r="FL24" s="165">
        <v>0.58881982442790437</v>
      </c>
      <c r="FM24" s="165">
        <v>156.01370068041754</v>
      </c>
      <c r="FN24" s="165">
        <v>0.21618800341163655</v>
      </c>
      <c r="FO24" s="169">
        <v>1135.6546445592053</v>
      </c>
      <c r="GA24" s="148">
        <v>1135.6546445592053</v>
      </c>
      <c r="GB24" s="141">
        <v>1.2869071088158945E-2</v>
      </c>
      <c r="GC24" s="141">
        <v>8.0431694300993409E-3</v>
      </c>
      <c r="GD24" s="141">
        <v>1.4477704974178811E-2</v>
      </c>
      <c r="GE24" s="141">
        <v>0.55555555555555558</v>
      </c>
      <c r="GF24" s="165">
        <v>0.80500555574919508</v>
      </c>
      <c r="GG24" s="165">
        <v>0.54330191163777763</v>
      </c>
      <c r="GH24" s="165">
        <v>1.0399438089912056</v>
      </c>
      <c r="GI24" s="165">
        <v>0.79331848789035631</v>
      </c>
      <c r="GJ24" s="165">
        <v>0.58881982442790437</v>
      </c>
      <c r="GK24" s="165">
        <v>0.72918230800460748</v>
      </c>
      <c r="GL24" s="165">
        <v>0.58881982442790437</v>
      </c>
      <c r="GM24" s="165">
        <v>156.01370068041754</v>
      </c>
      <c r="GN24" s="165">
        <v>0.21618800341163655</v>
      </c>
      <c r="GO24" s="169">
        <v>1135.6546445592053</v>
      </c>
      <c r="HA24" s="148">
        <v>1135.6546445592053</v>
      </c>
      <c r="HB24" s="141">
        <v>1.2869071088158945E-2</v>
      </c>
      <c r="HC24" s="141">
        <v>8.0431694300993409E-3</v>
      </c>
      <c r="HD24" s="141">
        <v>1.4477704974178811E-2</v>
      </c>
      <c r="HE24" s="141">
        <v>0.55555555555555558</v>
      </c>
      <c r="HF24" s="165">
        <v>0.80500555574919508</v>
      </c>
      <c r="HG24" s="165">
        <v>0.54330191163777763</v>
      </c>
      <c r="HH24" s="165">
        <v>1.0399438089912056</v>
      </c>
      <c r="HI24" s="165">
        <v>0.79331848789035631</v>
      </c>
      <c r="HJ24" s="165">
        <v>0.58881982442790437</v>
      </c>
      <c r="HK24" s="165">
        <v>0.72918230800460748</v>
      </c>
      <c r="HL24" s="165">
        <v>0.58881982442790437</v>
      </c>
      <c r="HM24" s="165">
        <v>156.01370068041754</v>
      </c>
      <c r="HN24" s="165">
        <v>0.21618800341163655</v>
      </c>
      <c r="HO24" s="169">
        <v>1135.6546445592053</v>
      </c>
      <c r="IA24" s="148">
        <v>1135.6546445592053</v>
      </c>
      <c r="IB24" s="141">
        <v>1.2869071088158945E-2</v>
      </c>
      <c r="IC24" s="141">
        <v>8.0431694300993409E-3</v>
      </c>
      <c r="ID24" s="141">
        <v>1.4477704974178811E-2</v>
      </c>
      <c r="IE24" s="141">
        <v>0.55555555555555558</v>
      </c>
      <c r="IF24" s="165">
        <v>0.80500555574919508</v>
      </c>
      <c r="IG24" s="165">
        <v>0.54330191163777763</v>
      </c>
      <c r="IH24" s="165">
        <v>1.0399438089912056</v>
      </c>
      <c r="II24" s="165">
        <v>0.79331848789035631</v>
      </c>
      <c r="IJ24" s="165">
        <v>0.58881982442790437</v>
      </c>
      <c r="IK24" s="165">
        <v>0.72918230800460748</v>
      </c>
      <c r="IL24" s="165">
        <v>0.58881982442790437</v>
      </c>
      <c r="IM24" s="165">
        <v>156.01370068041754</v>
      </c>
      <c r="IN24" s="165">
        <v>0.21618800341163655</v>
      </c>
      <c r="IO24" s="169">
        <v>1135.6546445592053</v>
      </c>
    </row>
    <row r="25" spans="2:249" ht="13.5" customHeight="1">
      <c r="C25" s="28" t="s">
        <v>19</v>
      </c>
      <c r="D25" s="28" t="s">
        <v>20</v>
      </c>
      <c r="E25" s="28" t="s">
        <v>63</v>
      </c>
      <c r="F25" s="28" t="s">
        <v>67</v>
      </c>
      <c r="G25" s="29" t="s">
        <v>60</v>
      </c>
      <c r="H25" s="29" t="s">
        <v>61</v>
      </c>
      <c r="I25" s="30" t="s">
        <v>78</v>
      </c>
      <c r="J25" s="30" t="s">
        <v>79</v>
      </c>
      <c r="K25" s="30" t="s">
        <v>80</v>
      </c>
      <c r="AA25" s="129">
        <v>13</v>
      </c>
      <c r="AB25" s="129" t="s">
        <v>359</v>
      </c>
      <c r="AC25" s="129" t="s">
        <v>360</v>
      </c>
      <c r="AD25" s="129" t="s">
        <v>340</v>
      </c>
      <c r="AE25" s="131">
        <v>0</v>
      </c>
      <c r="AF25" s="99">
        <v>-33.661077717118829</v>
      </c>
      <c r="AG25" s="99"/>
      <c r="AH25" s="99">
        <v>49.999999999999993</v>
      </c>
      <c r="AI25" s="129">
        <v>50</v>
      </c>
      <c r="AJ25" s="129">
        <v>4</v>
      </c>
      <c r="AK25" s="129">
        <v>6</v>
      </c>
      <c r="AL25" s="129">
        <v>1.3</v>
      </c>
      <c r="AM25" s="129">
        <v>1.3</v>
      </c>
      <c r="AN25" s="97">
        <v>390.625</v>
      </c>
      <c r="AO25" s="97">
        <v>1136</v>
      </c>
      <c r="AZ25" s="174"/>
      <c r="BA25" s="129">
        <v>768</v>
      </c>
      <c r="BB25" s="99">
        <v>15.529527766126337</v>
      </c>
      <c r="BC25" s="99">
        <v>23.009961610861787</v>
      </c>
      <c r="BD25" s="99">
        <v>83.711495904956948</v>
      </c>
      <c r="BE25" s="99">
        <v>56.497269399456044</v>
      </c>
      <c r="BF25" s="165">
        <v>1.0800282869521181</v>
      </c>
      <c r="BG25" s="165">
        <v>0.72891600403659296</v>
      </c>
      <c r="BZ25" s="174"/>
      <c r="CA25" s="131">
        <v>12.5</v>
      </c>
      <c r="CB25" s="131">
        <v>10.522878801015889</v>
      </c>
      <c r="CC25" s="99">
        <v>4</v>
      </c>
      <c r="CD25" s="131">
        <v>12.5</v>
      </c>
      <c r="CE25" s="131">
        <v>8.0675404141121803</v>
      </c>
      <c r="CF25" s="99">
        <v>4</v>
      </c>
      <c r="CG25" s="99">
        <v>4</v>
      </c>
      <c r="DA25" s="131" t="s">
        <v>333</v>
      </c>
      <c r="DB25" s="129" t="s">
        <v>333</v>
      </c>
      <c r="DC25" s="99" t="s">
        <v>333</v>
      </c>
      <c r="EA25" s="148">
        <v>20</v>
      </c>
      <c r="EB25" s="141">
        <v>1</v>
      </c>
      <c r="EC25" s="141">
        <v>1</v>
      </c>
      <c r="ED25" s="141">
        <v>1</v>
      </c>
      <c r="EE25" s="141">
        <v>1</v>
      </c>
      <c r="EF25" s="165">
        <v>1.0800282869521181</v>
      </c>
      <c r="EG25" s="165">
        <v>0.72891600403659296</v>
      </c>
      <c r="EH25" s="165">
        <v>1.3729268011876914</v>
      </c>
      <c r="EI25" s="165">
        <v>0.96117658805028305</v>
      </c>
      <c r="EJ25" s="165">
        <v>0.45033866303896686</v>
      </c>
      <c r="EK25" s="165">
        <v>0.62983864671406986</v>
      </c>
      <c r="EL25" s="165">
        <v>0.45033866303896686</v>
      </c>
      <c r="EM25" s="165">
        <v>119.32173215880466</v>
      </c>
      <c r="EN25" s="165">
        <v>0.28210349538271434</v>
      </c>
      <c r="EO25" s="169">
        <v>1135.6546445592053</v>
      </c>
      <c r="FA25" s="148">
        <v>1135.6546445592053</v>
      </c>
      <c r="FB25" s="141">
        <v>1.2869071088158945E-2</v>
      </c>
      <c r="FC25" s="141">
        <v>8.0431694300993409E-3</v>
      </c>
      <c r="FD25" s="141">
        <v>1.4477704974178811E-2</v>
      </c>
      <c r="FE25" s="141">
        <v>0.55555555555555558</v>
      </c>
      <c r="FF25" s="165">
        <v>0.80500555574919508</v>
      </c>
      <c r="FG25" s="165">
        <v>0.54330191163777763</v>
      </c>
      <c r="FH25" s="165">
        <v>1.0399438089912056</v>
      </c>
      <c r="FI25" s="165">
        <v>0.79331848789035631</v>
      </c>
      <c r="FJ25" s="165">
        <v>0.58881982442790437</v>
      </c>
      <c r="FK25" s="165">
        <v>0.72918230800460748</v>
      </c>
      <c r="FL25" s="165">
        <v>0.58881982442790437</v>
      </c>
      <c r="FM25" s="165">
        <v>156.01370068041754</v>
      </c>
      <c r="FN25" s="165">
        <v>0.21575719036414015</v>
      </c>
      <c r="FO25" s="169">
        <v>1135.6546445592053</v>
      </c>
      <c r="GA25" s="148">
        <v>1135.6546445592053</v>
      </c>
      <c r="GB25" s="141">
        <v>1.2869071088158945E-2</v>
      </c>
      <c r="GC25" s="141">
        <v>8.0431694300993409E-3</v>
      </c>
      <c r="GD25" s="141">
        <v>1.4477704974178811E-2</v>
      </c>
      <c r="GE25" s="141">
        <v>0.55555555555555558</v>
      </c>
      <c r="GF25" s="165">
        <v>0.80500555574919508</v>
      </c>
      <c r="GG25" s="165">
        <v>0.54330191163777763</v>
      </c>
      <c r="GH25" s="165">
        <v>1.0399438089912056</v>
      </c>
      <c r="GI25" s="165">
        <v>0.79331848789035631</v>
      </c>
      <c r="GJ25" s="165">
        <v>0.58881982442790437</v>
      </c>
      <c r="GK25" s="165">
        <v>0.72918230800460748</v>
      </c>
      <c r="GL25" s="165">
        <v>0.58881982442790437</v>
      </c>
      <c r="GM25" s="165">
        <v>156.01370068041754</v>
      </c>
      <c r="GN25" s="165">
        <v>0.21575719036414015</v>
      </c>
      <c r="GO25" s="169">
        <v>1135.6546445592053</v>
      </c>
      <c r="HA25" s="148">
        <v>1135.6546445592053</v>
      </c>
      <c r="HB25" s="141">
        <v>1.2869071088158945E-2</v>
      </c>
      <c r="HC25" s="141">
        <v>8.0431694300993409E-3</v>
      </c>
      <c r="HD25" s="141">
        <v>1.4477704974178811E-2</v>
      </c>
      <c r="HE25" s="141">
        <v>0.55555555555555558</v>
      </c>
      <c r="HF25" s="165">
        <v>0.80500555574919508</v>
      </c>
      <c r="HG25" s="165">
        <v>0.54330191163777763</v>
      </c>
      <c r="HH25" s="165">
        <v>1.0399438089912056</v>
      </c>
      <c r="HI25" s="165">
        <v>0.79331848789035631</v>
      </c>
      <c r="HJ25" s="165">
        <v>0.58881982442790437</v>
      </c>
      <c r="HK25" s="165">
        <v>0.72918230800460748</v>
      </c>
      <c r="HL25" s="165">
        <v>0.58881982442790437</v>
      </c>
      <c r="HM25" s="165">
        <v>156.01370068041754</v>
      </c>
      <c r="HN25" s="165">
        <v>0.21575719036414015</v>
      </c>
      <c r="HO25" s="169">
        <v>1135.6546445592053</v>
      </c>
      <c r="IA25" s="148">
        <v>1135.6546445592053</v>
      </c>
      <c r="IB25" s="141">
        <v>1.2869071088158945E-2</v>
      </c>
      <c r="IC25" s="141">
        <v>8.0431694300993409E-3</v>
      </c>
      <c r="ID25" s="141">
        <v>1.4477704974178811E-2</v>
      </c>
      <c r="IE25" s="141">
        <v>0.55555555555555558</v>
      </c>
      <c r="IF25" s="165">
        <v>0.80500555574919508</v>
      </c>
      <c r="IG25" s="165">
        <v>0.54330191163777763</v>
      </c>
      <c r="IH25" s="165">
        <v>1.0399438089912056</v>
      </c>
      <c r="II25" s="165">
        <v>0.79331848789035631</v>
      </c>
      <c r="IJ25" s="165">
        <v>0.58881982442790437</v>
      </c>
      <c r="IK25" s="165">
        <v>0.72918230800460748</v>
      </c>
      <c r="IL25" s="165">
        <v>0.58881982442790437</v>
      </c>
      <c r="IM25" s="165">
        <v>156.01370068041754</v>
      </c>
      <c r="IN25" s="165">
        <v>0.21575719036414015</v>
      </c>
      <c r="IO25" s="169">
        <v>1135.6546445592053</v>
      </c>
    </row>
    <row r="26" spans="2:249" ht="13.5" customHeight="1">
      <c r="C26" s="31"/>
      <c r="D26" s="31" t="s">
        <v>21</v>
      </c>
      <c r="E26" s="31" t="s">
        <v>32</v>
      </c>
      <c r="F26" s="31" t="s">
        <v>21</v>
      </c>
      <c r="G26" s="31"/>
      <c r="H26" s="31"/>
      <c r="I26" s="31"/>
      <c r="J26" s="31"/>
      <c r="K26" s="31"/>
      <c r="AA26" s="129">
        <v>14</v>
      </c>
      <c r="AB26" s="129" t="s">
        <v>361</v>
      </c>
      <c r="AC26" s="129" t="s">
        <v>362</v>
      </c>
      <c r="AD26" s="129" t="s">
        <v>340</v>
      </c>
      <c r="AE26" s="131">
        <v>0</v>
      </c>
      <c r="AF26" s="99">
        <v>-2.3040982918383484</v>
      </c>
      <c r="AG26" s="99"/>
      <c r="AH26" s="99">
        <v>49.999999999999993</v>
      </c>
      <c r="AI26" s="129">
        <v>50</v>
      </c>
      <c r="AJ26" s="129">
        <v>4</v>
      </c>
      <c r="AK26" s="129">
        <v>6</v>
      </c>
      <c r="AL26" s="129">
        <v>0.5</v>
      </c>
      <c r="AM26" s="129">
        <v>0.5</v>
      </c>
      <c r="AN26" s="97">
        <v>390.625</v>
      </c>
      <c r="AO26" s="97">
        <v>1136</v>
      </c>
      <c r="AZ26" s="174"/>
      <c r="BA26" s="129">
        <v>768</v>
      </c>
      <c r="BB26" s="99">
        <v>15.529527766126337</v>
      </c>
      <c r="BC26" s="99">
        <v>23.009961610861787</v>
      </c>
      <c r="BD26" s="99">
        <v>32.196729194214207</v>
      </c>
      <c r="BE26" s="99">
        <v>21.729718999790787</v>
      </c>
      <c r="BF26" s="165">
        <v>0.41539549498158385</v>
      </c>
      <c r="BG26" s="165">
        <v>0.28035230924484345</v>
      </c>
      <c r="BZ26" s="174"/>
      <c r="CA26" s="131">
        <v>12.5</v>
      </c>
      <c r="CB26" s="131">
        <v>10.522878801015889</v>
      </c>
      <c r="CC26" s="99">
        <v>4</v>
      </c>
      <c r="CD26" s="131">
        <v>12.5</v>
      </c>
      <c r="CE26" s="131">
        <v>8.0675404141121803</v>
      </c>
      <c r="CF26" s="99">
        <v>4</v>
      </c>
      <c r="CG26" s="99">
        <v>4</v>
      </c>
      <c r="DA26" s="131" t="s">
        <v>333</v>
      </c>
      <c r="DB26" s="129" t="s">
        <v>333</v>
      </c>
      <c r="DC26" s="99" t="s">
        <v>333</v>
      </c>
      <c r="EA26" s="148">
        <v>20</v>
      </c>
      <c r="EB26" s="141">
        <v>1</v>
      </c>
      <c r="EC26" s="141">
        <v>1</v>
      </c>
      <c r="ED26" s="141">
        <v>1</v>
      </c>
      <c r="EE26" s="141">
        <v>1</v>
      </c>
      <c r="EF26" s="165">
        <v>0.41539549498158385</v>
      </c>
      <c r="EG26" s="165">
        <v>0.28035230924484345</v>
      </c>
      <c r="EH26" s="165">
        <v>0.69769834357908522</v>
      </c>
      <c r="EI26" s="165">
        <v>0.61449767694943735</v>
      </c>
      <c r="EJ26" s="165">
        <v>0.79474819575635514</v>
      </c>
      <c r="EK26" s="165">
        <v>0.86109227531318866</v>
      </c>
      <c r="EL26" s="165">
        <v>0.79474819575635514</v>
      </c>
      <c r="EM26" s="165">
        <v>210.57648194760384</v>
      </c>
      <c r="EN26" s="165">
        <v>1.2999999999999999E-2</v>
      </c>
      <c r="EO26" s="169">
        <v>1135.6546445592053</v>
      </c>
      <c r="FA26" s="148">
        <v>1135.6546445592053</v>
      </c>
      <c r="FB26" s="141">
        <v>1.2869071088158945E-2</v>
      </c>
      <c r="FC26" s="141">
        <v>8.0431694300993409E-3</v>
      </c>
      <c r="FD26" s="141">
        <v>1.4477704974178811E-2</v>
      </c>
      <c r="FE26" s="141">
        <v>0.55555555555555558</v>
      </c>
      <c r="FF26" s="165">
        <v>0.30961752144199806</v>
      </c>
      <c r="FG26" s="165">
        <v>0.20896227370683756</v>
      </c>
      <c r="FH26" s="165">
        <v>0.63098028809873929</v>
      </c>
      <c r="FI26" s="165">
        <v>0.5778826175685674</v>
      </c>
      <c r="FJ26" s="165">
        <v>0.84690212409244459</v>
      </c>
      <c r="FK26" s="165">
        <v>0.89552623108804918</v>
      </c>
      <c r="FL26" s="165">
        <v>0.84690212409244459</v>
      </c>
      <c r="FM26" s="165">
        <v>224.39518679953414</v>
      </c>
      <c r="FN26" s="165">
        <v>1.2999999999999999E-2</v>
      </c>
      <c r="FO26" s="169">
        <v>1135.6546445592053</v>
      </c>
      <c r="GA26" s="148">
        <v>1135.6546445592053</v>
      </c>
      <c r="GB26" s="141">
        <v>1.2869071088158945E-2</v>
      </c>
      <c r="GC26" s="141">
        <v>8.0431694300993409E-3</v>
      </c>
      <c r="GD26" s="141">
        <v>1.4477704974178811E-2</v>
      </c>
      <c r="GE26" s="141">
        <v>0.55555555555555558</v>
      </c>
      <c r="GF26" s="165">
        <v>0.30961752144199806</v>
      </c>
      <c r="GG26" s="165">
        <v>0.20896227370683756</v>
      </c>
      <c r="GH26" s="165">
        <v>0.63098028809873929</v>
      </c>
      <c r="GI26" s="165">
        <v>0.5778826175685674</v>
      </c>
      <c r="GJ26" s="165">
        <v>0.84690212409244459</v>
      </c>
      <c r="GK26" s="165">
        <v>0.89552623108804918</v>
      </c>
      <c r="GL26" s="165">
        <v>0.84690212409244459</v>
      </c>
      <c r="GM26" s="165">
        <v>224.39518679953414</v>
      </c>
      <c r="GN26" s="165">
        <v>1.2999999999999999E-2</v>
      </c>
      <c r="GO26" s="169">
        <v>1135.6546445592053</v>
      </c>
      <c r="HA26" s="148">
        <v>1135.6546445592053</v>
      </c>
      <c r="HB26" s="141">
        <v>1.2869071088158945E-2</v>
      </c>
      <c r="HC26" s="141">
        <v>8.0431694300993409E-3</v>
      </c>
      <c r="HD26" s="141">
        <v>1.4477704974178811E-2</v>
      </c>
      <c r="HE26" s="141">
        <v>0.55555555555555558</v>
      </c>
      <c r="HF26" s="165">
        <v>0.30961752144199806</v>
      </c>
      <c r="HG26" s="165">
        <v>0.20896227370683756</v>
      </c>
      <c r="HH26" s="165">
        <v>0.63098028809873929</v>
      </c>
      <c r="HI26" s="165">
        <v>0.5778826175685674</v>
      </c>
      <c r="HJ26" s="165">
        <v>0.84690212409244459</v>
      </c>
      <c r="HK26" s="165">
        <v>0.89552623108804918</v>
      </c>
      <c r="HL26" s="165">
        <v>0.84690212409244459</v>
      </c>
      <c r="HM26" s="165">
        <v>224.39518679953414</v>
      </c>
      <c r="HN26" s="165">
        <v>1.2999999999999999E-2</v>
      </c>
      <c r="HO26" s="169">
        <v>1135.6546445592053</v>
      </c>
      <c r="IA26" s="148">
        <v>1135.6546445592053</v>
      </c>
      <c r="IB26" s="141">
        <v>1.2869071088158945E-2</v>
      </c>
      <c r="IC26" s="141">
        <v>8.0431694300993409E-3</v>
      </c>
      <c r="ID26" s="141">
        <v>1.4477704974178811E-2</v>
      </c>
      <c r="IE26" s="141">
        <v>0.55555555555555558</v>
      </c>
      <c r="IF26" s="165">
        <v>0.30961752144199806</v>
      </c>
      <c r="IG26" s="165">
        <v>0.20896227370683756</v>
      </c>
      <c r="IH26" s="165">
        <v>0.63098028809873929</v>
      </c>
      <c r="II26" s="165">
        <v>0.5778826175685674</v>
      </c>
      <c r="IJ26" s="165">
        <v>0.84690212409244459</v>
      </c>
      <c r="IK26" s="165">
        <v>0.89552623108804918</v>
      </c>
      <c r="IL26" s="165">
        <v>0.84690212409244459</v>
      </c>
      <c r="IM26" s="165">
        <v>224.39518679953414</v>
      </c>
      <c r="IN26" s="165">
        <v>1.2999999999999999E-2</v>
      </c>
      <c r="IO26" s="169">
        <v>1135.6546445592053</v>
      </c>
    </row>
    <row r="27" spans="2:249" ht="13.5" customHeight="1">
      <c r="C27" s="19" t="s">
        <v>22</v>
      </c>
      <c r="D27" s="20">
        <v>210000</v>
      </c>
      <c r="E27" s="21">
        <f>D27/(2*(1+G27))</f>
        <v>80769.230769230766</v>
      </c>
      <c r="F27" s="20">
        <f>INDEX(Data!$C$3:$C$99,MATCH(Cal!$C$27,Data!$A$3:$A$99,0))</f>
        <v>345</v>
      </c>
      <c r="G27" s="20">
        <v>0.3</v>
      </c>
      <c r="H27" s="22">
        <f>0.85*SQRT(235/F27)</f>
        <v>0.7015252534010592</v>
      </c>
      <c r="I27" s="20">
        <v>1</v>
      </c>
      <c r="J27" s="20">
        <v>1</v>
      </c>
      <c r="K27" s="20">
        <v>1</v>
      </c>
      <c r="AA27" s="129">
        <v>15</v>
      </c>
      <c r="AB27" s="129" t="s">
        <v>363</v>
      </c>
      <c r="AC27" s="129" t="s">
        <v>364</v>
      </c>
      <c r="AD27" s="129" t="s">
        <v>340</v>
      </c>
      <c r="AE27" s="131">
        <v>0</v>
      </c>
      <c r="AF27" s="99">
        <v>-2.3081683223716132</v>
      </c>
      <c r="AG27" s="99"/>
      <c r="AH27" s="99">
        <v>49.999999999999993</v>
      </c>
      <c r="AI27" s="129">
        <v>50</v>
      </c>
      <c r="AJ27" s="129">
        <v>4</v>
      </c>
      <c r="AK27" s="129">
        <v>6</v>
      </c>
      <c r="AL27" s="129">
        <v>0.5</v>
      </c>
      <c r="AM27" s="129">
        <v>0.5</v>
      </c>
      <c r="AN27" s="97">
        <v>390.625</v>
      </c>
      <c r="AO27" s="97">
        <v>1136</v>
      </c>
      <c r="AZ27" s="174"/>
      <c r="BA27" s="129">
        <v>768</v>
      </c>
      <c r="BB27" s="99">
        <v>15.529527766126337</v>
      </c>
      <c r="BC27" s="99">
        <v>23.009961610861787</v>
      </c>
      <c r="BD27" s="99">
        <v>32.196729194214207</v>
      </c>
      <c r="BE27" s="99">
        <v>21.729718999790787</v>
      </c>
      <c r="BF27" s="165">
        <v>0.41539549498158385</v>
      </c>
      <c r="BG27" s="165">
        <v>0.28035230924484345</v>
      </c>
      <c r="BZ27" s="174"/>
      <c r="CA27" s="131">
        <v>12.5</v>
      </c>
      <c r="CB27" s="131">
        <v>10.522878801015889</v>
      </c>
      <c r="CC27" s="99">
        <v>4</v>
      </c>
      <c r="CD27" s="131">
        <v>12.5</v>
      </c>
      <c r="CE27" s="131">
        <v>8.0675404141121803</v>
      </c>
      <c r="CF27" s="99">
        <v>4</v>
      </c>
      <c r="CG27" s="99">
        <v>4</v>
      </c>
      <c r="DA27" s="131" t="s">
        <v>333</v>
      </c>
      <c r="DB27" s="129" t="s">
        <v>333</v>
      </c>
      <c r="DC27" s="99" t="s">
        <v>333</v>
      </c>
      <c r="EA27" s="148">
        <v>20</v>
      </c>
      <c r="EB27" s="141">
        <v>1</v>
      </c>
      <c r="EC27" s="141">
        <v>1</v>
      </c>
      <c r="ED27" s="141">
        <v>1</v>
      </c>
      <c r="EE27" s="141">
        <v>1</v>
      </c>
      <c r="EF27" s="165">
        <v>0.41539549498158385</v>
      </c>
      <c r="EG27" s="165">
        <v>0.28035230924484345</v>
      </c>
      <c r="EH27" s="165">
        <v>0.69769834357908522</v>
      </c>
      <c r="EI27" s="165">
        <v>0.61449767694943735</v>
      </c>
      <c r="EJ27" s="165">
        <v>0.79474819575635514</v>
      </c>
      <c r="EK27" s="165">
        <v>0.86109227531318866</v>
      </c>
      <c r="EL27" s="165">
        <v>0.79474819575635514</v>
      </c>
      <c r="EM27" s="165">
        <v>210.57648194760384</v>
      </c>
      <c r="EN27" s="165">
        <v>1.2999999999999999E-2</v>
      </c>
      <c r="EO27" s="169">
        <v>1135.6546445592053</v>
      </c>
      <c r="FA27" s="148">
        <v>1135.6546445592053</v>
      </c>
      <c r="FB27" s="141">
        <v>1.2869071088158945E-2</v>
      </c>
      <c r="FC27" s="141">
        <v>8.0431694300993409E-3</v>
      </c>
      <c r="FD27" s="141">
        <v>1.4477704974178811E-2</v>
      </c>
      <c r="FE27" s="141">
        <v>0.55555555555555558</v>
      </c>
      <c r="FF27" s="165">
        <v>0.30961752144199806</v>
      </c>
      <c r="FG27" s="165">
        <v>0.20896227370683756</v>
      </c>
      <c r="FH27" s="165">
        <v>0.63098028809873929</v>
      </c>
      <c r="FI27" s="165">
        <v>0.5778826175685674</v>
      </c>
      <c r="FJ27" s="165">
        <v>0.84690212409244459</v>
      </c>
      <c r="FK27" s="165">
        <v>0.89552623108804918</v>
      </c>
      <c r="FL27" s="165">
        <v>0.84690212409244459</v>
      </c>
      <c r="FM27" s="165">
        <v>224.39518679953414</v>
      </c>
      <c r="FN27" s="165">
        <v>1.2999999999999999E-2</v>
      </c>
      <c r="FO27" s="169">
        <v>1135.6546445592053</v>
      </c>
      <c r="GA27" s="148">
        <v>1135.6546445592053</v>
      </c>
      <c r="GB27" s="141">
        <v>1.2869071088158945E-2</v>
      </c>
      <c r="GC27" s="141">
        <v>8.0431694300993409E-3</v>
      </c>
      <c r="GD27" s="141">
        <v>1.4477704974178811E-2</v>
      </c>
      <c r="GE27" s="141">
        <v>0.55555555555555558</v>
      </c>
      <c r="GF27" s="165">
        <v>0.30961752144199806</v>
      </c>
      <c r="GG27" s="165">
        <v>0.20896227370683756</v>
      </c>
      <c r="GH27" s="165">
        <v>0.63098028809873929</v>
      </c>
      <c r="GI27" s="165">
        <v>0.5778826175685674</v>
      </c>
      <c r="GJ27" s="165">
        <v>0.84690212409244459</v>
      </c>
      <c r="GK27" s="165">
        <v>0.89552623108804918</v>
      </c>
      <c r="GL27" s="165">
        <v>0.84690212409244459</v>
      </c>
      <c r="GM27" s="165">
        <v>224.39518679953414</v>
      </c>
      <c r="GN27" s="165">
        <v>1.2999999999999999E-2</v>
      </c>
      <c r="GO27" s="169">
        <v>1135.6546445592053</v>
      </c>
      <c r="HA27" s="148">
        <v>1135.6546445592053</v>
      </c>
      <c r="HB27" s="141">
        <v>1.2869071088158945E-2</v>
      </c>
      <c r="HC27" s="141">
        <v>8.0431694300993409E-3</v>
      </c>
      <c r="HD27" s="141">
        <v>1.4477704974178811E-2</v>
      </c>
      <c r="HE27" s="141">
        <v>0.55555555555555558</v>
      </c>
      <c r="HF27" s="165">
        <v>0.30961752144199806</v>
      </c>
      <c r="HG27" s="165">
        <v>0.20896227370683756</v>
      </c>
      <c r="HH27" s="165">
        <v>0.63098028809873929</v>
      </c>
      <c r="HI27" s="165">
        <v>0.5778826175685674</v>
      </c>
      <c r="HJ27" s="165">
        <v>0.84690212409244459</v>
      </c>
      <c r="HK27" s="165">
        <v>0.89552623108804918</v>
      </c>
      <c r="HL27" s="165">
        <v>0.84690212409244459</v>
      </c>
      <c r="HM27" s="165">
        <v>224.39518679953414</v>
      </c>
      <c r="HN27" s="165">
        <v>1.2999999999999999E-2</v>
      </c>
      <c r="HO27" s="169">
        <v>1135.6546445592053</v>
      </c>
      <c r="IA27" s="148">
        <v>1135.6546445592053</v>
      </c>
      <c r="IB27" s="141">
        <v>1.2869071088158945E-2</v>
      </c>
      <c r="IC27" s="141">
        <v>8.0431694300993409E-3</v>
      </c>
      <c r="ID27" s="141">
        <v>1.4477704974178811E-2</v>
      </c>
      <c r="IE27" s="141">
        <v>0.55555555555555558</v>
      </c>
      <c r="IF27" s="165">
        <v>0.30961752144199806</v>
      </c>
      <c r="IG27" s="165">
        <v>0.20896227370683756</v>
      </c>
      <c r="IH27" s="165">
        <v>0.63098028809873929</v>
      </c>
      <c r="II27" s="165">
        <v>0.5778826175685674</v>
      </c>
      <c r="IJ27" s="165">
        <v>0.84690212409244459</v>
      </c>
      <c r="IK27" s="165">
        <v>0.89552623108804918</v>
      </c>
      <c r="IL27" s="165">
        <v>0.84690212409244459</v>
      </c>
      <c r="IM27" s="165">
        <v>224.39518679953414</v>
      </c>
      <c r="IN27" s="165">
        <v>1.2999999999999999E-2</v>
      </c>
      <c r="IO27" s="169">
        <v>1135.6546445592053</v>
      </c>
    </row>
    <row r="28" spans="2:249" ht="13.5" customHeight="1">
      <c r="B28" s="12" t="s">
        <v>23</v>
      </c>
      <c r="AA28" s="129">
        <v>16</v>
      </c>
      <c r="AB28" s="129" t="s">
        <v>365</v>
      </c>
      <c r="AC28" s="129" t="s">
        <v>366</v>
      </c>
      <c r="AD28" s="129" t="s">
        <v>340</v>
      </c>
      <c r="AE28" s="131">
        <v>2.9504362533222372E-2</v>
      </c>
      <c r="AF28" s="99">
        <v>-0.61803383858890437</v>
      </c>
      <c r="AG28" s="99"/>
      <c r="AH28" s="99">
        <v>49.999999999999993</v>
      </c>
      <c r="AI28" s="129">
        <v>50</v>
      </c>
      <c r="AJ28" s="129">
        <v>4</v>
      </c>
      <c r="AK28" s="129">
        <v>6</v>
      </c>
      <c r="AL28" s="129">
        <v>0.7</v>
      </c>
      <c r="AM28" s="129">
        <v>0.7</v>
      </c>
      <c r="AN28" s="97">
        <v>390.625</v>
      </c>
      <c r="AO28" s="97">
        <v>1136</v>
      </c>
      <c r="AZ28" s="174"/>
      <c r="BA28" s="129">
        <v>768</v>
      </c>
      <c r="BB28" s="99">
        <v>15.529527766126337</v>
      </c>
      <c r="BC28" s="99">
        <v>23.009961610861787</v>
      </c>
      <c r="BD28" s="99">
        <v>45.075420871899894</v>
      </c>
      <c r="BE28" s="99">
        <v>30.421606599707104</v>
      </c>
      <c r="BF28" s="165">
        <v>0.58155369297421744</v>
      </c>
      <c r="BG28" s="165">
        <v>0.39249323294278088</v>
      </c>
      <c r="BZ28" s="174"/>
      <c r="CA28" s="131">
        <v>12.5</v>
      </c>
      <c r="CB28" s="131">
        <v>10.522878801015889</v>
      </c>
      <c r="CC28" s="99">
        <v>4</v>
      </c>
      <c r="CD28" s="131">
        <v>12.5</v>
      </c>
      <c r="CE28" s="131">
        <v>8.0675404141121803</v>
      </c>
      <c r="CF28" s="99">
        <v>4</v>
      </c>
      <c r="CG28" s="99">
        <v>4</v>
      </c>
      <c r="DA28" s="131" t="s">
        <v>333</v>
      </c>
      <c r="DB28" s="129" t="s">
        <v>333</v>
      </c>
      <c r="DC28" s="99" t="s">
        <v>333</v>
      </c>
      <c r="EA28" s="148">
        <v>20</v>
      </c>
      <c r="EB28" s="141">
        <v>1</v>
      </c>
      <c r="EC28" s="141">
        <v>1</v>
      </c>
      <c r="ED28" s="141">
        <v>1</v>
      </c>
      <c r="EE28" s="141">
        <v>1</v>
      </c>
      <c r="EF28" s="165">
        <v>0.58155369297421744</v>
      </c>
      <c r="EG28" s="165">
        <v>0.39249323294278088</v>
      </c>
      <c r="EH28" s="165">
        <v>0.82509263784099807</v>
      </c>
      <c r="EI28" s="165">
        <v>0.68230402457290895</v>
      </c>
      <c r="EJ28" s="165">
        <v>0.70902367603885508</v>
      </c>
      <c r="EK28" s="165">
        <v>0.80618181186903448</v>
      </c>
      <c r="EL28" s="165">
        <v>0.70902367603885508</v>
      </c>
      <c r="EM28" s="165">
        <v>187.86291320325503</v>
      </c>
      <c r="EN28" s="165">
        <v>1.2999999999999999E-2</v>
      </c>
      <c r="EO28" s="169">
        <v>1135.6546445592053</v>
      </c>
      <c r="FA28" s="148">
        <v>1135.6546445592053</v>
      </c>
      <c r="FB28" s="141">
        <v>1.2869071088158945E-2</v>
      </c>
      <c r="FC28" s="141">
        <v>8.0431694300993409E-3</v>
      </c>
      <c r="FD28" s="141">
        <v>1.4477704974178811E-2</v>
      </c>
      <c r="FE28" s="141">
        <v>0.55555555555555558</v>
      </c>
      <c r="FF28" s="165">
        <v>0.43346453001879737</v>
      </c>
      <c r="FG28" s="165">
        <v>0.29254718318957262</v>
      </c>
      <c r="FH28" s="165">
        <v>0.71021404602172322</v>
      </c>
      <c r="FI28" s="165">
        <v>0.62126192950915915</v>
      </c>
      <c r="FJ28" s="165">
        <v>0.7856641584635875</v>
      </c>
      <c r="FK28" s="165">
        <v>0.8551879632650693</v>
      </c>
      <c r="FL28" s="165">
        <v>0.7856641584635875</v>
      </c>
      <c r="FM28" s="165">
        <v>208.16957542651215</v>
      </c>
      <c r="FN28" s="165">
        <v>1.2999999999999999E-2</v>
      </c>
      <c r="FO28" s="169">
        <v>1135.6546445592053</v>
      </c>
      <c r="GA28" s="148">
        <v>1135.6546445592053</v>
      </c>
      <c r="GB28" s="141">
        <v>1.2869071088158945E-2</v>
      </c>
      <c r="GC28" s="141">
        <v>8.0431694300993409E-3</v>
      </c>
      <c r="GD28" s="141">
        <v>1.4477704974178811E-2</v>
      </c>
      <c r="GE28" s="141">
        <v>0.55555555555555558</v>
      </c>
      <c r="GF28" s="165">
        <v>0.43346453001879737</v>
      </c>
      <c r="GG28" s="165">
        <v>0.29254718318957262</v>
      </c>
      <c r="GH28" s="165">
        <v>0.71021404602172322</v>
      </c>
      <c r="GI28" s="165">
        <v>0.62126192950915915</v>
      </c>
      <c r="GJ28" s="165">
        <v>0.7856641584635875</v>
      </c>
      <c r="GK28" s="165">
        <v>0.8551879632650693</v>
      </c>
      <c r="GL28" s="165">
        <v>0.7856641584635875</v>
      </c>
      <c r="GM28" s="165">
        <v>208.16957542651215</v>
      </c>
      <c r="GN28" s="165">
        <v>1.2999999999999999E-2</v>
      </c>
      <c r="GO28" s="169">
        <v>1135.6546445592053</v>
      </c>
      <c r="HA28" s="148">
        <v>1135.6546445592053</v>
      </c>
      <c r="HB28" s="141">
        <v>1.2869071088158945E-2</v>
      </c>
      <c r="HC28" s="141">
        <v>8.0431694300993409E-3</v>
      </c>
      <c r="HD28" s="141">
        <v>1.4477704974178811E-2</v>
      </c>
      <c r="HE28" s="141">
        <v>0.55555555555555558</v>
      </c>
      <c r="HF28" s="165">
        <v>0.43346453001879737</v>
      </c>
      <c r="HG28" s="165">
        <v>0.29254718318957262</v>
      </c>
      <c r="HH28" s="165">
        <v>0.71021404602172322</v>
      </c>
      <c r="HI28" s="165">
        <v>0.62126192950915915</v>
      </c>
      <c r="HJ28" s="165">
        <v>0.7856641584635875</v>
      </c>
      <c r="HK28" s="165">
        <v>0.8551879632650693</v>
      </c>
      <c r="HL28" s="165">
        <v>0.7856641584635875</v>
      </c>
      <c r="HM28" s="165">
        <v>208.16957542651215</v>
      </c>
      <c r="HN28" s="165">
        <v>1.2999999999999999E-2</v>
      </c>
      <c r="HO28" s="169">
        <v>1135.6546445592053</v>
      </c>
      <c r="IA28" s="148">
        <v>1135.6546445592053</v>
      </c>
      <c r="IB28" s="141">
        <v>1.2869071088158945E-2</v>
      </c>
      <c r="IC28" s="141">
        <v>8.0431694300993409E-3</v>
      </c>
      <c r="ID28" s="141">
        <v>1.4477704974178811E-2</v>
      </c>
      <c r="IE28" s="141">
        <v>0.55555555555555558</v>
      </c>
      <c r="IF28" s="165">
        <v>0.43346453001879737</v>
      </c>
      <c r="IG28" s="165">
        <v>0.29254718318957262</v>
      </c>
      <c r="IH28" s="165">
        <v>0.71021404602172322</v>
      </c>
      <c r="II28" s="165">
        <v>0.62126192950915915</v>
      </c>
      <c r="IJ28" s="165">
        <v>0.7856641584635875</v>
      </c>
      <c r="IK28" s="165">
        <v>0.8551879632650693</v>
      </c>
      <c r="IL28" s="165">
        <v>0.7856641584635875</v>
      </c>
      <c r="IM28" s="165">
        <v>208.16957542651215</v>
      </c>
      <c r="IN28" s="165">
        <v>1.2999999999999999E-2</v>
      </c>
      <c r="IO28" s="169">
        <v>1135.6546445592053</v>
      </c>
    </row>
    <row r="29" spans="2:249" ht="13.5" customHeight="1">
      <c r="C29" s="172" t="s">
        <v>288</v>
      </c>
      <c r="D29" s="172" t="s">
        <v>327</v>
      </c>
      <c r="E29" s="172" t="s">
        <v>328</v>
      </c>
      <c r="F29" s="172" t="s">
        <v>454</v>
      </c>
      <c r="G29" s="172" t="s">
        <v>455</v>
      </c>
      <c r="H29" s="172" t="s">
        <v>212</v>
      </c>
      <c r="AA29" s="129">
        <v>17</v>
      </c>
      <c r="AB29" s="129" t="s">
        <v>367</v>
      </c>
      <c r="AC29" s="129" t="s">
        <v>368</v>
      </c>
      <c r="AD29" s="129" t="s">
        <v>340</v>
      </c>
      <c r="AE29" s="131">
        <v>2.95043625332224E-2</v>
      </c>
      <c r="AF29" s="99">
        <v>-0.61971062735014848</v>
      </c>
      <c r="AG29" s="99"/>
      <c r="AH29" s="99">
        <v>49.999999999999993</v>
      </c>
      <c r="AI29" s="129">
        <v>50</v>
      </c>
      <c r="AJ29" s="129">
        <v>4</v>
      </c>
      <c r="AK29" s="129">
        <v>6</v>
      </c>
      <c r="AL29" s="129">
        <v>0.7</v>
      </c>
      <c r="AM29" s="129">
        <v>0.7</v>
      </c>
      <c r="AN29" s="97">
        <v>390.625</v>
      </c>
      <c r="AO29" s="97">
        <v>1136</v>
      </c>
      <c r="AZ29" s="174"/>
      <c r="BA29" s="129">
        <v>768</v>
      </c>
      <c r="BB29" s="99">
        <v>15.529527766126337</v>
      </c>
      <c r="BC29" s="99">
        <v>23.009961610861787</v>
      </c>
      <c r="BD29" s="99">
        <v>45.075420871899894</v>
      </c>
      <c r="BE29" s="99">
        <v>30.421606599707104</v>
      </c>
      <c r="BF29" s="165">
        <v>0.58155369297421744</v>
      </c>
      <c r="BG29" s="165">
        <v>0.39249323294278088</v>
      </c>
      <c r="BZ29" s="174"/>
      <c r="CA29" s="131">
        <v>12.5</v>
      </c>
      <c r="CB29" s="131">
        <v>10.522878801015889</v>
      </c>
      <c r="CC29" s="99">
        <v>4</v>
      </c>
      <c r="CD29" s="131">
        <v>12.5</v>
      </c>
      <c r="CE29" s="131">
        <v>8.0675404141121803</v>
      </c>
      <c r="CF29" s="99">
        <v>4</v>
      </c>
      <c r="CG29" s="99">
        <v>4</v>
      </c>
      <c r="DA29" s="131" t="s">
        <v>333</v>
      </c>
      <c r="DB29" s="129" t="s">
        <v>333</v>
      </c>
      <c r="DC29" s="99" t="s">
        <v>333</v>
      </c>
      <c r="EA29" s="148">
        <v>20</v>
      </c>
      <c r="EB29" s="141">
        <v>1</v>
      </c>
      <c r="EC29" s="141">
        <v>1</v>
      </c>
      <c r="ED29" s="141">
        <v>1</v>
      </c>
      <c r="EE29" s="141">
        <v>1</v>
      </c>
      <c r="EF29" s="165">
        <v>0.58155369297421744</v>
      </c>
      <c r="EG29" s="165">
        <v>0.39249323294278088</v>
      </c>
      <c r="EH29" s="165">
        <v>0.82509263784099807</v>
      </c>
      <c r="EI29" s="165">
        <v>0.68230402457290895</v>
      </c>
      <c r="EJ29" s="165">
        <v>0.70902367603885508</v>
      </c>
      <c r="EK29" s="165">
        <v>0.80618181186903448</v>
      </c>
      <c r="EL29" s="165">
        <v>0.70902367603885508</v>
      </c>
      <c r="EM29" s="165">
        <v>187.86291320325503</v>
      </c>
      <c r="EN29" s="165">
        <v>1.2999999999999999E-2</v>
      </c>
      <c r="EO29" s="169">
        <v>1135.6546445592053</v>
      </c>
      <c r="FA29" s="148">
        <v>1135.6546445592053</v>
      </c>
      <c r="FB29" s="141">
        <v>1.2869071088158945E-2</v>
      </c>
      <c r="FC29" s="141">
        <v>8.0431694300993409E-3</v>
      </c>
      <c r="FD29" s="141">
        <v>1.4477704974178811E-2</v>
      </c>
      <c r="FE29" s="141">
        <v>0.55555555555555558</v>
      </c>
      <c r="FF29" s="165">
        <v>0.43346453001879737</v>
      </c>
      <c r="FG29" s="165">
        <v>0.29254718318957262</v>
      </c>
      <c r="FH29" s="165">
        <v>0.71021404602172322</v>
      </c>
      <c r="FI29" s="165">
        <v>0.62126192950915915</v>
      </c>
      <c r="FJ29" s="165">
        <v>0.7856641584635875</v>
      </c>
      <c r="FK29" s="165">
        <v>0.8551879632650693</v>
      </c>
      <c r="FL29" s="165">
        <v>0.7856641584635875</v>
      </c>
      <c r="FM29" s="165">
        <v>208.16957542651215</v>
      </c>
      <c r="FN29" s="165">
        <v>1.2999999999999999E-2</v>
      </c>
      <c r="FO29" s="169">
        <v>1135.6546445592053</v>
      </c>
      <c r="GA29" s="148">
        <v>1135.6546445592053</v>
      </c>
      <c r="GB29" s="141">
        <v>1.2869071088158945E-2</v>
      </c>
      <c r="GC29" s="141">
        <v>8.0431694300993409E-3</v>
      </c>
      <c r="GD29" s="141">
        <v>1.4477704974178811E-2</v>
      </c>
      <c r="GE29" s="141">
        <v>0.55555555555555558</v>
      </c>
      <c r="GF29" s="165">
        <v>0.43346453001879737</v>
      </c>
      <c r="GG29" s="165">
        <v>0.29254718318957262</v>
      </c>
      <c r="GH29" s="165">
        <v>0.71021404602172322</v>
      </c>
      <c r="GI29" s="165">
        <v>0.62126192950915915</v>
      </c>
      <c r="GJ29" s="165">
        <v>0.7856641584635875</v>
      </c>
      <c r="GK29" s="165">
        <v>0.8551879632650693</v>
      </c>
      <c r="GL29" s="165">
        <v>0.7856641584635875</v>
      </c>
      <c r="GM29" s="165">
        <v>208.16957542651215</v>
      </c>
      <c r="GN29" s="165">
        <v>1.2999999999999999E-2</v>
      </c>
      <c r="GO29" s="169">
        <v>1135.6546445592053</v>
      </c>
      <c r="HA29" s="148">
        <v>1135.6546445592053</v>
      </c>
      <c r="HB29" s="141">
        <v>1.2869071088158945E-2</v>
      </c>
      <c r="HC29" s="141">
        <v>8.0431694300993409E-3</v>
      </c>
      <c r="HD29" s="141">
        <v>1.4477704974178811E-2</v>
      </c>
      <c r="HE29" s="141">
        <v>0.55555555555555558</v>
      </c>
      <c r="HF29" s="165">
        <v>0.43346453001879737</v>
      </c>
      <c r="HG29" s="165">
        <v>0.29254718318957262</v>
      </c>
      <c r="HH29" s="165">
        <v>0.71021404602172322</v>
      </c>
      <c r="HI29" s="165">
        <v>0.62126192950915915</v>
      </c>
      <c r="HJ29" s="165">
        <v>0.7856641584635875</v>
      </c>
      <c r="HK29" s="165">
        <v>0.8551879632650693</v>
      </c>
      <c r="HL29" s="165">
        <v>0.7856641584635875</v>
      </c>
      <c r="HM29" s="165">
        <v>208.16957542651215</v>
      </c>
      <c r="HN29" s="165">
        <v>1.2999999999999999E-2</v>
      </c>
      <c r="HO29" s="169">
        <v>1135.6546445592053</v>
      </c>
      <c r="IA29" s="148">
        <v>1135.6546445592053</v>
      </c>
      <c r="IB29" s="141">
        <v>1.2869071088158945E-2</v>
      </c>
      <c r="IC29" s="141">
        <v>8.0431694300993409E-3</v>
      </c>
      <c r="ID29" s="141">
        <v>1.4477704974178811E-2</v>
      </c>
      <c r="IE29" s="141">
        <v>0.55555555555555558</v>
      </c>
      <c r="IF29" s="165">
        <v>0.43346453001879737</v>
      </c>
      <c r="IG29" s="165">
        <v>0.29254718318957262</v>
      </c>
      <c r="IH29" s="165">
        <v>0.71021404602172322</v>
      </c>
      <c r="II29" s="165">
        <v>0.62126192950915915</v>
      </c>
      <c r="IJ29" s="165">
        <v>0.7856641584635875</v>
      </c>
      <c r="IK29" s="165">
        <v>0.8551879632650693</v>
      </c>
      <c r="IL29" s="165">
        <v>0.7856641584635875</v>
      </c>
      <c r="IM29" s="165">
        <v>208.16957542651215</v>
      </c>
      <c r="IN29" s="165">
        <v>1.2999999999999999E-2</v>
      </c>
      <c r="IO29" s="169">
        <v>1135.6546445592053</v>
      </c>
    </row>
    <row r="30" spans="2:249" ht="13.5" customHeight="1">
      <c r="C30" s="172" t="s">
        <v>68</v>
      </c>
      <c r="D30" s="172" t="s">
        <v>0</v>
      </c>
      <c r="E30" s="172" t="s">
        <v>0</v>
      </c>
      <c r="F30" s="172" t="s">
        <v>2</v>
      </c>
      <c r="G30" s="172" t="s">
        <v>456</v>
      </c>
      <c r="H30" s="172" t="s">
        <v>326</v>
      </c>
      <c r="AA30" s="129">
        <v>18</v>
      </c>
      <c r="AB30" s="129" t="s">
        <v>369</v>
      </c>
      <c r="AC30" s="129" t="s">
        <v>370</v>
      </c>
      <c r="AD30" s="129" t="s">
        <v>340</v>
      </c>
      <c r="AE30" s="131">
        <v>0</v>
      </c>
      <c r="AF30" s="99">
        <v>-1.8334248130082229</v>
      </c>
      <c r="AG30" s="99"/>
      <c r="AH30" s="99">
        <v>49.999999999999993</v>
      </c>
      <c r="AI30" s="129">
        <v>50</v>
      </c>
      <c r="AJ30" s="129">
        <v>4</v>
      </c>
      <c r="AK30" s="129">
        <v>6</v>
      </c>
      <c r="AL30" s="129">
        <v>1.4</v>
      </c>
      <c r="AM30" s="129">
        <v>1.4</v>
      </c>
      <c r="AN30" s="97">
        <v>390.625</v>
      </c>
      <c r="AO30" s="97">
        <v>1136</v>
      </c>
      <c r="AZ30" s="174"/>
      <c r="BA30" s="129">
        <v>768</v>
      </c>
      <c r="BB30" s="99">
        <v>15.529527766126337</v>
      </c>
      <c r="BC30" s="99">
        <v>23.009961610861787</v>
      </c>
      <c r="BD30" s="99">
        <v>90.150841743799788</v>
      </c>
      <c r="BE30" s="99">
        <v>60.843213199414208</v>
      </c>
      <c r="BF30" s="165">
        <v>1.1631073859484349</v>
      </c>
      <c r="BG30" s="165">
        <v>0.78498646588556176</v>
      </c>
      <c r="BZ30" s="174"/>
      <c r="CA30" s="131">
        <v>12.5</v>
      </c>
      <c r="CB30" s="131">
        <v>10.522878801015889</v>
      </c>
      <c r="CC30" s="99">
        <v>4</v>
      </c>
      <c r="CD30" s="131">
        <v>12.5</v>
      </c>
      <c r="CE30" s="131">
        <v>8.0675404141121803</v>
      </c>
      <c r="CF30" s="99">
        <v>4</v>
      </c>
      <c r="CG30" s="99">
        <v>4</v>
      </c>
      <c r="DA30" s="131" t="s">
        <v>333</v>
      </c>
      <c r="DB30" s="129" t="s">
        <v>333</v>
      </c>
      <c r="DC30" s="99" t="s">
        <v>333</v>
      </c>
      <c r="EA30" s="148">
        <v>20</v>
      </c>
      <c r="EB30" s="141">
        <v>1</v>
      </c>
      <c r="EC30" s="141">
        <v>1</v>
      </c>
      <c r="ED30" s="141">
        <v>1</v>
      </c>
      <c r="EE30" s="141">
        <v>1</v>
      </c>
      <c r="EF30" s="165">
        <v>1.1631073859484349</v>
      </c>
      <c r="EG30" s="165">
        <v>0.78498646588556176</v>
      </c>
      <c r="EH30" s="165">
        <v>1.4883899734939463</v>
      </c>
      <c r="EI30" s="165">
        <v>1.0186589870516938</v>
      </c>
      <c r="EJ30" s="165">
        <v>0.41372042986326285</v>
      </c>
      <c r="EK30" s="165">
        <v>0.59957058968710286</v>
      </c>
      <c r="EL30" s="165">
        <v>0.41372042986326285</v>
      </c>
      <c r="EM30" s="165">
        <v>109.61936509657012</v>
      </c>
      <c r="EN30" s="165">
        <v>1.6725373399061851E-2</v>
      </c>
      <c r="EO30" s="169">
        <v>1135.6546445592053</v>
      </c>
      <c r="FA30" s="148">
        <v>1135.6546445592053</v>
      </c>
      <c r="FB30" s="141">
        <v>1.2869071088158945E-2</v>
      </c>
      <c r="FC30" s="141">
        <v>8.0431694300993409E-3</v>
      </c>
      <c r="FD30" s="141">
        <v>1.4477704974178811E-2</v>
      </c>
      <c r="FE30" s="141">
        <v>0.55555555555555558</v>
      </c>
      <c r="FF30" s="165">
        <v>0.86692906003759473</v>
      </c>
      <c r="FG30" s="165">
        <v>0.58509436637914525</v>
      </c>
      <c r="FH30" s="165">
        <v>1.1083195908278634</v>
      </c>
      <c r="FI30" s="165">
        <v>0.82810771341047162</v>
      </c>
      <c r="FJ30" s="165">
        <v>0.55591652221417109</v>
      </c>
      <c r="FK30" s="165">
        <v>0.70714649683051045</v>
      </c>
      <c r="FL30" s="165">
        <v>0.55591652221417109</v>
      </c>
      <c r="FM30" s="165">
        <v>147.29564172586677</v>
      </c>
      <c r="FN30" s="165">
        <v>1.2999999999999999E-2</v>
      </c>
      <c r="FO30" s="169">
        <v>1135.6546445592053</v>
      </c>
      <c r="GA30" s="148">
        <v>1135.6546445592053</v>
      </c>
      <c r="GB30" s="141">
        <v>1.2869071088158945E-2</v>
      </c>
      <c r="GC30" s="141">
        <v>8.0431694300993409E-3</v>
      </c>
      <c r="GD30" s="141">
        <v>1.4477704974178811E-2</v>
      </c>
      <c r="GE30" s="141">
        <v>0.55555555555555558</v>
      </c>
      <c r="GF30" s="165">
        <v>0.86692906003759473</v>
      </c>
      <c r="GG30" s="165">
        <v>0.58509436637914525</v>
      </c>
      <c r="GH30" s="165">
        <v>1.1083195908278634</v>
      </c>
      <c r="GI30" s="165">
        <v>0.82810771341047162</v>
      </c>
      <c r="GJ30" s="165">
        <v>0.55591652221417109</v>
      </c>
      <c r="GK30" s="165">
        <v>0.70714649683051045</v>
      </c>
      <c r="GL30" s="165">
        <v>0.55591652221417109</v>
      </c>
      <c r="GM30" s="165">
        <v>147.29564172586677</v>
      </c>
      <c r="GN30" s="165">
        <v>1.2999999999999999E-2</v>
      </c>
      <c r="GO30" s="169">
        <v>1135.6546445592053</v>
      </c>
      <c r="HA30" s="148">
        <v>1135.6546445592053</v>
      </c>
      <c r="HB30" s="141">
        <v>1.2869071088158945E-2</v>
      </c>
      <c r="HC30" s="141">
        <v>8.0431694300993409E-3</v>
      </c>
      <c r="HD30" s="141">
        <v>1.4477704974178811E-2</v>
      </c>
      <c r="HE30" s="141">
        <v>0.55555555555555558</v>
      </c>
      <c r="HF30" s="165">
        <v>0.86692906003759473</v>
      </c>
      <c r="HG30" s="165">
        <v>0.58509436637914525</v>
      </c>
      <c r="HH30" s="165">
        <v>1.1083195908278634</v>
      </c>
      <c r="HI30" s="165">
        <v>0.82810771341047162</v>
      </c>
      <c r="HJ30" s="165">
        <v>0.55591652221417109</v>
      </c>
      <c r="HK30" s="165">
        <v>0.70714649683051045</v>
      </c>
      <c r="HL30" s="165">
        <v>0.55591652221417109</v>
      </c>
      <c r="HM30" s="165">
        <v>147.29564172586677</v>
      </c>
      <c r="HN30" s="165">
        <v>1.2999999999999999E-2</v>
      </c>
      <c r="HO30" s="169">
        <v>1135.6546445592053</v>
      </c>
      <c r="IA30" s="148">
        <v>1135.6546445592053</v>
      </c>
      <c r="IB30" s="141">
        <v>1.2869071088158945E-2</v>
      </c>
      <c r="IC30" s="141">
        <v>8.0431694300993409E-3</v>
      </c>
      <c r="ID30" s="141">
        <v>1.4477704974178811E-2</v>
      </c>
      <c r="IE30" s="141">
        <v>0.55555555555555558</v>
      </c>
      <c r="IF30" s="165">
        <v>0.86692906003759473</v>
      </c>
      <c r="IG30" s="165">
        <v>0.58509436637914525</v>
      </c>
      <c r="IH30" s="165">
        <v>1.1083195908278634</v>
      </c>
      <c r="II30" s="165">
        <v>0.82810771341047162</v>
      </c>
      <c r="IJ30" s="165">
        <v>0.55591652221417109</v>
      </c>
      <c r="IK30" s="165">
        <v>0.70714649683051045</v>
      </c>
      <c r="IL30" s="165">
        <v>0.55591652221417109</v>
      </c>
      <c r="IM30" s="165">
        <v>147.29564172586677</v>
      </c>
      <c r="IN30" s="165">
        <v>1.2999999999999999E-2</v>
      </c>
      <c r="IO30" s="169">
        <v>1135.6546445592053</v>
      </c>
    </row>
    <row r="31" spans="2:249" ht="13.5" customHeight="1">
      <c r="C31" s="21" cm="1">
        <f t="array" ref="C31">_xll.DCEPropSect_EC_DblAngle(F19,F18,F20,F21,"Area")</f>
        <v>768</v>
      </c>
      <c r="D31" s="21" cm="1">
        <f t="array" ref="D31">_xll.DCEPropSect_EC_DblAngle(F19,F18,F20,F21,"ry")</f>
        <v>15.529527766126337</v>
      </c>
      <c r="E31" s="21" cm="1">
        <f t="array" ref="E31">_xll.DCEPropSect_EC_DblAngle(F19,F18,F20,F21,"rz")</f>
        <v>22.28227995515719</v>
      </c>
      <c r="F31" s="21">
        <f>2*F19+4*F18</f>
        <v>300</v>
      </c>
      <c r="G31" s="21">
        <f>2*F20*(F18+F19-F20)</f>
        <v>768</v>
      </c>
      <c r="H31" s="21">
        <f>F31/G31*1000</f>
        <v>390.625</v>
      </c>
      <c r="AA31" s="129">
        <v>19</v>
      </c>
      <c r="AB31" s="129" t="s">
        <v>371</v>
      </c>
      <c r="AC31" s="129" t="s">
        <v>372</v>
      </c>
      <c r="AD31" s="129" t="s">
        <v>340</v>
      </c>
      <c r="AE31" s="131">
        <v>1.2011398950768037</v>
      </c>
      <c r="AF31" s="99">
        <v>0.33482217146889542</v>
      </c>
      <c r="AG31" s="99"/>
      <c r="AH31" s="99">
        <v>49.999999999999993</v>
      </c>
      <c r="AI31" s="129">
        <v>50</v>
      </c>
      <c r="AJ31" s="129">
        <v>4</v>
      </c>
      <c r="AK31" s="129">
        <v>6</v>
      </c>
      <c r="AL31" s="129">
        <v>1.2</v>
      </c>
      <c r="AM31" s="129">
        <v>1.2</v>
      </c>
      <c r="AN31" s="97">
        <v>390.625</v>
      </c>
      <c r="AO31" s="97">
        <v>1136</v>
      </c>
      <c r="AZ31" s="174"/>
      <c r="BA31" s="129">
        <v>768</v>
      </c>
      <c r="BB31" s="99">
        <v>15.529527766126337</v>
      </c>
      <c r="BC31" s="99">
        <v>23.009961610861787</v>
      </c>
      <c r="BD31" s="99">
        <v>77.272150066114094</v>
      </c>
      <c r="BE31" s="99">
        <v>52.151325599497888</v>
      </c>
      <c r="BF31" s="165">
        <v>0.99694918795580123</v>
      </c>
      <c r="BG31" s="165">
        <v>0.67284554218762427</v>
      </c>
      <c r="BZ31" s="174"/>
      <c r="CA31" s="131">
        <v>12.5</v>
      </c>
      <c r="CB31" s="131">
        <v>10.522878801015889</v>
      </c>
      <c r="CC31" s="99">
        <v>4</v>
      </c>
      <c r="CD31" s="131">
        <v>12.5</v>
      </c>
      <c r="CE31" s="131">
        <v>8.0675404141121803</v>
      </c>
      <c r="CF31" s="99">
        <v>4</v>
      </c>
      <c r="CG31" s="99">
        <v>4</v>
      </c>
      <c r="DA31" s="131">
        <v>0.33482217146889542</v>
      </c>
      <c r="DB31" s="129">
        <v>1.2999999999999999E-2</v>
      </c>
      <c r="DC31" s="99">
        <v>1135.6546445592053</v>
      </c>
      <c r="EA31" s="148" t="s">
        <v>333</v>
      </c>
      <c r="EB31" s="141" t="s">
        <v>333</v>
      </c>
      <c r="EC31" s="141" t="s">
        <v>333</v>
      </c>
      <c r="ED31" s="141" t="s">
        <v>333</v>
      </c>
      <c r="EE31" s="141" t="s">
        <v>333</v>
      </c>
      <c r="EF31" s="165" t="s">
        <v>333</v>
      </c>
      <c r="EG31" s="165" t="s">
        <v>333</v>
      </c>
      <c r="EH31" s="165" t="s">
        <v>333</v>
      </c>
      <c r="EI31" s="165" t="s">
        <v>333</v>
      </c>
      <c r="EJ31" s="165" t="s">
        <v>333</v>
      </c>
      <c r="EK31" s="165" t="s">
        <v>333</v>
      </c>
      <c r="EL31" s="165" t="s">
        <v>333</v>
      </c>
      <c r="EM31" s="165" t="s">
        <v>333</v>
      </c>
      <c r="EN31" s="165" t="s">
        <v>333</v>
      </c>
      <c r="EO31" s="169" t="s">
        <v>333</v>
      </c>
      <c r="FA31" s="148" t="s">
        <v>333</v>
      </c>
      <c r="FB31" s="141" t="s">
        <v>333</v>
      </c>
      <c r="FC31" s="141" t="s">
        <v>333</v>
      </c>
      <c r="FD31" s="141" t="s">
        <v>333</v>
      </c>
      <c r="FE31" s="141" t="s">
        <v>333</v>
      </c>
      <c r="FF31" s="165" t="s">
        <v>333</v>
      </c>
      <c r="FG31" s="165" t="s">
        <v>333</v>
      </c>
      <c r="FH31" s="165" t="s">
        <v>333</v>
      </c>
      <c r="FI31" s="165" t="s">
        <v>333</v>
      </c>
      <c r="FJ31" s="165" t="s">
        <v>333</v>
      </c>
      <c r="FK31" s="165" t="s">
        <v>333</v>
      </c>
      <c r="FL31" s="165" t="s">
        <v>333</v>
      </c>
      <c r="FM31" s="165" t="s">
        <v>333</v>
      </c>
      <c r="FN31" s="165" t="s">
        <v>333</v>
      </c>
      <c r="FO31" s="169" t="s">
        <v>333</v>
      </c>
      <c r="GA31" s="148" t="s">
        <v>333</v>
      </c>
      <c r="GB31" s="141" t="s">
        <v>333</v>
      </c>
      <c r="GC31" s="141" t="s">
        <v>333</v>
      </c>
      <c r="GD31" s="141" t="s">
        <v>333</v>
      </c>
      <c r="GE31" s="141" t="s">
        <v>333</v>
      </c>
      <c r="GF31" s="165" t="s">
        <v>333</v>
      </c>
      <c r="GG31" s="165" t="s">
        <v>333</v>
      </c>
      <c r="GH31" s="165" t="s">
        <v>333</v>
      </c>
      <c r="GI31" s="165" t="s">
        <v>333</v>
      </c>
      <c r="GJ31" s="165" t="s">
        <v>333</v>
      </c>
      <c r="GK31" s="165" t="s">
        <v>333</v>
      </c>
      <c r="GL31" s="165" t="s">
        <v>333</v>
      </c>
      <c r="GM31" s="165" t="s">
        <v>333</v>
      </c>
      <c r="GN31" s="165" t="s">
        <v>333</v>
      </c>
      <c r="GO31" s="169" t="s">
        <v>333</v>
      </c>
      <c r="HA31" s="148" t="s">
        <v>333</v>
      </c>
      <c r="HB31" s="141" t="s">
        <v>333</v>
      </c>
      <c r="HC31" s="141" t="s">
        <v>333</v>
      </c>
      <c r="HD31" s="141" t="s">
        <v>333</v>
      </c>
      <c r="HE31" s="141" t="s">
        <v>333</v>
      </c>
      <c r="HF31" s="165" t="s">
        <v>333</v>
      </c>
      <c r="HG31" s="165" t="s">
        <v>333</v>
      </c>
      <c r="HH31" s="165" t="s">
        <v>333</v>
      </c>
      <c r="HI31" s="165" t="s">
        <v>333</v>
      </c>
      <c r="HJ31" s="165" t="s">
        <v>333</v>
      </c>
      <c r="HK31" s="165" t="s">
        <v>333</v>
      </c>
      <c r="HL31" s="165" t="s">
        <v>333</v>
      </c>
      <c r="HM31" s="165" t="s">
        <v>333</v>
      </c>
      <c r="HN31" s="165" t="s">
        <v>333</v>
      </c>
      <c r="HO31" s="169" t="s">
        <v>333</v>
      </c>
      <c r="IA31" s="148" t="s">
        <v>333</v>
      </c>
      <c r="IB31" s="141" t="s">
        <v>333</v>
      </c>
      <c r="IC31" s="141" t="s">
        <v>333</v>
      </c>
      <c r="ID31" s="141" t="s">
        <v>333</v>
      </c>
      <c r="IE31" s="141" t="s">
        <v>333</v>
      </c>
      <c r="IF31" s="165" t="s">
        <v>333</v>
      </c>
      <c r="IG31" s="165" t="s">
        <v>333</v>
      </c>
      <c r="IH31" s="165" t="s">
        <v>333</v>
      </c>
      <c r="II31" s="165" t="s">
        <v>333</v>
      </c>
      <c r="IJ31" s="165" t="s">
        <v>333</v>
      </c>
      <c r="IK31" s="165" t="s">
        <v>333</v>
      </c>
      <c r="IL31" s="165" t="s">
        <v>333</v>
      </c>
      <c r="IM31" s="165" t="s">
        <v>333</v>
      </c>
      <c r="IN31" s="165" t="s">
        <v>333</v>
      </c>
      <c r="IO31" s="169" t="s">
        <v>333</v>
      </c>
    </row>
    <row r="32" spans="2:249" ht="13.5" customHeight="1">
      <c r="B32" s="12" t="s">
        <v>24</v>
      </c>
      <c r="K32" s="180"/>
      <c r="L32" s="180"/>
      <c r="AA32" s="129">
        <v>20</v>
      </c>
      <c r="AB32" s="129" t="s">
        <v>373</v>
      </c>
      <c r="AC32" s="129" t="s">
        <v>374</v>
      </c>
      <c r="AD32" s="129" t="s">
        <v>340</v>
      </c>
      <c r="AE32" s="131">
        <v>0</v>
      </c>
      <c r="AF32" s="99">
        <v>-1.5327089288751445</v>
      </c>
      <c r="AG32" s="99"/>
      <c r="AH32" s="99">
        <v>49.999999999999993</v>
      </c>
      <c r="AI32" s="129">
        <v>50</v>
      </c>
      <c r="AJ32" s="129">
        <v>4</v>
      </c>
      <c r="AK32" s="129">
        <v>6</v>
      </c>
      <c r="AL32" s="129">
        <v>1</v>
      </c>
      <c r="AM32" s="129">
        <v>1</v>
      </c>
      <c r="AN32" s="97">
        <v>390.625</v>
      </c>
      <c r="AO32" s="97">
        <v>1136</v>
      </c>
      <c r="AZ32" s="174"/>
      <c r="BA32" s="129">
        <v>768</v>
      </c>
      <c r="BB32" s="99">
        <v>15.529527766126337</v>
      </c>
      <c r="BC32" s="99">
        <v>23.009961610861787</v>
      </c>
      <c r="BD32" s="99">
        <v>64.393458388428414</v>
      </c>
      <c r="BE32" s="99">
        <v>43.459437999581574</v>
      </c>
      <c r="BF32" s="165">
        <v>0.83079098996316769</v>
      </c>
      <c r="BG32" s="165">
        <v>0.56070461848968689</v>
      </c>
      <c r="BZ32" s="174"/>
      <c r="CA32" s="131">
        <v>12.5</v>
      </c>
      <c r="CB32" s="131">
        <v>10.522878801015889</v>
      </c>
      <c r="CC32" s="99">
        <v>4</v>
      </c>
      <c r="CD32" s="131">
        <v>12.5</v>
      </c>
      <c r="CE32" s="131">
        <v>8.0675404141121803</v>
      </c>
      <c r="CF32" s="99">
        <v>4</v>
      </c>
      <c r="CG32" s="99">
        <v>4</v>
      </c>
      <c r="DA32" s="131" t="s">
        <v>333</v>
      </c>
      <c r="DB32" s="129" t="s">
        <v>333</v>
      </c>
      <c r="DC32" s="99" t="s">
        <v>333</v>
      </c>
      <c r="EA32" s="148">
        <v>20</v>
      </c>
      <c r="EB32" s="141">
        <v>1</v>
      </c>
      <c r="EC32" s="141">
        <v>1</v>
      </c>
      <c r="ED32" s="141">
        <v>1</v>
      </c>
      <c r="EE32" s="141">
        <v>1</v>
      </c>
      <c r="EF32" s="165">
        <v>0.83079098996316769</v>
      </c>
      <c r="EG32" s="165">
        <v>0.56070461848968689</v>
      </c>
      <c r="EH32" s="165">
        <v>1.0679501044091655</v>
      </c>
      <c r="EI32" s="165">
        <v>0.80759277119779105</v>
      </c>
      <c r="EJ32" s="165">
        <v>0.57504416450612073</v>
      </c>
      <c r="EK32" s="165">
        <v>0.72003958355892483</v>
      </c>
      <c r="EL32" s="165">
        <v>0.57504416450612073</v>
      </c>
      <c r="EM32" s="165">
        <v>152.36370182754175</v>
      </c>
      <c r="EN32" s="165">
        <v>1.2999999999999999E-2</v>
      </c>
      <c r="EO32" s="169">
        <v>1135.6546445592053</v>
      </c>
      <c r="FA32" s="148">
        <v>1135.6546445592053</v>
      </c>
      <c r="FB32" s="141">
        <v>1.2869071088158945E-2</v>
      </c>
      <c r="FC32" s="141">
        <v>8.0431694300993409E-3</v>
      </c>
      <c r="FD32" s="141">
        <v>1.4477704974178811E-2</v>
      </c>
      <c r="FE32" s="141">
        <v>0.55555555555555558</v>
      </c>
      <c r="FF32" s="165">
        <v>0.61923504288399611</v>
      </c>
      <c r="FG32" s="165">
        <v>0.41792454741367513</v>
      </c>
      <c r="FH32" s="165">
        <v>0.85782358578136475</v>
      </c>
      <c r="FI32" s="165">
        <v>0.6994304669698661</v>
      </c>
      <c r="FJ32" s="165">
        <v>0.68895943105978241</v>
      </c>
      <c r="FK32" s="165">
        <v>0.79348016202580096</v>
      </c>
      <c r="FL32" s="165">
        <v>0.68895943105978241</v>
      </c>
      <c r="FM32" s="165">
        <v>182.54669085359996</v>
      </c>
      <c r="FN32" s="165">
        <v>1.2999999999999999E-2</v>
      </c>
      <c r="FO32" s="169">
        <v>1135.6546445592053</v>
      </c>
      <c r="GA32" s="148">
        <v>1135.6546445592053</v>
      </c>
      <c r="GB32" s="141">
        <v>1.2869071088158945E-2</v>
      </c>
      <c r="GC32" s="141">
        <v>8.0431694300993409E-3</v>
      </c>
      <c r="GD32" s="141">
        <v>1.4477704974178811E-2</v>
      </c>
      <c r="GE32" s="141">
        <v>0.55555555555555558</v>
      </c>
      <c r="GF32" s="165">
        <v>0.61923504288399611</v>
      </c>
      <c r="GG32" s="165">
        <v>0.41792454741367513</v>
      </c>
      <c r="GH32" s="165">
        <v>0.85782358578136475</v>
      </c>
      <c r="GI32" s="165">
        <v>0.6994304669698661</v>
      </c>
      <c r="GJ32" s="165">
        <v>0.68895943105978241</v>
      </c>
      <c r="GK32" s="165">
        <v>0.79348016202580096</v>
      </c>
      <c r="GL32" s="165">
        <v>0.68895943105978241</v>
      </c>
      <c r="GM32" s="165">
        <v>182.54669085359996</v>
      </c>
      <c r="GN32" s="165">
        <v>1.2999999999999999E-2</v>
      </c>
      <c r="GO32" s="169">
        <v>1135.6546445592053</v>
      </c>
      <c r="HA32" s="148">
        <v>1135.6546445592053</v>
      </c>
      <c r="HB32" s="141">
        <v>1.2869071088158945E-2</v>
      </c>
      <c r="HC32" s="141">
        <v>8.0431694300993409E-3</v>
      </c>
      <c r="HD32" s="141">
        <v>1.4477704974178811E-2</v>
      </c>
      <c r="HE32" s="141">
        <v>0.55555555555555558</v>
      </c>
      <c r="HF32" s="165">
        <v>0.61923504288399611</v>
      </c>
      <c r="HG32" s="165">
        <v>0.41792454741367513</v>
      </c>
      <c r="HH32" s="165">
        <v>0.85782358578136475</v>
      </c>
      <c r="HI32" s="165">
        <v>0.6994304669698661</v>
      </c>
      <c r="HJ32" s="165">
        <v>0.68895943105978241</v>
      </c>
      <c r="HK32" s="165">
        <v>0.79348016202580096</v>
      </c>
      <c r="HL32" s="165">
        <v>0.68895943105978241</v>
      </c>
      <c r="HM32" s="165">
        <v>182.54669085359996</v>
      </c>
      <c r="HN32" s="165">
        <v>1.2999999999999999E-2</v>
      </c>
      <c r="HO32" s="169">
        <v>1135.6546445592053</v>
      </c>
      <c r="IA32" s="148">
        <v>1135.6546445592053</v>
      </c>
      <c r="IB32" s="141">
        <v>1.2869071088158945E-2</v>
      </c>
      <c r="IC32" s="141">
        <v>8.0431694300993409E-3</v>
      </c>
      <c r="ID32" s="141">
        <v>1.4477704974178811E-2</v>
      </c>
      <c r="IE32" s="141">
        <v>0.55555555555555558</v>
      </c>
      <c r="IF32" s="165">
        <v>0.61923504288399611</v>
      </c>
      <c r="IG32" s="165">
        <v>0.41792454741367513</v>
      </c>
      <c r="IH32" s="165">
        <v>0.85782358578136475</v>
      </c>
      <c r="II32" s="165">
        <v>0.6994304669698661</v>
      </c>
      <c r="IJ32" s="165">
        <v>0.68895943105978241</v>
      </c>
      <c r="IK32" s="165">
        <v>0.79348016202580096</v>
      </c>
      <c r="IL32" s="165">
        <v>0.68895943105978241</v>
      </c>
      <c r="IM32" s="165">
        <v>182.54669085359996</v>
      </c>
      <c r="IN32" s="165">
        <v>1.2999999999999999E-2</v>
      </c>
      <c r="IO32" s="169">
        <v>1135.6546445592053</v>
      </c>
    </row>
    <row r="33" spans="2:249" ht="13.5" customHeight="1">
      <c r="C33" s="322" t="s">
        <v>25</v>
      </c>
      <c r="D33" s="322"/>
      <c r="E33" s="28" t="s">
        <v>26</v>
      </c>
      <c r="F33" s="28" t="s">
        <v>28</v>
      </c>
      <c r="AA33" s="129">
        <v>21</v>
      </c>
      <c r="AB33" s="129" t="s">
        <v>460</v>
      </c>
      <c r="AC33" s="129" t="s">
        <v>461</v>
      </c>
      <c r="AD33" s="129" t="s">
        <v>340</v>
      </c>
      <c r="AE33" s="131">
        <v>0</v>
      </c>
      <c r="AF33" s="99">
        <v>-0.51434345797580305</v>
      </c>
      <c r="AG33" s="99"/>
      <c r="AH33" s="99">
        <v>49.999999999999993</v>
      </c>
      <c r="AI33" s="129">
        <v>50</v>
      </c>
      <c r="AJ33" s="129">
        <v>4</v>
      </c>
      <c r="AK33" s="129">
        <v>6</v>
      </c>
      <c r="AL33" s="129">
        <v>0.8</v>
      </c>
      <c r="AM33" s="129">
        <v>0.8</v>
      </c>
      <c r="AN33" s="97">
        <v>390.625</v>
      </c>
      <c r="AO33" s="97">
        <v>1136</v>
      </c>
      <c r="AZ33" s="174"/>
      <c r="BA33" s="129">
        <v>768</v>
      </c>
      <c r="BB33" s="99">
        <v>15.529527766126337</v>
      </c>
      <c r="BC33" s="99">
        <v>23.009961610861787</v>
      </c>
      <c r="BD33" s="99">
        <v>51.514766710742734</v>
      </c>
      <c r="BE33" s="99">
        <v>34.767550399665261</v>
      </c>
      <c r="BF33" s="165">
        <v>0.66463279197053415</v>
      </c>
      <c r="BG33" s="165">
        <v>0.44856369479174957</v>
      </c>
      <c r="BZ33" s="174"/>
      <c r="CA33" s="131">
        <v>12.5</v>
      </c>
      <c r="CB33" s="131">
        <v>10.522878801015889</v>
      </c>
      <c r="CC33" s="99">
        <v>4</v>
      </c>
      <c r="CD33" s="131">
        <v>12.5</v>
      </c>
      <c r="CE33" s="131">
        <v>8.0675404141121803</v>
      </c>
      <c r="CF33" s="99">
        <v>4</v>
      </c>
      <c r="CG33" s="99">
        <v>4</v>
      </c>
      <c r="DA33" s="131" t="s">
        <v>333</v>
      </c>
      <c r="DB33" s="129" t="s">
        <v>333</v>
      </c>
      <c r="DC33" s="99" t="s">
        <v>333</v>
      </c>
      <c r="EA33" s="148">
        <v>20</v>
      </c>
      <c r="EB33" s="141">
        <v>1</v>
      </c>
      <c r="EC33" s="141">
        <v>1</v>
      </c>
      <c r="ED33" s="141">
        <v>1</v>
      </c>
      <c r="EE33" s="141">
        <v>1</v>
      </c>
      <c r="EF33" s="165">
        <v>0.66463279197053415</v>
      </c>
      <c r="EG33" s="165">
        <v>0.44856369479174957</v>
      </c>
      <c r="EH33" s="165">
        <v>0.89914299000701403</v>
      </c>
      <c r="EI33" s="165">
        <v>0.72092304342257962</v>
      </c>
      <c r="EJ33" s="165">
        <v>0.66457625201574855</v>
      </c>
      <c r="EK33" s="165">
        <v>0.77802885277415246</v>
      </c>
      <c r="EL33" s="165">
        <v>0.66457625201574855</v>
      </c>
      <c r="EM33" s="165">
        <v>176.08612373409275</v>
      </c>
      <c r="EN33" s="165">
        <v>1.2999999999999999E-2</v>
      </c>
      <c r="EO33" s="169">
        <v>1135.6546445592053</v>
      </c>
      <c r="FA33" s="148">
        <v>1135.6546445592053</v>
      </c>
      <c r="FB33" s="141">
        <v>1.2869071088158945E-2</v>
      </c>
      <c r="FC33" s="141">
        <v>8.0431694300993409E-3</v>
      </c>
      <c r="FD33" s="141">
        <v>1.4477704974178811E-2</v>
      </c>
      <c r="FE33" s="141">
        <v>0.55555555555555558</v>
      </c>
      <c r="FF33" s="165">
        <v>0.49538803430719691</v>
      </c>
      <c r="FG33" s="165">
        <v>0.33433963793094013</v>
      </c>
      <c r="FH33" s="165">
        <v>0.75558270555824825</v>
      </c>
      <c r="FI33" s="165">
        <v>0.64557149938941893</v>
      </c>
      <c r="FJ33" s="165">
        <v>0.75408798451915471</v>
      </c>
      <c r="FK33" s="165">
        <v>0.83484924489027512</v>
      </c>
      <c r="FL33" s="165">
        <v>0.75408798451915471</v>
      </c>
      <c r="FM33" s="165">
        <v>199.80315237819519</v>
      </c>
      <c r="FN33" s="165">
        <v>1.2999999999999999E-2</v>
      </c>
      <c r="FO33" s="169">
        <v>1135.6546445592053</v>
      </c>
      <c r="GA33" s="148">
        <v>1135.6546445592053</v>
      </c>
      <c r="GB33" s="141">
        <v>1.2869071088158945E-2</v>
      </c>
      <c r="GC33" s="141">
        <v>8.0431694300993409E-3</v>
      </c>
      <c r="GD33" s="141">
        <v>1.4477704974178811E-2</v>
      </c>
      <c r="GE33" s="141">
        <v>0.55555555555555558</v>
      </c>
      <c r="GF33" s="165">
        <v>0.49538803430719691</v>
      </c>
      <c r="GG33" s="165">
        <v>0.33433963793094013</v>
      </c>
      <c r="GH33" s="165">
        <v>0.75558270555824825</v>
      </c>
      <c r="GI33" s="165">
        <v>0.64557149938941893</v>
      </c>
      <c r="GJ33" s="165">
        <v>0.75408798451915471</v>
      </c>
      <c r="GK33" s="165">
        <v>0.83484924489027512</v>
      </c>
      <c r="GL33" s="165">
        <v>0.75408798451915471</v>
      </c>
      <c r="GM33" s="165">
        <v>199.80315237819519</v>
      </c>
      <c r="GN33" s="165">
        <v>1.2999999999999999E-2</v>
      </c>
      <c r="GO33" s="169">
        <v>1135.6546445592053</v>
      </c>
      <c r="HA33" s="148">
        <v>1135.6546445592053</v>
      </c>
      <c r="HB33" s="141">
        <v>1.2869071088158945E-2</v>
      </c>
      <c r="HC33" s="141">
        <v>8.0431694300993409E-3</v>
      </c>
      <c r="HD33" s="141">
        <v>1.4477704974178811E-2</v>
      </c>
      <c r="HE33" s="141">
        <v>0.55555555555555558</v>
      </c>
      <c r="HF33" s="165">
        <v>0.49538803430719691</v>
      </c>
      <c r="HG33" s="165">
        <v>0.33433963793094013</v>
      </c>
      <c r="HH33" s="165">
        <v>0.75558270555824825</v>
      </c>
      <c r="HI33" s="165">
        <v>0.64557149938941893</v>
      </c>
      <c r="HJ33" s="165">
        <v>0.75408798451915471</v>
      </c>
      <c r="HK33" s="165">
        <v>0.83484924489027512</v>
      </c>
      <c r="HL33" s="165">
        <v>0.75408798451915471</v>
      </c>
      <c r="HM33" s="165">
        <v>199.80315237819519</v>
      </c>
      <c r="HN33" s="165">
        <v>1.2999999999999999E-2</v>
      </c>
      <c r="HO33" s="169">
        <v>1135.6546445592053</v>
      </c>
      <c r="IA33" s="148">
        <v>1135.6546445592053</v>
      </c>
      <c r="IB33" s="141">
        <v>1.2869071088158945E-2</v>
      </c>
      <c r="IC33" s="141">
        <v>8.0431694300993409E-3</v>
      </c>
      <c r="ID33" s="141">
        <v>1.4477704974178811E-2</v>
      </c>
      <c r="IE33" s="141">
        <v>0.55555555555555558</v>
      </c>
      <c r="IF33" s="165">
        <v>0.49538803430719691</v>
      </c>
      <c r="IG33" s="165">
        <v>0.33433963793094013</v>
      </c>
      <c r="IH33" s="165">
        <v>0.75558270555824825</v>
      </c>
      <c r="II33" s="165">
        <v>0.64557149938941893</v>
      </c>
      <c r="IJ33" s="165">
        <v>0.75408798451915471</v>
      </c>
      <c r="IK33" s="165">
        <v>0.83484924489027512</v>
      </c>
      <c r="IL33" s="165">
        <v>0.75408798451915471</v>
      </c>
      <c r="IM33" s="165">
        <v>199.80315237819519</v>
      </c>
      <c r="IN33" s="165">
        <v>1.2999999999999999E-2</v>
      </c>
      <c r="IO33" s="169">
        <v>1135.6546445592053</v>
      </c>
    </row>
    <row r="34" spans="2:249" ht="13.5" customHeight="1">
      <c r="C34" s="172" t="s">
        <v>218</v>
      </c>
      <c r="D34" s="172" t="s">
        <v>287</v>
      </c>
      <c r="E34" s="31" t="s">
        <v>2</v>
      </c>
      <c r="F34" s="31" t="s">
        <v>1</v>
      </c>
      <c r="AA34" s="129">
        <v>22</v>
      </c>
      <c r="AB34" s="129" t="s">
        <v>462</v>
      </c>
      <c r="AC34" s="129" t="s">
        <v>463</v>
      </c>
      <c r="AD34" s="129" t="s">
        <v>340</v>
      </c>
      <c r="AE34" s="131">
        <v>1.2011398950768037</v>
      </c>
      <c r="AF34" s="99">
        <v>0.31484869207311583</v>
      </c>
      <c r="AG34" s="99"/>
      <c r="AH34" s="99">
        <v>49.999999999999993</v>
      </c>
      <c r="AI34" s="129">
        <v>50</v>
      </c>
      <c r="AJ34" s="129">
        <v>4</v>
      </c>
      <c r="AK34" s="129">
        <v>6</v>
      </c>
      <c r="AL34" s="129">
        <v>1.2</v>
      </c>
      <c r="AM34" s="129">
        <v>1.2</v>
      </c>
      <c r="AN34" s="97">
        <v>390.625</v>
      </c>
      <c r="AO34" s="97">
        <v>1136</v>
      </c>
      <c r="AZ34" s="174"/>
      <c r="BA34" s="129">
        <v>768</v>
      </c>
      <c r="BB34" s="99">
        <v>15.529527766126337</v>
      </c>
      <c r="BC34" s="99">
        <v>23.009961610861787</v>
      </c>
      <c r="BD34" s="99">
        <v>77.272150066114094</v>
      </c>
      <c r="BE34" s="99">
        <v>52.151325599497888</v>
      </c>
      <c r="BF34" s="165">
        <v>0.99694918795580123</v>
      </c>
      <c r="BG34" s="165">
        <v>0.67284554218762427</v>
      </c>
      <c r="BZ34" s="174"/>
      <c r="CA34" s="131">
        <v>12.5</v>
      </c>
      <c r="CB34" s="131">
        <v>10.522878801015889</v>
      </c>
      <c r="CC34" s="99">
        <v>4</v>
      </c>
      <c r="CD34" s="131">
        <v>12.5</v>
      </c>
      <c r="CE34" s="131">
        <v>8.0675404141121803</v>
      </c>
      <c r="CF34" s="99">
        <v>4</v>
      </c>
      <c r="CG34" s="99">
        <v>4</v>
      </c>
      <c r="DA34" s="131">
        <v>0.31484869207311583</v>
      </c>
      <c r="DB34" s="129">
        <v>1.2999999999999999E-2</v>
      </c>
      <c r="DC34" s="99">
        <v>1135.6546445592053</v>
      </c>
      <c r="EA34" s="148" t="s">
        <v>333</v>
      </c>
      <c r="EB34" s="141" t="s">
        <v>333</v>
      </c>
      <c r="EC34" s="141" t="s">
        <v>333</v>
      </c>
      <c r="ED34" s="141" t="s">
        <v>333</v>
      </c>
      <c r="EE34" s="141" t="s">
        <v>333</v>
      </c>
      <c r="EF34" s="165" t="s">
        <v>333</v>
      </c>
      <c r="EG34" s="165" t="s">
        <v>333</v>
      </c>
      <c r="EH34" s="165" t="s">
        <v>333</v>
      </c>
      <c r="EI34" s="165" t="s">
        <v>333</v>
      </c>
      <c r="EJ34" s="165" t="s">
        <v>333</v>
      </c>
      <c r="EK34" s="165" t="s">
        <v>333</v>
      </c>
      <c r="EL34" s="165" t="s">
        <v>333</v>
      </c>
      <c r="EM34" s="165" t="s">
        <v>333</v>
      </c>
      <c r="EN34" s="165" t="s">
        <v>333</v>
      </c>
      <c r="EO34" s="169" t="s">
        <v>333</v>
      </c>
      <c r="FA34" s="148" t="s">
        <v>333</v>
      </c>
      <c r="FB34" s="141" t="s">
        <v>333</v>
      </c>
      <c r="FC34" s="141" t="s">
        <v>333</v>
      </c>
      <c r="FD34" s="141" t="s">
        <v>333</v>
      </c>
      <c r="FE34" s="141" t="s">
        <v>333</v>
      </c>
      <c r="FF34" s="165" t="s">
        <v>333</v>
      </c>
      <c r="FG34" s="165" t="s">
        <v>333</v>
      </c>
      <c r="FH34" s="165" t="s">
        <v>333</v>
      </c>
      <c r="FI34" s="165" t="s">
        <v>333</v>
      </c>
      <c r="FJ34" s="165" t="s">
        <v>333</v>
      </c>
      <c r="FK34" s="165" t="s">
        <v>333</v>
      </c>
      <c r="FL34" s="165" t="s">
        <v>333</v>
      </c>
      <c r="FM34" s="165" t="s">
        <v>333</v>
      </c>
      <c r="FN34" s="165" t="s">
        <v>333</v>
      </c>
      <c r="FO34" s="169" t="s">
        <v>333</v>
      </c>
      <c r="GA34" s="148" t="s">
        <v>333</v>
      </c>
      <c r="GB34" s="141" t="s">
        <v>333</v>
      </c>
      <c r="GC34" s="141" t="s">
        <v>333</v>
      </c>
      <c r="GD34" s="141" t="s">
        <v>333</v>
      </c>
      <c r="GE34" s="141" t="s">
        <v>333</v>
      </c>
      <c r="GF34" s="165" t="s">
        <v>333</v>
      </c>
      <c r="GG34" s="165" t="s">
        <v>333</v>
      </c>
      <c r="GH34" s="165" t="s">
        <v>333</v>
      </c>
      <c r="GI34" s="165" t="s">
        <v>333</v>
      </c>
      <c r="GJ34" s="165" t="s">
        <v>333</v>
      </c>
      <c r="GK34" s="165" t="s">
        <v>333</v>
      </c>
      <c r="GL34" s="165" t="s">
        <v>333</v>
      </c>
      <c r="GM34" s="165" t="s">
        <v>333</v>
      </c>
      <c r="GN34" s="165" t="s">
        <v>333</v>
      </c>
      <c r="GO34" s="169" t="s">
        <v>333</v>
      </c>
      <c r="HA34" s="148" t="s">
        <v>333</v>
      </c>
      <c r="HB34" s="141" t="s">
        <v>333</v>
      </c>
      <c r="HC34" s="141" t="s">
        <v>333</v>
      </c>
      <c r="HD34" s="141" t="s">
        <v>333</v>
      </c>
      <c r="HE34" s="141" t="s">
        <v>333</v>
      </c>
      <c r="HF34" s="165" t="s">
        <v>333</v>
      </c>
      <c r="HG34" s="165" t="s">
        <v>333</v>
      </c>
      <c r="HH34" s="165" t="s">
        <v>333</v>
      </c>
      <c r="HI34" s="165" t="s">
        <v>333</v>
      </c>
      <c r="HJ34" s="165" t="s">
        <v>333</v>
      </c>
      <c r="HK34" s="165" t="s">
        <v>333</v>
      </c>
      <c r="HL34" s="165" t="s">
        <v>333</v>
      </c>
      <c r="HM34" s="165" t="s">
        <v>333</v>
      </c>
      <c r="HN34" s="165" t="s">
        <v>333</v>
      </c>
      <c r="HO34" s="169" t="s">
        <v>333</v>
      </c>
      <c r="IA34" s="148" t="s">
        <v>333</v>
      </c>
      <c r="IB34" s="141" t="s">
        <v>333</v>
      </c>
      <c r="IC34" s="141" t="s">
        <v>333</v>
      </c>
      <c r="ID34" s="141" t="s">
        <v>333</v>
      </c>
      <c r="IE34" s="141" t="s">
        <v>333</v>
      </c>
      <c r="IF34" s="165" t="s">
        <v>333</v>
      </c>
      <c r="IG34" s="165" t="s">
        <v>333</v>
      </c>
      <c r="IH34" s="165" t="s">
        <v>333</v>
      </c>
      <c r="II34" s="165" t="s">
        <v>333</v>
      </c>
      <c r="IJ34" s="165" t="s">
        <v>333</v>
      </c>
      <c r="IK34" s="165" t="s">
        <v>333</v>
      </c>
      <c r="IL34" s="165" t="s">
        <v>333</v>
      </c>
      <c r="IM34" s="165" t="s">
        <v>333</v>
      </c>
      <c r="IN34" s="165" t="s">
        <v>333</v>
      </c>
      <c r="IO34" s="169" t="s">
        <v>333</v>
      </c>
    </row>
    <row r="35" spans="2:249" ht="13.5" customHeight="1">
      <c r="C35" s="19" t="s">
        <v>458</v>
      </c>
      <c r="D35" s="19">
        <v>259</v>
      </c>
      <c r="E35" s="26">
        <v>4.9287095467856173E-2</v>
      </c>
      <c r="F35" s="27">
        <v>-29.6</v>
      </c>
      <c r="AA35" s="129">
        <v>23</v>
      </c>
      <c r="AB35" s="129" t="s">
        <v>464</v>
      </c>
      <c r="AC35" s="129" t="s">
        <v>465</v>
      </c>
      <c r="AD35" s="129" t="s">
        <v>340</v>
      </c>
      <c r="AE35" s="131">
        <v>0</v>
      </c>
      <c r="AF35" s="99">
        <v>-1.5320626890526396</v>
      </c>
      <c r="AG35" s="99"/>
      <c r="AH35" s="99">
        <v>49.999999999999993</v>
      </c>
      <c r="AI35" s="129">
        <v>50</v>
      </c>
      <c r="AJ35" s="129">
        <v>4</v>
      </c>
      <c r="AK35" s="129">
        <v>6</v>
      </c>
      <c r="AL35" s="129">
        <v>1</v>
      </c>
      <c r="AM35" s="129">
        <v>1</v>
      </c>
      <c r="AN35" s="97">
        <v>390.625</v>
      </c>
      <c r="AO35" s="97">
        <v>1136</v>
      </c>
      <c r="AZ35" s="174"/>
      <c r="BA35" s="129">
        <v>768</v>
      </c>
      <c r="BB35" s="99">
        <v>15.529527766126337</v>
      </c>
      <c r="BC35" s="99">
        <v>23.009961610861787</v>
      </c>
      <c r="BD35" s="99">
        <v>64.393458388428414</v>
      </c>
      <c r="BE35" s="99">
        <v>43.459437999581574</v>
      </c>
      <c r="BF35" s="165">
        <v>0.83079098996316769</v>
      </c>
      <c r="BG35" s="165">
        <v>0.56070461848968689</v>
      </c>
      <c r="BZ35" s="174"/>
      <c r="CA35" s="131">
        <v>12.5</v>
      </c>
      <c r="CB35" s="131">
        <v>10.522878801015889</v>
      </c>
      <c r="CC35" s="99">
        <v>4</v>
      </c>
      <c r="CD35" s="131">
        <v>12.5</v>
      </c>
      <c r="CE35" s="131">
        <v>8.0675404141121803</v>
      </c>
      <c r="CF35" s="99">
        <v>4</v>
      </c>
      <c r="CG35" s="99">
        <v>4</v>
      </c>
      <c r="DA35" s="131" t="s">
        <v>333</v>
      </c>
      <c r="DB35" s="129" t="s">
        <v>333</v>
      </c>
      <c r="DC35" s="99" t="s">
        <v>333</v>
      </c>
      <c r="EA35" s="148">
        <v>20</v>
      </c>
      <c r="EB35" s="141">
        <v>1</v>
      </c>
      <c r="EC35" s="141">
        <v>1</v>
      </c>
      <c r="ED35" s="141">
        <v>1</v>
      </c>
      <c r="EE35" s="141">
        <v>1</v>
      </c>
      <c r="EF35" s="165">
        <v>0.83079098996316769</v>
      </c>
      <c r="EG35" s="165">
        <v>0.56070461848968689</v>
      </c>
      <c r="EH35" s="165">
        <v>1.0679501044091655</v>
      </c>
      <c r="EI35" s="165">
        <v>0.80759277119779105</v>
      </c>
      <c r="EJ35" s="165">
        <v>0.57504416450612073</v>
      </c>
      <c r="EK35" s="165">
        <v>0.72003958355892483</v>
      </c>
      <c r="EL35" s="165">
        <v>0.57504416450612073</v>
      </c>
      <c r="EM35" s="165">
        <v>152.36370182754175</v>
      </c>
      <c r="EN35" s="165">
        <v>1.2999999999999999E-2</v>
      </c>
      <c r="EO35" s="169">
        <v>1135.6546445592053</v>
      </c>
      <c r="FA35" s="148">
        <v>1135.6546445592053</v>
      </c>
      <c r="FB35" s="141">
        <v>1.2869071088158945E-2</v>
      </c>
      <c r="FC35" s="141">
        <v>8.0431694300993409E-3</v>
      </c>
      <c r="FD35" s="141">
        <v>1.4477704974178811E-2</v>
      </c>
      <c r="FE35" s="141">
        <v>0.55555555555555558</v>
      </c>
      <c r="FF35" s="165">
        <v>0.61923504288399611</v>
      </c>
      <c r="FG35" s="165">
        <v>0.41792454741367513</v>
      </c>
      <c r="FH35" s="165">
        <v>0.85782358578136475</v>
      </c>
      <c r="FI35" s="165">
        <v>0.6994304669698661</v>
      </c>
      <c r="FJ35" s="165">
        <v>0.68895943105978241</v>
      </c>
      <c r="FK35" s="165">
        <v>0.79348016202580096</v>
      </c>
      <c r="FL35" s="165">
        <v>0.68895943105978241</v>
      </c>
      <c r="FM35" s="165">
        <v>182.54669085359996</v>
      </c>
      <c r="FN35" s="165">
        <v>1.2999999999999999E-2</v>
      </c>
      <c r="FO35" s="169">
        <v>1135.6546445592053</v>
      </c>
      <c r="GA35" s="148">
        <v>1135.6546445592053</v>
      </c>
      <c r="GB35" s="141">
        <v>1.2869071088158945E-2</v>
      </c>
      <c r="GC35" s="141">
        <v>8.0431694300993409E-3</v>
      </c>
      <c r="GD35" s="141">
        <v>1.4477704974178811E-2</v>
      </c>
      <c r="GE35" s="141">
        <v>0.55555555555555558</v>
      </c>
      <c r="GF35" s="165">
        <v>0.61923504288399611</v>
      </c>
      <c r="GG35" s="165">
        <v>0.41792454741367513</v>
      </c>
      <c r="GH35" s="165">
        <v>0.85782358578136475</v>
      </c>
      <c r="GI35" s="165">
        <v>0.6994304669698661</v>
      </c>
      <c r="GJ35" s="165">
        <v>0.68895943105978241</v>
      </c>
      <c r="GK35" s="165">
        <v>0.79348016202580096</v>
      </c>
      <c r="GL35" s="165">
        <v>0.68895943105978241</v>
      </c>
      <c r="GM35" s="165">
        <v>182.54669085359996</v>
      </c>
      <c r="GN35" s="165">
        <v>1.2999999999999999E-2</v>
      </c>
      <c r="GO35" s="169">
        <v>1135.6546445592053</v>
      </c>
      <c r="HA35" s="148">
        <v>1135.6546445592053</v>
      </c>
      <c r="HB35" s="141">
        <v>1.2869071088158945E-2</v>
      </c>
      <c r="HC35" s="141">
        <v>8.0431694300993409E-3</v>
      </c>
      <c r="HD35" s="141">
        <v>1.4477704974178811E-2</v>
      </c>
      <c r="HE35" s="141">
        <v>0.55555555555555558</v>
      </c>
      <c r="HF35" s="165">
        <v>0.61923504288399611</v>
      </c>
      <c r="HG35" s="165">
        <v>0.41792454741367513</v>
      </c>
      <c r="HH35" s="165">
        <v>0.85782358578136475</v>
      </c>
      <c r="HI35" s="165">
        <v>0.6994304669698661</v>
      </c>
      <c r="HJ35" s="165">
        <v>0.68895943105978241</v>
      </c>
      <c r="HK35" s="165">
        <v>0.79348016202580096</v>
      </c>
      <c r="HL35" s="165">
        <v>0.68895943105978241</v>
      </c>
      <c r="HM35" s="165">
        <v>182.54669085359996</v>
      </c>
      <c r="HN35" s="165">
        <v>1.2999999999999999E-2</v>
      </c>
      <c r="HO35" s="169">
        <v>1135.6546445592053</v>
      </c>
      <c r="IA35" s="148">
        <v>1135.6546445592053</v>
      </c>
      <c r="IB35" s="141">
        <v>1.2869071088158945E-2</v>
      </c>
      <c r="IC35" s="141">
        <v>8.0431694300993409E-3</v>
      </c>
      <c r="ID35" s="141">
        <v>1.4477704974178811E-2</v>
      </c>
      <c r="IE35" s="141">
        <v>0.55555555555555558</v>
      </c>
      <c r="IF35" s="165">
        <v>0.61923504288399611</v>
      </c>
      <c r="IG35" s="165">
        <v>0.41792454741367513</v>
      </c>
      <c r="IH35" s="165">
        <v>0.85782358578136475</v>
      </c>
      <c r="II35" s="165">
        <v>0.6994304669698661</v>
      </c>
      <c r="IJ35" s="165">
        <v>0.68895943105978241</v>
      </c>
      <c r="IK35" s="165">
        <v>0.79348016202580096</v>
      </c>
      <c r="IL35" s="165">
        <v>0.68895943105978241</v>
      </c>
      <c r="IM35" s="165">
        <v>182.54669085359996</v>
      </c>
      <c r="IN35" s="165">
        <v>1.2999999999999999E-2</v>
      </c>
      <c r="IO35" s="169">
        <v>1135.6546445592053</v>
      </c>
    </row>
    <row r="36" spans="2:249" ht="13.5" customHeight="1">
      <c r="O36" s="314" t="s">
        <v>219</v>
      </c>
      <c r="P36" s="314"/>
      <c r="Q36" s="314"/>
      <c r="R36" s="314"/>
      <c r="S36" s="315" t="s">
        <v>28</v>
      </c>
      <c r="AA36" s="129">
        <v>24</v>
      </c>
      <c r="AB36" s="129" t="s">
        <v>466</v>
      </c>
      <c r="AC36" s="129" t="s">
        <v>467</v>
      </c>
      <c r="AD36" s="129" t="s">
        <v>340</v>
      </c>
      <c r="AE36" s="131">
        <v>0</v>
      </c>
      <c r="AF36" s="99">
        <v>-0.47466017532736432</v>
      </c>
      <c r="AG36" s="99"/>
      <c r="AH36" s="99">
        <v>49.999999999999993</v>
      </c>
      <c r="AI36" s="129">
        <v>50</v>
      </c>
      <c r="AJ36" s="129">
        <v>4</v>
      </c>
      <c r="AK36" s="129">
        <v>6</v>
      </c>
      <c r="AL36" s="129">
        <v>0.8</v>
      </c>
      <c r="AM36" s="129">
        <v>0.8</v>
      </c>
      <c r="AN36" s="97">
        <v>390.625</v>
      </c>
      <c r="AO36" s="97">
        <v>1136</v>
      </c>
      <c r="AZ36" s="174"/>
      <c r="BA36" s="129">
        <v>768</v>
      </c>
      <c r="BB36" s="99">
        <v>15.529527766126337</v>
      </c>
      <c r="BC36" s="99">
        <v>23.009961610861787</v>
      </c>
      <c r="BD36" s="99">
        <v>51.514766710742734</v>
      </c>
      <c r="BE36" s="99">
        <v>34.767550399665261</v>
      </c>
      <c r="BF36" s="165">
        <v>0.66463279197053415</v>
      </c>
      <c r="BG36" s="165">
        <v>0.44856369479174957</v>
      </c>
      <c r="BZ36" s="174"/>
      <c r="CA36" s="131">
        <v>12.5</v>
      </c>
      <c r="CB36" s="131">
        <v>10.522878801015889</v>
      </c>
      <c r="CC36" s="99">
        <v>4</v>
      </c>
      <c r="CD36" s="131">
        <v>12.5</v>
      </c>
      <c r="CE36" s="131">
        <v>8.0675404141121803</v>
      </c>
      <c r="CF36" s="99">
        <v>4</v>
      </c>
      <c r="CG36" s="99">
        <v>4</v>
      </c>
      <c r="DA36" s="131" t="s">
        <v>333</v>
      </c>
      <c r="DB36" s="129" t="s">
        <v>333</v>
      </c>
      <c r="DC36" s="99" t="s">
        <v>333</v>
      </c>
      <c r="EA36" s="148">
        <v>20</v>
      </c>
      <c r="EB36" s="141">
        <v>1</v>
      </c>
      <c r="EC36" s="141">
        <v>1</v>
      </c>
      <c r="ED36" s="141">
        <v>1</v>
      </c>
      <c r="EE36" s="141">
        <v>1</v>
      </c>
      <c r="EF36" s="165">
        <v>0.66463279197053415</v>
      </c>
      <c r="EG36" s="165">
        <v>0.44856369479174957</v>
      </c>
      <c r="EH36" s="165">
        <v>0.89914299000701403</v>
      </c>
      <c r="EI36" s="165">
        <v>0.72092304342257962</v>
      </c>
      <c r="EJ36" s="165">
        <v>0.66457625201574855</v>
      </c>
      <c r="EK36" s="165">
        <v>0.77802885277415246</v>
      </c>
      <c r="EL36" s="165">
        <v>0.66457625201574855</v>
      </c>
      <c r="EM36" s="165">
        <v>176.08612373409275</v>
      </c>
      <c r="EN36" s="165">
        <v>1.2999999999999999E-2</v>
      </c>
      <c r="EO36" s="169">
        <v>1135.6546445592053</v>
      </c>
      <c r="FA36" s="148">
        <v>1135.6546445592053</v>
      </c>
      <c r="FB36" s="141">
        <v>1.2869071088158945E-2</v>
      </c>
      <c r="FC36" s="141">
        <v>8.0431694300993409E-3</v>
      </c>
      <c r="FD36" s="141">
        <v>1.4477704974178811E-2</v>
      </c>
      <c r="FE36" s="141">
        <v>0.55555555555555558</v>
      </c>
      <c r="FF36" s="165">
        <v>0.49538803430719691</v>
      </c>
      <c r="FG36" s="165">
        <v>0.33433963793094013</v>
      </c>
      <c r="FH36" s="165">
        <v>0.75558270555824825</v>
      </c>
      <c r="FI36" s="165">
        <v>0.64557149938941893</v>
      </c>
      <c r="FJ36" s="165">
        <v>0.75408798451915471</v>
      </c>
      <c r="FK36" s="165">
        <v>0.83484924489027512</v>
      </c>
      <c r="FL36" s="165">
        <v>0.75408798451915471</v>
      </c>
      <c r="FM36" s="165">
        <v>199.80315237819519</v>
      </c>
      <c r="FN36" s="165">
        <v>1.2999999999999999E-2</v>
      </c>
      <c r="FO36" s="169">
        <v>1135.6546445592053</v>
      </c>
      <c r="GA36" s="148">
        <v>1135.6546445592053</v>
      </c>
      <c r="GB36" s="141">
        <v>1.2869071088158945E-2</v>
      </c>
      <c r="GC36" s="141">
        <v>8.0431694300993409E-3</v>
      </c>
      <c r="GD36" s="141">
        <v>1.4477704974178811E-2</v>
      </c>
      <c r="GE36" s="141">
        <v>0.55555555555555558</v>
      </c>
      <c r="GF36" s="165">
        <v>0.49538803430719691</v>
      </c>
      <c r="GG36" s="165">
        <v>0.33433963793094013</v>
      </c>
      <c r="GH36" s="165">
        <v>0.75558270555824825</v>
      </c>
      <c r="GI36" s="165">
        <v>0.64557149938941893</v>
      </c>
      <c r="GJ36" s="165">
        <v>0.75408798451915471</v>
      </c>
      <c r="GK36" s="165">
        <v>0.83484924489027512</v>
      </c>
      <c r="GL36" s="165">
        <v>0.75408798451915471</v>
      </c>
      <c r="GM36" s="165">
        <v>199.80315237819519</v>
      </c>
      <c r="GN36" s="165">
        <v>1.2999999999999999E-2</v>
      </c>
      <c r="GO36" s="169">
        <v>1135.6546445592053</v>
      </c>
      <c r="HA36" s="148">
        <v>1135.6546445592053</v>
      </c>
      <c r="HB36" s="141">
        <v>1.2869071088158945E-2</v>
      </c>
      <c r="HC36" s="141">
        <v>8.0431694300993409E-3</v>
      </c>
      <c r="HD36" s="141">
        <v>1.4477704974178811E-2</v>
      </c>
      <c r="HE36" s="141">
        <v>0.55555555555555558</v>
      </c>
      <c r="HF36" s="165">
        <v>0.49538803430719691</v>
      </c>
      <c r="HG36" s="165">
        <v>0.33433963793094013</v>
      </c>
      <c r="HH36" s="165">
        <v>0.75558270555824825</v>
      </c>
      <c r="HI36" s="165">
        <v>0.64557149938941893</v>
      </c>
      <c r="HJ36" s="165">
        <v>0.75408798451915471</v>
      </c>
      <c r="HK36" s="165">
        <v>0.83484924489027512</v>
      </c>
      <c r="HL36" s="165">
        <v>0.75408798451915471</v>
      </c>
      <c r="HM36" s="165">
        <v>199.80315237819519</v>
      </c>
      <c r="HN36" s="165">
        <v>1.2999999999999999E-2</v>
      </c>
      <c r="HO36" s="169">
        <v>1135.6546445592053</v>
      </c>
      <c r="IA36" s="148">
        <v>1135.6546445592053</v>
      </c>
      <c r="IB36" s="141">
        <v>1.2869071088158945E-2</v>
      </c>
      <c r="IC36" s="141">
        <v>8.0431694300993409E-3</v>
      </c>
      <c r="ID36" s="141">
        <v>1.4477704974178811E-2</v>
      </c>
      <c r="IE36" s="141">
        <v>0.55555555555555558</v>
      </c>
      <c r="IF36" s="165">
        <v>0.49538803430719691</v>
      </c>
      <c r="IG36" s="165">
        <v>0.33433963793094013</v>
      </c>
      <c r="IH36" s="165">
        <v>0.75558270555824825</v>
      </c>
      <c r="II36" s="165">
        <v>0.64557149938941893</v>
      </c>
      <c r="IJ36" s="165">
        <v>0.75408798451915471</v>
      </c>
      <c r="IK36" s="165">
        <v>0.83484924489027512</v>
      </c>
      <c r="IL36" s="165">
        <v>0.75408798451915471</v>
      </c>
      <c r="IM36" s="165">
        <v>199.80315237819519</v>
      </c>
      <c r="IN36" s="165">
        <v>1.2999999999999999E-2</v>
      </c>
      <c r="IO36" s="169">
        <v>1135.6546445592053</v>
      </c>
    </row>
    <row r="37" spans="2:249" ht="13.5" customHeight="1">
      <c r="B37" s="324" t="s">
        <v>142</v>
      </c>
      <c r="C37" s="325"/>
      <c r="D37" s="325"/>
      <c r="O37" s="314"/>
      <c r="P37" s="314"/>
      <c r="Q37" s="314"/>
      <c r="R37" s="314"/>
      <c r="S37" s="315"/>
      <c r="AA37" s="129">
        <v>25</v>
      </c>
      <c r="AB37" s="129" t="s">
        <v>375</v>
      </c>
      <c r="AC37" s="129" t="s">
        <v>376</v>
      </c>
      <c r="AD37" s="129" t="s">
        <v>340</v>
      </c>
      <c r="AE37" s="131">
        <v>1.9849433241279208</v>
      </c>
      <c r="AF37" s="99">
        <v>1.1878179189899933</v>
      </c>
      <c r="AG37" s="99"/>
      <c r="AH37" s="99">
        <v>49.999999999999993</v>
      </c>
      <c r="AI37" s="129">
        <v>50</v>
      </c>
      <c r="AJ37" s="129">
        <v>4</v>
      </c>
      <c r="AK37" s="129">
        <v>6</v>
      </c>
      <c r="AL37" s="129">
        <v>2</v>
      </c>
      <c r="AM37" s="129">
        <v>2</v>
      </c>
      <c r="AN37" s="97">
        <v>390.625</v>
      </c>
      <c r="AO37" s="97">
        <v>1136</v>
      </c>
      <c r="AZ37" s="174"/>
      <c r="BA37" s="129">
        <v>768</v>
      </c>
      <c r="BB37" s="99">
        <v>15.529527766126337</v>
      </c>
      <c r="BC37" s="99">
        <v>23.009961610861787</v>
      </c>
      <c r="BD37" s="99">
        <v>128.78691677685683</v>
      </c>
      <c r="BE37" s="99">
        <v>86.918875999163149</v>
      </c>
      <c r="BF37" s="165">
        <v>1.6615819799263354</v>
      </c>
      <c r="BG37" s="165">
        <v>1.1214092369793738</v>
      </c>
      <c r="BZ37" s="174"/>
      <c r="CA37" s="131">
        <v>12.5</v>
      </c>
      <c r="CB37" s="131">
        <v>10.522878801015889</v>
      </c>
      <c r="CC37" s="99">
        <v>4</v>
      </c>
      <c r="CD37" s="131">
        <v>12.5</v>
      </c>
      <c r="CE37" s="131">
        <v>8.0675404141121803</v>
      </c>
      <c r="CF37" s="99">
        <v>4</v>
      </c>
      <c r="CG37" s="99">
        <v>4</v>
      </c>
      <c r="DA37" s="131">
        <v>1.1878179189899933</v>
      </c>
      <c r="DB37" s="129">
        <v>1.2999999999999999E-2</v>
      </c>
      <c r="DC37" s="99">
        <v>1135.6546445592053</v>
      </c>
      <c r="EA37" s="148" t="s">
        <v>333</v>
      </c>
      <c r="EB37" s="141" t="s">
        <v>333</v>
      </c>
      <c r="EC37" s="141" t="s">
        <v>333</v>
      </c>
      <c r="ED37" s="141" t="s">
        <v>333</v>
      </c>
      <c r="EE37" s="141" t="s">
        <v>333</v>
      </c>
      <c r="EF37" s="165" t="s">
        <v>333</v>
      </c>
      <c r="EG37" s="165" t="s">
        <v>333</v>
      </c>
      <c r="EH37" s="165" t="s">
        <v>333</v>
      </c>
      <c r="EI37" s="165" t="s">
        <v>333</v>
      </c>
      <c r="EJ37" s="165" t="s">
        <v>333</v>
      </c>
      <c r="EK37" s="165" t="s">
        <v>333</v>
      </c>
      <c r="EL37" s="165" t="s">
        <v>333</v>
      </c>
      <c r="EM37" s="165" t="s">
        <v>333</v>
      </c>
      <c r="EN37" s="165" t="s">
        <v>333</v>
      </c>
      <c r="EO37" s="169" t="s">
        <v>333</v>
      </c>
      <c r="FA37" s="148" t="s">
        <v>333</v>
      </c>
      <c r="FB37" s="141" t="s">
        <v>333</v>
      </c>
      <c r="FC37" s="141" t="s">
        <v>333</v>
      </c>
      <c r="FD37" s="141" t="s">
        <v>333</v>
      </c>
      <c r="FE37" s="141" t="s">
        <v>333</v>
      </c>
      <c r="FF37" s="165" t="s">
        <v>333</v>
      </c>
      <c r="FG37" s="165" t="s">
        <v>333</v>
      </c>
      <c r="FH37" s="165" t="s">
        <v>333</v>
      </c>
      <c r="FI37" s="165" t="s">
        <v>333</v>
      </c>
      <c r="FJ37" s="165" t="s">
        <v>333</v>
      </c>
      <c r="FK37" s="165" t="s">
        <v>333</v>
      </c>
      <c r="FL37" s="165" t="s">
        <v>333</v>
      </c>
      <c r="FM37" s="165" t="s">
        <v>333</v>
      </c>
      <c r="FN37" s="165" t="s">
        <v>333</v>
      </c>
      <c r="FO37" s="169" t="s">
        <v>333</v>
      </c>
      <c r="GA37" s="148" t="s">
        <v>333</v>
      </c>
      <c r="GB37" s="141" t="s">
        <v>333</v>
      </c>
      <c r="GC37" s="141" t="s">
        <v>333</v>
      </c>
      <c r="GD37" s="141" t="s">
        <v>333</v>
      </c>
      <c r="GE37" s="141" t="s">
        <v>333</v>
      </c>
      <c r="GF37" s="165" t="s">
        <v>333</v>
      </c>
      <c r="GG37" s="165" t="s">
        <v>333</v>
      </c>
      <c r="GH37" s="165" t="s">
        <v>333</v>
      </c>
      <c r="GI37" s="165" t="s">
        <v>333</v>
      </c>
      <c r="GJ37" s="165" t="s">
        <v>333</v>
      </c>
      <c r="GK37" s="165" t="s">
        <v>333</v>
      </c>
      <c r="GL37" s="165" t="s">
        <v>333</v>
      </c>
      <c r="GM37" s="165" t="s">
        <v>333</v>
      </c>
      <c r="GN37" s="165" t="s">
        <v>333</v>
      </c>
      <c r="GO37" s="169" t="s">
        <v>333</v>
      </c>
      <c r="HA37" s="148" t="s">
        <v>333</v>
      </c>
      <c r="HB37" s="141" t="s">
        <v>333</v>
      </c>
      <c r="HC37" s="141" t="s">
        <v>333</v>
      </c>
      <c r="HD37" s="141" t="s">
        <v>333</v>
      </c>
      <c r="HE37" s="141" t="s">
        <v>333</v>
      </c>
      <c r="HF37" s="165" t="s">
        <v>333</v>
      </c>
      <c r="HG37" s="165" t="s">
        <v>333</v>
      </c>
      <c r="HH37" s="165" t="s">
        <v>333</v>
      </c>
      <c r="HI37" s="165" t="s">
        <v>333</v>
      </c>
      <c r="HJ37" s="165" t="s">
        <v>333</v>
      </c>
      <c r="HK37" s="165" t="s">
        <v>333</v>
      </c>
      <c r="HL37" s="165" t="s">
        <v>333</v>
      </c>
      <c r="HM37" s="165" t="s">
        <v>333</v>
      </c>
      <c r="HN37" s="165" t="s">
        <v>333</v>
      </c>
      <c r="HO37" s="169" t="s">
        <v>333</v>
      </c>
      <c r="IA37" s="148" t="s">
        <v>333</v>
      </c>
      <c r="IB37" s="141" t="s">
        <v>333</v>
      </c>
      <c r="IC37" s="141" t="s">
        <v>333</v>
      </c>
      <c r="ID37" s="141" t="s">
        <v>333</v>
      </c>
      <c r="IE37" s="141" t="s">
        <v>333</v>
      </c>
      <c r="IF37" s="165" t="s">
        <v>333</v>
      </c>
      <c r="IG37" s="165" t="s">
        <v>333</v>
      </c>
      <c r="IH37" s="165" t="s">
        <v>333</v>
      </c>
      <c r="II37" s="165" t="s">
        <v>333</v>
      </c>
      <c r="IJ37" s="165" t="s">
        <v>333</v>
      </c>
      <c r="IK37" s="165" t="s">
        <v>333</v>
      </c>
      <c r="IL37" s="165" t="s">
        <v>333</v>
      </c>
      <c r="IM37" s="165" t="s">
        <v>333</v>
      </c>
      <c r="IN37" s="165" t="s">
        <v>333</v>
      </c>
      <c r="IO37" s="169" t="s">
        <v>333</v>
      </c>
    </row>
    <row r="38" spans="2:249" ht="13.5" customHeight="1">
      <c r="B38" s="38" t="s">
        <v>315</v>
      </c>
      <c r="J38" s="178" t="s">
        <v>143</v>
      </c>
      <c r="K38" s="179">
        <f>MAX(K80,K93)</f>
        <v>0.18972115231648551</v>
      </c>
      <c r="O38" s="20" t="s">
        <v>212</v>
      </c>
      <c r="P38" s="23">
        <f>K39</f>
        <v>390.625</v>
      </c>
      <c r="Q38" s="316" t="s">
        <v>198</v>
      </c>
      <c r="R38" s="317"/>
      <c r="S38" s="20">
        <f>MIN(MAX(P50,500),750)</f>
        <v>500</v>
      </c>
      <c r="AA38" s="129">
        <v>26</v>
      </c>
      <c r="AB38" s="129" t="s">
        <v>377</v>
      </c>
      <c r="AC38" s="129" t="s">
        <v>378</v>
      </c>
      <c r="AD38" s="129" t="s">
        <v>340</v>
      </c>
      <c r="AE38" s="131">
        <v>2.0014057559625433</v>
      </c>
      <c r="AF38" s="99">
        <v>1.2425866665306144</v>
      </c>
      <c r="AG38" s="99"/>
      <c r="AH38" s="99">
        <v>49.999999999999993</v>
      </c>
      <c r="AI38" s="129">
        <v>50</v>
      </c>
      <c r="AJ38" s="129">
        <v>4</v>
      </c>
      <c r="AK38" s="129">
        <v>6</v>
      </c>
      <c r="AL38" s="129">
        <v>2</v>
      </c>
      <c r="AM38" s="129">
        <v>2</v>
      </c>
      <c r="AN38" s="97">
        <v>390.625</v>
      </c>
      <c r="AO38" s="97">
        <v>1136</v>
      </c>
      <c r="AZ38" s="174"/>
      <c r="BA38" s="129">
        <v>768</v>
      </c>
      <c r="BB38" s="99">
        <v>15.529527766126337</v>
      </c>
      <c r="BC38" s="99">
        <v>23.009961610861787</v>
      </c>
      <c r="BD38" s="99">
        <v>128.78691677685683</v>
      </c>
      <c r="BE38" s="99">
        <v>86.918875999163149</v>
      </c>
      <c r="BF38" s="165">
        <v>1.6615819799263354</v>
      </c>
      <c r="BG38" s="165">
        <v>1.1214092369793738</v>
      </c>
      <c r="BZ38" s="174"/>
      <c r="CA38" s="131">
        <v>12.5</v>
      </c>
      <c r="CB38" s="131">
        <v>10.522878801015889</v>
      </c>
      <c r="CC38" s="99">
        <v>4</v>
      </c>
      <c r="CD38" s="131">
        <v>12.5</v>
      </c>
      <c r="CE38" s="131">
        <v>8.0675404141121803</v>
      </c>
      <c r="CF38" s="99">
        <v>4</v>
      </c>
      <c r="CG38" s="99">
        <v>4</v>
      </c>
      <c r="DA38" s="131">
        <v>1.2425866665306144</v>
      </c>
      <c r="DB38" s="129">
        <v>1.2999999999999999E-2</v>
      </c>
      <c r="DC38" s="99">
        <v>1135.6546445592053</v>
      </c>
      <c r="EA38" s="148" t="s">
        <v>333</v>
      </c>
      <c r="EB38" s="141" t="s">
        <v>333</v>
      </c>
      <c r="EC38" s="141" t="s">
        <v>333</v>
      </c>
      <c r="ED38" s="141" t="s">
        <v>333</v>
      </c>
      <c r="EE38" s="141" t="s">
        <v>333</v>
      </c>
      <c r="EF38" s="165" t="s">
        <v>333</v>
      </c>
      <c r="EG38" s="165" t="s">
        <v>333</v>
      </c>
      <c r="EH38" s="165" t="s">
        <v>333</v>
      </c>
      <c r="EI38" s="165" t="s">
        <v>333</v>
      </c>
      <c r="EJ38" s="165" t="s">
        <v>333</v>
      </c>
      <c r="EK38" s="165" t="s">
        <v>333</v>
      </c>
      <c r="EL38" s="165" t="s">
        <v>333</v>
      </c>
      <c r="EM38" s="165" t="s">
        <v>333</v>
      </c>
      <c r="EN38" s="165" t="s">
        <v>333</v>
      </c>
      <c r="EO38" s="169" t="s">
        <v>333</v>
      </c>
      <c r="FA38" s="148" t="s">
        <v>333</v>
      </c>
      <c r="FB38" s="141" t="s">
        <v>333</v>
      </c>
      <c r="FC38" s="141" t="s">
        <v>333</v>
      </c>
      <c r="FD38" s="141" t="s">
        <v>333</v>
      </c>
      <c r="FE38" s="141" t="s">
        <v>333</v>
      </c>
      <c r="FF38" s="165" t="s">
        <v>333</v>
      </c>
      <c r="FG38" s="165" t="s">
        <v>333</v>
      </c>
      <c r="FH38" s="165" t="s">
        <v>333</v>
      </c>
      <c r="FI38" s="165" t="s">
        <v>333</v>
      </c>
      <c r="FJ38" s="165" t="s">
        <v>333</v>
      </c>
      <c r="FK38" s="165" t="s">
        <v>333</v>
      </c>
      <c r="FL38" s="165" t="s">
        <v>333</v>
      </c>
      <c r="FM38" s="165" t="s">
        <v>333</v>
      </c>
      <c r="FN38" s="165" t="s">
        <v>333</v>
      </c>
      <c r="FO38" s="169" t="s">
        <v>333</v>
      </c>
      <c r="GA38" s="148" t="s">
        <v>333</v>
      </c>
      <c r="GB38" s="141" t="s">
        <v>333</v>
      </c>
      <c r="GC38" s="141" t="s">
        <v>333</v>
      </c>
      <c r="GD38" s="141" t="s">
        <v>333</v>
      </c>
      <c r="GE38" s="141" t="s">
        <v>333</v>
      </c>
      <c r="GF38" s="165" t="s">
        <v>333</v>
      </c>
      <c r="GG38" s="165" t="s">
        <v>333</v>
      </c>
      <c r="GH38" s="165" t="s">
        <v>333</v>
      </c>
      <c r="GI38" s="165" t="s">
        <v>333</v>
      </c>
      <c r="GJ38" s="165" t="s">
        <v>333</v>
      </c>
      <c r="GK38" s="165" t="s">
        <v>333</v>
      </c>
      <c r="GL38" s="165" t="s">
        <v>333</v>
      </c>
      <c r="GM38" s="165" t="s">
        <v>333</v>
      </c>
      <c r="GN38" s="165" t="s">
        <v>333</v>
      </c>
      <c r="GO38" s="169" t="s">
        <v>333</v>
      </c>
      <c r="HA38" s="148" t="s">
        <v>333</v>
      </c>
      <c r="HB38" s="141" t="s">
        <v>333</v>
      </c>
      <c r="HC38" s="141" t="s">
        <v>333</v>
      </c>
      <c r="HD38" s="141" t="s">
        <v>333</v>
      </c>
      <c r="HE38" s="141" t="s">
        <v>333</v>
      </c>
      <c r="HF38" s="165" t="s">
        <v>333</v>
      </c>
      <c r="HG38" s="165" t="s">
        <v>333</v>
      </c>
      <c r="HH38" s="165" t="s">
        <v>333</v>
      </c>
      <c r="HI38" s="165" t="s">
        <v>333</v>
      </c>
      <c r="HJ38" s="165" t="s">
        <v>333</v>
      </c>
      <c r="HK38" s="165" t="s">
        <v>333</v>
      </c>
      <c r="HL38" s="165" t="s">
        <v>333</v>
      </c>
      <c r="HM38" s="165" t="s">
        <v>333</v>
      </c>
      <c r="HN38" s="165" t="s">
        <v>333</v>
      </c>
      <c r="HO38" s="169" t="s">
        <v>333</v>
      </c>
      <c r="IA38" s="148" t="s">
        <v>333</v>
      </c>
      <c r="IB38" s="141" t="s">
        <v>333</v>
      </c>
      <c r="IC38" s="141" t="s">
        <v>333</v>
      </c>
      <c r="ID38" s="141" t="s">
        <v>333</v>
      </c>
      <c r="IE38" s="141" t="s">
        <v>333</v>
      </c>
      <c r="IF38" s="165" t="s">
        <v>333</v>
      </c>
      <c r="IG38" s="165" t="s">
        <v>333</v>
      </c>
      <c r="IH38" s="165" t="s">
        <v>333</v>
      </c>
      <c r="II38" s="165" t="s">
        <v>333</v>
      </c>
      <c r="IJ38" s="165" t="s">
        <v>333</v>
      </c>
      <c r="IK38" s="165" t="s">
        <v>333</v>
      </c>
      <c r="IL38" s="165" t="s">
        <v>333</v>
      </c>
      <c r="IM38" s="165" t="s">
        <v>333</v>
      </c>
      <c r="IN38" s="165" t="s">
        <v>333</v>
      </c>
      <c r="IO38" s="169" t="s">
        <v>333</v>
      </c>
    </row>
    <row r="39" spans="2:249" ht="13.5" customHeight="1">
      <c r="B39" s="38" t="s">
        <v>144</v>
      </c>
      <c r="J39" s="107" t="s">
        <v>147</v>
      </c>
      <c r="K39" s="180">
        <f>H31</f>
        <v>390.625</v>
      </c>
      <c r="L39" s="2" t="str">
        <f>IF(K39&lt;250,"&lt;","&gt;") &amp; " 250"</f>
        <v>&gt; 250</v>
      </c>
      <c r="O39" s="20"/>
      <c r="P39" s="98">
        <v>45</v>
      </c>
      <c r="Q39" s="98">
        <v>60</v>
      </c>
      <c r="R39" s="98">
        <v>90</v>
      </c>
      <c r="S39" s="98">
        <v>120</v>
      </c>
      <c r="AA39" s="129">
        <v>27</v>
      </c>
      <c r="AB39" s="129" t="s">
        <v>379</v>
      </c>
      <c r="AC39" s="129" t="s">
        <v>380</v>
      </c>
      <c r="AD39" s="129" t="s">
        <v>340</v>
      </c>
      <c r="AE39" s="131">
        <v>1.7891597022732106</v>
      </c>
      <c r="AF39" s="99">
        <v>1.657124791222385</v>
      </c>
      <c r="AG39" s="99"/>
      <c r="AH39" s="99">
        <v>49.999999999999993</v>
      </c>
      <c r="AI39" s="129">
        <v>50</v>
      </c>
      <c r="AJ39" s="129">
        <v>4</v>
      </c>
      <c r="AK39" s="129">
        <v>6</v>
      </c>
      <c r="AL39" s="129">
        <v>1.8</v>
      </c>
      <c r="AM39" s="129">
        <v>1.8</v>
      </c>
      <c r="AN39" s="97">
        <v>390.625</v>
      </c>
      <c r="AO39" s="97">
        <v>1136</v>
      </c>
      <c r="AZ39" s="174"/>
      <c r="BA39" s="129">
        <v>768</v>
      </c>
      <c r="BB39" s="99">
        <v>15.529527766126337</v>
      </c>
      <c r="BC39" s="99">
        <v>23.009961610861787</v>
      </c>
      <c r="BD39" s="99">
        <v>115.90822509917115</v>
      </c>
      <c r="BE39" s="99">
        <v>78.226988399246835</v>
      </c>
      <c r="BF39" s="165">
        <v>1.495423781933702</v>
      </c>
      <c r="BG39" s="165">
        <v>1.0092683132814364</v>
      </c>
      <c r="BZ39" s="174"/>
      <c r="CA39" s="131">
        <v>12.5</v>
      </c>
      <c r="CB39" s="131">
        <v>10.522878801015889</v>
      </c>
      <c r="CC39" s="99">
        <v>4</v>
      </c>
      <c r="CD39" s="131">
        <v>12.5</v>
      </c>
      <c r="CE39" s="131">
        <v>8.0675404141121803</v>
      </c>
      <c r="CF39" s="99">
        <v>4</v>
      </c>
      <c r="CG39" s="99">
        <v>4</v>
      </c>
      <c r="DA39" s="131">
        <v>1.657124791222385</v>
      </c>
      <c r="DB39" s="129">
        <v>1.2999999999999999E-2</v>
      </c>
      <c r="DC39" s="99">
        <v>1135.6546445592053</v>
      </c>
      <c r="EA39" s="148" t="s">
        <v>333</v>
      </c>
      <c r="EB39" s="141" t="s">
        <v>333</v>
      </c>
      <c r="EC39" s="141" t="s">
        <v>333</v>
      </c>
      <c r="ED39" s="141" t="s">
        <v>333</v>
      </c>
      <c r="EE39" s="141" t="s">
        <v>333</v>
      </c>
      <c r="EF39" s="165" t="s">
        <v>333</v>
      </c>
      <c r="EG39" s="165" t="s">
        <v>333</v>
      </c>
      <c r="EH39" s="165" t="s">
        <v>333</v>
      </c>
      <c r="EI39" s="165" t="s">
        <v>333</v>
      </c>
      <c r="EJ39" s="165" t="s">
        <v>333</v>
      </c>
      <c r="EK39" s="165" t="s">
        <v>333</v>
      </c>
      <c r="EL39" s="165" t="s">
        <v>333</v>
      </c>
      <c r="EM39" s="165" t="s">
        <v>333</v>
      </c>
      <c r="EN39" s="165" t="s">
        <v>333</v>
      </c>
      <c r="EO39" s="169" t="s">
        <v>333</v>
      </c>
      <c r="FA39" s="148" t="s">
        <v>333</v>
      </c>
      <c r="FB39" s="141" t="s">
        <v>333</v>
      </c>
      <c r="FC39" s="141" t="s">
        <v>333</v>
      </c>
      <c r="FD39" s="141" t="s">
        <v>333</v>
      </c>
      <c r="FE39" s="141" t="s">
        <v>333</v>
      </c>
      <c r="FF39" s="165" t="s">
        <v>333</v>
      </c>
      <c r="FG39" s="165" t="s">
        <v>333</v>
      </c>
      <c r="FH39" s="165" t="s">
        <v>333</v>
      </c>
      <c r="FI39" s="165" t="s">
        <v>333</v>
      </c>
      <c r="FJ39" s="165" t="s">
        <v>333</v>
      </c>
      <c r="FK39" s="165" t="s">
        <v>333</v>
      </c>
      <c r="FL39" s="165" t="s">
        <v>333</v>
      </c>
      <c r="FM39" s="165" t="s">
        <v>333</v>
      </c>
      <c r="FN39" s="165" t="s">
        <v>333</v>
      </c>
      <c r="FO39" s="169" t="s">
        <v>333</v>
      </c>
      <c r="GA39" s="148" t="s">
        <v>333</v>
      </c>
      <c r="GB39" s="141" t="s">
        <v>333</v>
      </c>
      <c r="GC39" s="141" t="s">
        <v>333</v>
      </c>
      <c r="GD39" s="141" t="s">
        <v>333</v>
      </c>
      <c r="GE39" s="141" t="s">
        <v>333</v>
      </c>
      <c r="GF39" s="165" t="s">
        <v>333</v>
      </c>
      <c r="GG39" s="165" t="s">
        <v>333</v>
      </c>
      <c r="GH39" s="165" t="s">
        <v>333</v>
      </c>
      <c r="GI39" s="165" t="s">
        <v>333</v>
      </c>
      <c r="GJ39" s="165" t="s">
        <v>333</v>
      </c>
      <c r="GK39" s="165" t="s">
        <v>333</v>
      </c>
      <c r="GL39" s="165" t="s">
        <v>333</v>
      </c>
      <c r="GM39" s="165" t="s">
        <v>333</v>
      </c>
      <c r="GN39" s="165" t="s">
        <v>333</v>
      </c>
      <c r="GO39" s="169" t="s">
        <v>333</v>
      </c>
      <c r="HA39" s="148" t="s">
        <v>333</v>
      </c>
      <c r="HB39" s="141" t="s">
        <v>333</v>
      </c>
      <c r="HC39" s="141" t="s">
        <v>333</v>
      </c>
      <c r="HD39" s="141" t="s">
        <v>333</v>
      </c>
      <c r="HE39" s="141" t="s">
        <v>333</v>
      </c>
      <c r="HF39" s="165" t="s">
        <v>333</v>
      </c>
      <c r="HG39" s="165" t="s">
        <v>333</v>
      </c>
      <c r="HH39" s="165" t="s">
        <v>333</v>
      </c>
      <c r="HI39" s="165" t="s">
        <v>333</v>
      </c>
      <c r="HJ39" s="165" t="s">
        <v>333</v>
      </c>
      <c r="HK39" s="165" t="s">
        <v>333</v>
      </c>
      <c r="HL39" s="165" t="s">
        <v>333</v>
      </c>
      <c r="HM39" s="165" t="s">
        <v>333</v>
      </c>
      <c r="HN39" s="165" t="s">
        <v>333</v>
      </c>
      <c r="HO39" s="169" t="s">
        <v>333</v>
      </c>
      <c r="IA39" s="148" t="s">
        <v>333</v>
      </c>
      <c r="IB39" s="141" t="s">
        <v>333</v>
      </c>
      <c r="IC39" s="141" t="s">
        <v>333</v>
      </c>
      <c r="ID39" s="141" t="s">
        <v>333</v>
      </c>
      <c r="IE39" s="141" t="s">
        <v>333</v>
      </c>
      <c r="IF39" s="165" t="s">
        <v>333</v>
      </c>
      <c r="IG39" s="165" t="s">
        <v>333</v>
      </c>
      <c r="IH39" s="165" t="s">
        <v>333</v>
      </c>
      <c r="II39" s="165" t="s">
        <v>333</v>
      </c>
      <c r="IJ39" s="165" t="s">
        <v>333</v>
      </c>
      <c r="IK39" s="165" t="s">
        <v>333</v>
      </c>
      <c r="IL39" s="165" t="s">
        <v>333</v>
      </c>
      <c r="IM39" s="165" t="s">
        <v>333</v>
      </c>
      <c r="IN39" s="165" t="s">
        <v>333</v>
      </c>
      <c r="IO39" s="169" t="s">
        <v>333</v>
      </c>
    </row>
    <row r="40" spans="2:249" ht="13.5" customHeight="1">
      <c r="B40" s="38" t="s">
        <v>145</v>
      </c>
      <c r="G40" s="186" t="s">
        <v>329</v>
      </c>
      <c r="H40" s="214">
        <f>K97</f>
        <v>160</v>
      </c>
      <c r="I40" s="2" t="s">
        <v>10</v>
      </c>
      <c r="J40" s="181" t="s">
        <v>336</v>
      </c>
      <c r="K40" s="180">
        <f>IF(AND($K$39&lt;=250,S36="Y"),"-",K94)</f>
        <v>1135.6546445592053</v>
      </c>
      <c r="L40" s="182" t="s">
        <v>116</v>
      </c>
      <c r="O40" s="100" t="s">
        <v>207</v>
      </c>
      <c r="P40" s="23" cm="1">
        <f t="array" ref="P40">IF(P38&gt;180,noisuy1chieu(S38,Paint!E7:J7,Paint!E35:J35),noisuy2chieu(S38,P38,NTS_R45))</f>
        <v>445</v>
      </c>
      <c r="Q40" s="23" t="str" cm="1">
        <f t="array" ref="Q40">IF(P38&gt;300,"-",noisuy2chieu(S38,P38,NTS_R60))</f>
        <v>-</v>
      </c>
      <c r="R40" s="23" t="str" cm="1">
        <f t="array" ref="R40">IF(P38&gt;300,"-",noisuy2chieu(S38,P38,NTS_R90))</f>
        <v>-</v>
      </c>
      <c r="S40" s="23" t="str" cm="1">
        <f t="array" ref="S40">IF(P38&gt;300,"-",noisuy2chieu(S38,P38,NTS_R120))</f>
        <v>-</v>
      </c>
      <c r="AA40" s="129">
        <v>28</v>
      </c>
      <c r="AB40" s="129" t="s">
        <v>381</v>
      </c>
      <c r="AC40" s="129" t="s">
        <v>382</v>
      </c>
      <c r="AD40" s="129" t="s">
        <v>340</v>
      </c>
      <c r="AE40" s="131">
        <v>0</v>
      </c>
      <c r="AF40" s="99">
        <v>-4.8173315276891326</v>
      </c>
      <c r="AG40" s="99"/>
      <c r="AH40" s="99">
        <v>49.999999999999993</v>
      </c>
      <c r="AI40" s="129">
        <v>50</v>
      </c>
      <c r="AJ40" s="129">
        <v>4</v>
      </c>
      <c r="AK40" s="129">
        <v>6</v>
      </c>
      <c r="AL40" s="129">
        <v>1.8</v>
      </c>
      <c r="AM40" s="129">
        <v>1.8</v>
      </c>
      <c r="AN40" s="97">
        <v>390.625</v>
      </c>
      <c r="AO40" s="97">
        <v>1136</v>
      </c>
      <c r="AZ40" s="174"/>
      <c r="BA40" s="129">
        <v>768</v>
      </c>
      <c r="BB40" s="99">
        <v>15.529527766126337</v>
      </c>
      <c r="BC40" s="99">
        <v>23.009961610861787</v>
      </c>
      <c r="BD40" s="99">
        <v>115.90822509917115</v>
      </c>
      <c r="BE40" s="99">
        <v>78.226988399246835</v>
      </c>
      <c r="BF40" s="165">
        <v>1.495423781933702</v>
      </c>
      <c r="BG40" s="165">
        <v>1.0092683132814364</v>
      </c>
      <c r="BZ40" s="174"/>
      <c r="CA40" s="131">
        <v>12.5</v>
      </c>
      <c r="CB40" s="131">
        <v>10.522878801015889</v>
      </c>
      <c r="CC40" s="99">
        <v>4</v>
      </c>
      <c r="CD40" s="131">
        <v>12.5</v>
      </c>
      <c r="CE40" s="131">
        <v>8.0675404141121803</v>
      </c>
      <c r="CF40" s="99">
        <v>4</v>
      </c>
      <c r="CG40" s="99">
        <v>4</v>
      </c>
      <c r="DA40" s="131" t="s">
        <v>333</v>
      </c>
      <c r="DB40" s="129" t="s">
        <v>333</v>
      </c>
      <c r="DC40" s="99" t="s">
        <v>333</v>
      </c>
      <c r="EA40" s="148">
        <v>20</v>
      </c>
      <c r="EB40" s="141">
        <v>1</v>
      </c>
      <c r="EC40" s="141">
        <v>1</v>
      </c>
      <c r="ED40" s="141">
        <v>1</v>
      </c>
      <c r="EE40" s="141">
        <v>1</v>
      </c>
      <c r="EF40" s="165">
        <v>1.495423781933702</v>
      </c>
      <c r="EG40" s="165">
        <v>1.0092683132814364</v>
      </c>
      <c r="EH40" s="165">
        <v>2.019264029619364</v>
      </c>
      <c r="EI40" s="165">
        <v>1.2800275499769027</v>
      </c>
      <c r="EJ40" s="165">
        <v>0.29619551926972965</v>
      </c>
      <c r="EK40" s="165">
        <v>0.48371528670294522</v>
      </c>
      <c r="EL40" s="165">
        <v>0.29619551926972965</v>
      </c>
      <c r="EM40" s="165">
        <v>78.479964785707566</v>
      </c>
      <c r="EN40" s="165">
        <v>6.1382947110680208E-2</v>
      </c>
      <c r="EO40" s="169">
        <v>1135.6546445592053</v>
      </c>
      <c r="FA40" s="148">
        <v>1135.6546445592053</v>
      </c>
      <c r="FB40" s="141">
        <v>1.2869071088158945E-2</v>
      </c>
      <c r="FC40" s="141">
        <v>8.0431694300993409E-3</v>
      </c>
      <c r="FD40" s="141">
        <v>1.4477704974178811E-2</v>
      </c>
      <c r="FE40" s="141">
        <v>0.55555555555555558</v>
      </c>
      <c r="FF40" s="165">
        <v>1.1146230771911931</v>
      </c>
      <c r="FG40" s="165">
        <v>0.75226418534461525</v>
      </c>
      <c r="FH40" s="165">
        <v>1.4201679220080488</v>
      </c>
      <c r="FI40" s="165">
        <v>0.98473070822402509</v>
      </c>
      <c r="FJ40" s="165">
        <v>0.43474095363073634</v>
      </c>
      <c r="FK40" s="165">
        <v>0.61721616225567044</v>
      </c>
      <c r="FL40" s="165">
        <v>0.43474095363073634</v>
      </c>
      <c r="FM40" s="165">
        <v>115.18896307399991</v>
      </c>
      <c r="FN40" s="165">
        <v>4.1821120697079051E-2</v>
      </c>
      <c r="FO40" s="169">
        <v>1135.6546445592053</v>
      </c>
      <c r="GA40" s="148">
        <v>1135.6546445592053</v>
      </c>
      <c r="GB40" s="141">
        <v>1.2869071088158945E-2</v>
      </c>
      <c r="GC40" s="141">
        <v>8.0431694300993409E-3</v>
      </c>
      <c r="GD40" s="141">
        <v>1.4477704974178811E-2</v>
      </c>
      <c r="GE40" s="141">
        <v>0.55555555555555558</v>
      </c>
      <c r="GF40" s="165">
        <v>1.1146230771911931</v>
      </c>
      <c r="GG40" s="165">
        <v>0.75226418534461525</v>
      </c>
      <c r="GH40" s="165">
        <v>1.4201679220080488</v>
      </c>
      <c r="GI40" s="165">
        <v>0.98473070822402509</v>
      </c>
      <c r="GJ40" s="165">
        <v>0.43474095363073634</v>
      </c>
      <c r="GK40" s="165">
        <v>0.61721616225567044</v>
      </c>
      <c r="GL40" s="165">
        <v>0.43474095363073634</v>
      </c>
      <c r="GM40" s="165">
        <v>115.18896307399991</v>
      </c>
      <c r="GN40" s="165">
        <v>4.1821120697079051E-2</v>
      </c>
      <c r="GO40" s="169">
        <v>1135.6546445592053</v>
      </c>
      <c r="HA40" s="148">
        <v>1135.6546445592053</v>
      </c>
      <c r="HB40" s="141">
        <v>1.2869071088158945E-2</v>
      </c>
      <c r="HC40" s="141">
        <v>8.0431694300993409E-3</v>
      </c>
      <c r="HD40" s="141">
        <v>1.4477704974178811E-2</v>
      </c>
      <c r="HE40" s="141">
        <v>0.55555555555555558</v>
      </c>
      <c r="HF40" s="165">
        <v>1.1146230771911931</v>
      </c>
      <c r="HG40" s="165">
        <v>0.75226418534461525</v>
      </c>
      <c r="HH40" s="165">
        <v>1.4201679220080488</v>
      </c>
      <c r="HI40" s="165">
        <v>0.98473070822402509</v>
      </c>
      <c r="HJ40" s="165">
        <v>0.43474095363073634</v>
      </c>
      <c r="HK40" s="165">
        <v>0.61721616225567044</v>
      </c>
      <c r="HL40" s="165">
        <v>0.43474095363073634</v>
      </c>
      <c r="HM40" s="165">
        <v>115.18896307399991</v>
      </c>
      <c r="HN40" s="165">
        <v>4.1821120697079051E-2</v>
      </c>
      <c r="HO40" s="169">
        <v>1135.6546445592053</v>
      </c>
      <c r="IA40" s="148">
        <v>1135.6546445592053</v>
      </c>
      <c r="IB40" s="141">
        <v>1.2869071088158945E-2</v>
      </c>
      <c r="IC40" s="141">
        <v>8.0431694300993409E-3</v>
      </c>
      <c r="ID40" s="141">
        <v>1.4477704974178811E-2</v>
      </c>
      <c r="IE40" s="141">
        <v>0.55555555555555558</v>
      </c>
      <c r="IF40" s="165">
        <v>1.1146230771911931</v>
      </c>
      <c r="IG40" s="165">
        <v>0.75226418534461525</v>
      </c>
      <c r="IH40" s="165">
        <v>1.4201679220080488</v>
      </c>
      <c r="II40" s="165">
        <v>0.98473070822402509</v>
      </c>
      <c r="IJ40" s="165">
        <v>0.43474095363073634</v>
      </c>
      <c r="IK40" s="165">
        <v>0.61721616225567044</v>
      </c>
      <c r="IL40" s="165">
        <v>0.43474095363073634</v>
      </c>
      <c r="IM40" s="165">
        <v>115.18896307399991</v>
      </c>
      <c r="IN40" s="165">
        <v>4.1821120697079051E-2</v>
      </c>
      <c r="IO40" s="169">
        <v>1135.6546445592053</v>
      </c>
    </row>
    <row r="41" spans="2:249" ht="13.5" customHeight="1">
      <c r="B41" s="38" t="s">
        <v>148</v>
      </c>
      <c r="J41" s="181"/>
      <c r="K41" s="215">
        <v>15</v>
      </c>
      <c r="L41" s="182"/>
      <c r="O41" s="101" t="s">
        <v>213</v>
      </c>
      <c r="P41" s="23" cm="1">
        <f t="array" ref="P41">IF(P38&gt;300,noisuy1chieu($S$38,Paint!$E$40:$J$40,Paint!$E$68:$J$68),noisuy2chieu(P38,S38,DESAM_R45))</f>
        <v>445</v>
      </c>
      <c r="Q41" s="23" t="str" cm="1">
        <f t="array" ref="Q41">IF(P38&gt;300,"-",noisuy2chieu(S38,P38,DESAM_R60))</f>
        <v>-</v>
      </c>
      <c r="R41" s="23" t="str" cm="1">
        <f t="array" ref="R41">IF(P38&gt;300,"-",noisuy2chieu(S38,P38,DESAM_R90))</f>
        <v>-</v>
      </c>
      <c r="S41" s="23" t="str" cm="1">
        <f t="array" ref="S41">IF(P38&gt;300,"-",noisuy2chieu(S38,P38,DESAM_R120))</f>
        <v>-</v>
      </c>
      <c r="AA41" s="129">
        <v>29</v>
      </c>
      <c r="AB41" s="129" t="s">
        <v>383</v>
      </c>
      <c r="AC41" s="129" t="s">
        <v>384</v>
      </c>
      <c r="AD41" s="129" t="s">
        <v>340</v>
      </c>
      <c r="AE41" s="131">
        <v>1.4985508846314672</v>
      </c>
      <c r="AF41" s="99">
        <v>9.9129021081128208</v>
      </c>
      <c r="AG41" s="99"/>
      <c r="AH41" s="99">
        <v>49.999999999999993</v>
      </c>
      <c r="AI41" s="129">
        <v>50</v>
      </c>
      <c r="AJ41" s="129">
        <v>4</v>
      </c>
      <c r="AK41" s="129">
        <v>6</v>
      </c>
      <c r="AL41" s="129">
        <v>1.5</v>
      </c>
      <c r="AM41" s="129">
        <v>1.5</v>
      </c>
      <c r="AN41" s="97">
        <v>390.625</v>
      </c>
      <c r="AO41" s="97">
        <v>1042</v>
      </c>
      <c r="AZ41" s="174"/>
      <c r="BA41" s="129">
        <v>768</v>
      </c>
      <c r="BB41" s="99">
        <v>15.529527766126337</v>
      </c>
      <c r="BC41" s="99">
        <v>23.009961610861787</v>
      </c>
      <c r="BD41" s="99">
        <v>96.590187582642628</v>
      </c>
      <c r="BE41" s="99">
        <v>65.189156999372358</v>
      </c>
      <c r="BF41" s="165">
        <v>1.2461864849447517</v>
      </c>
      <c r="BG41" s="165">
        <v>0.84105692773453034</v>
      </c>
      <c r="BZ41" s="174"/>
      <c r="CA41" s="131">
        <v>12.5</v>
      </c>
      <c r="CB41" s="131">
        <v>10.522878801015889</v>
      </c>
      <c r="CC41" s="99">
        <v>4</v>
      </c>
      <c r="CD41" s="131">
        <v>12.5</v>
      </c>
      <c r="CE41" s="131">
        <v>8.0675404141121803</v>
      </c>
      <c r="CF41" s="99">
        <v>4</v>
      </c>
      <c r="CG41" s="99">
        <v>4</v>
      </c>
      <c r="DA41" s="131">
        <v>9.9129021081128208</v>
      </c>
      <c r="DB41" s="129">
        <v>2.4318336240463975E-2</v>
      </c>
      <c r="DC41" s="99">
        <v>1041.5776096392087</v>
      </c>
      <c r="EA41" s="148" t="s">
        <v>333</v>
      </c>
      <c r="EB41" s="141" t="s">
        <v>333</v>
      </c>
      <c r="EC41" s="141" t="s">
        <v>333</v>
      </c>
      <c r="ED41" s="141" t="s">
        <v>333</v>
      </c>
      <c r="EE41" s="141" t="s">
        <v>333</v>
      </c>
      <c r="EF41" s="165" t="s">
        <v>333</v>
      </c>
      <c r="EG41" s="165" t="s">
        <v>333</v>
      </c>
      <c r="EH41" s="165" t="s">
        <v>333</v>
      </c>
      <c r="EI41" s="165" t="s">
        <v>333</v>
      </c>
      <c r="EJ41" s="165" t="s">
        <v>333</v>
      </c>
      <c r="EK41" s="165" t="s">
        <v>333</v>
      </c>
      <c r="EL41" s="165" t="s">
        <v>333</v>
      </c>
      <c r="EM41" s="165" t="s">
        <v>333</v>
      </c>
      <c r="EN41" s="165" t="s">
        <v>333</v>
      </c>
      <c r="EO41" s="169" t="s">
        <v>333</v>
      </c>
      <c r="FA41" s="148" t="s">
        <v>333</v>
      </c>
      <c r="FB41" s="141" t="s">
        <v>333</v>
      </c>
      <c r="FC41" s="141" t="s">
        <v>333</v>
      </c>
      <c r="FD41" s="141" t="s">
        <v>333</v>
      </c>
      <c r="FE41" s="141" t="s">
        <v>333</v>
      </c>
      <c r="FF41" s="165" t="s">
        <v>333</v>
      </c>
      <c r="FG41" s="165" t="s">
        <v>333</v>
      </c>
      <c r="FH41" s="165" t="s">
        <v>333</v>
      </c>
      <c r="FI41" s="165" t="s">
        <v>333</v>
      </c>
      <c r="FJ41" s="165" t="s">
        <v>333</v>
      </c>
      <c r="FK41" s="165" t="s">
        <v>333</v>
      </c>
      <c r="FL41" s="165" t="s">
        <v>333</v>
      </c>
      <c r="FM41" s="165" t="s">
        <v>333</v>
      </c>
      <c r="FN41" s="165" t="s">
        <v>333</v>
      </c>
      <c r="FO41" s="169" t="s">
        <v>333</v>
      </c>
      <c r="GA41" s="148" t="s">
        <v>333</v>
      </c>
      <c r="GB41" s="141" t="s">
        <v>333</v>
      </c>
      <c r="GC41" s="141" t="s">
        <v>333</v>
      </c>
      <c r="GD41" s="141" t="s">
        <v>333</v>
      </c>
      <c r="GE41" s="141" t="s">
        <v>333</v>
      </c>
      <c r="GF41" s="165" t="s">
        <v>333</v>
      </c>
      <c r="GG41" s="165" t="s">
        <v>333</v>
      </c>
      <c r="GH41" s="165" t="s">
        <v>333</v>
      </c>
      <c r="GI41" s="165" t="s">
        <v>333</v>
      </c>
      <c r="GJ41" s="165" t="s">
        <v>333</v>
      </c>
      <c r="GK41" s="165" t="s">
        <v>333</v>
      </c>
      <c r="GL41" s="165" t="s">
        <v>333</v>
      </c>
      <c r="GM41" s="165" t="s">
        <v>333</v>
      </c>
      <c r="GN41" s="165" t="s">
        <v>333</v>
      </c>
      <c r="GO41" s="169" t="s">
        <v>333</v>
      </c>
      <c r="HA41" s="148" t="s">
        <v>333</v>
      </c>
      <c r="HB41" s="141" t="s">
        <v>333</v>
      </c>
      <c r="HC41" s="141" t="s">
        <v>333</v>
      </c>
      <c r="HD41" s="141" t="s">
        <v>333</v>
      </c>
      <c r="HE41" s="141" t="s">
        <v>333</v>
      </c>
      <c r="HF41" s="165" t="s">
        <v>333</v>
      </c>
      <c r="HG41" s="165" t="s">
        <v>333</v>
      </c>
      <c r="HH41" s="165" t="s">
        <v>333</v>
      </c>
      <c r="HI41" s="165" t="s">
        <v>333</v>
      </c>
      <c r="HJ41" s="165" t="s">
        <v>333</v>
      </c>
      <c r="HK41" s="165" t="s">
        <v>333</v>
      </c>
      <c r="HL41" s="165" t="s">
        <v>333</v>
      </c>
      <c r="HM41" s="165" t="s">
        <v>333</v>
      </c>
      <c r="HN41" s="165" t="s">
        <v>333</v>
      </c>
      <c r="HO41" s="169" t="s">
        <v>333</v>
      </c>
      <c r="IA41" s="148" t="s">
        <v>333</v>
      </c>
      <c r="IB41" s="141" t="s">
        <v>333</v>
      </c>
      <c r="IC41" s="141" t="s">
        <v>333</v>
      </c>
      <c r="ID41" s="141" t="s">
        <v>333</v>
      </c>
      <c r="IE41" s="141" t="s">
        <v>333</v>
      </c>
      <c r="IF41" s="165" t="s">
        <v>333</v>
      </c>
      <c r="IG41" s="165" t="s">
        <v>333</v>
      </c>
      <c r="IH41" s="165" t="s">
        <v>333</v>
      </c>
      <c r="II41" s="165" t="s">
        <v>333</v>
      </c>
      <c r="IJ41" s="165" t="s">
        <v>333</v>
      </c>
      <c r="IK41" s="165" t="s">
        <v>333</v>
      </c>
      <c r="IL41" s="165" t="s">
        <v>333</v>
      </c>
      <c r="IM41" s="165" t="s">
        <v>333</v>
      </c>
      <c r="IN41" s="165" t="s">
        <v>333</v>
      </c>
      <c r="IO41" s="169" t="s">
        <v>333</v>
      </c>
    </row>
    <row r="42" spans="2:249" ht="13.5" customHeight="1">
      <c r="B42" s="38" t="str">
        <f>"- Nhiệt độ của cấu kiện ở thời điểm "&amp;K41 &amp; " phút"</f>
        <v>- Nhiệt độ của cấu kiện ở thời điểm 15 phút</v>
      </c>
      <c r="J42" s="181" t="s">
        <v>205</v>
      </c>
      <c r="K42" s="180">
        <f>IF(AND($K$39&lt;=250,S36="Y"),"-",K111)</f>
        <v>716.7174072265625</v>
      </c>
      <c r="L42" s="2" t="s">
        <v>69</v>
      </c>
      <c r="O42" s="101" t="s">
        <v>214</v>
      </c>
      <c r="P42" s="23" cm="1">
        <f t="array" ref="P42">IF(P38&gt;300,noisuy1chieu(S38,Paint!E73:J73,Paint!E101:J101),noisuy2chieu(S38,P38,SEIKO_R45))</f>
        <v>445</v>
      </c>
      <c r="Q42" s="23" t="str" cm="1">
        <f t="array" ref="Q42">IF(P38&gt;300,"-",noisuy2chieu(S38,P38,SEIKO_R60))</f>
        <v>-</v>
      </c>
      <c r="R42" s="23" t="str" cm="1">
        <f t="array" ref="R42">IF(P38&gt;300,"-",noisuy2chieu(S38,P38,SEIKO_R90))</f>
        <v>-</v>
      </c>
      <c r="S42" s="23" t="str" cm="1">
        <f t="array" ref="S42">IF(P38&gt;300,"-",noisuy2chieu(S38,P38,SEIKO_R120))</f>
        <v>-</v>
      </c>
      <c r="AA42" s="129">
        <v>30</v>
      </c>
      <c r="AB42" s="129" t="s">
        <v>385</v>
      </c>
      <c r="AC42" s="129" t="s">
        <v>386</v>
      </c>
      <c r="AD42" s="129" t="s">
        <v>340</v>
      </c>
      <c r="AE42" s="131">
        <v>2.7882867615907466E-2</v>
      </c>
      <c r="AF42" s="99">
        <v>-25.047826254227427</v>
      </c>
      <c r="AG42" s="99"/>
      <c r="AH42" s="99">
        <v>49.999999999999993</v>
      </c>
      <c r="AI42" s="129">
        <v>50</v>
      </c>
      <c r="AJ42" s="129">
        <v>4</v>
      </c>
      <c r="AK42" s="129">
        <v>6</v>
      </c>
      <c r="AL42" s="129">
        <v>1.5</v>
      </c>
      <c r="AM42" s="129">
        <v>1.5</v>
      </c>
      <c r="AN42" s="97">
        <v>390.625</v>
      </c>
      <c r="AO42" s="97">
        <v>1042</v>
      </c>
      <c r="AZ42" s="174"/>
      <c r="BA42" s="129">
        <v>768</v>
      </c>
      <c r="BB42" s="99">
        <v>15.529527766126337</v>
      </c>
      <c r="BC42" s="99">
        <v>23.009961610861787</v>
      </c>
      <c r="BD42" s="99">
        <v>96.590187582642628</v>
      </c>
      <c r="BE42" s="99">
        <v>65.189156999372358</v>
      </c>
      <c r="BF42" s="165">
        <v>1.2461864849447517</v>
      </c>
      <c r="BG42" s="165">
        <v>0.84105692773453034</v>
      </c>
      <c r="BZ42" s="174"/>
      <c r="CA42" s="131">
        <v>12.5</v>
      </c>
      <c r="CB42" s="131">
        <v>10.522878801015889</v>
      </c>
      <c r="CC42" s="99">
        <v>4</v>
      </c>
      <c r="CD42" s="131">
        <v>12.5</v>
      </c>
      <c r="CE42" s="131">
        <v>8.0675404141121803</v>
      </c>
      <c r="CF42" s="99">
        <v>4</v>
      </c>
      <c r="CG42" s="99">
        <v>4</v>
      </c>
      <c r="DA42" s="131" t="s">
        <v>333</v>
      </c>
      <c r="DB42" s="129" t="s">
        <v>333</v>
      </c>
      <c r="DC42" s="99" t="s">
        <v>333</v>
      </c>
      <c r="EA42" s="148">
        <v>20</v>
      </c>
      <c r="EB42" s="141">
        <v>1</v>
      </c>
      <c r="EC42" s="141">
        <v>1</v>
      </c>
      <c r="ED42" s="141">
        <v>1</v>
      </c>
      <c r="EE42" s="141">
        <v>1</v>
      </c>
      <c r="EF42" s="165">
        <v>1.2461864849447517</v>
      </c>
      <c r="EG42" s="165">
        <v>0.84105692773453034</v>
      </c>
      <c r="EH42" s="165">
        <v>1.6107552824902411</v>
      </c>
      <c r="EI42" s="165">
        <v>1.079285282745061</v>
      </c>
      <c r="EJ42" s="165">
        <v>0.38003743231981679</v>
      </c>
      <c r="EK42" s="165">
        <v>0.5695870360528843</v>
      </c>
      <c r="EL42" s="165">
        <v>0.38003743231981679</v>
      </c>
      <c r="EM42" s="165">
        <v>100.69471806745865</v>
      </c>
      <c r="EN42" s="165">
        <v>0.24875015030527298</v>
      </c>
      <c r="EO42" s="169">
        <v>1041.5776096392087</v>
      </c>
      <c r="FA42" s="148">
        <v>1041.5776096392087</v>
      </c>
      <c r="FB42" s="141">
        <v>3.1684478072158254E-2</v>
      </c>
      <c r="FC42" s="141">
        <v>1.980279879509891E-2</v>
      </c>
      <c r="FD42" s="141">
        <v>3.5645037831178034E-2</v>
      </c>
      <c r="FE42" s="141">
        <v>0.55555555555555558</v>
      </c>
      <c r="FF42" s="165">
        <v>0.92885256432599439</v>
      </c>
      <c r="FG42" s="165">
        <v>0.62688682112051264</v>
      </c>
      <c r="FH42" s="165">
        <v>1.1805298930478765</v>
      </c>
      <c r="FI42" s="165">
        <v>0.86464354820389588</v>
      </c>
      <c r="FJ42" s="165">
        <v>0.52379397353136836</v>
      </c>
      <c r="FK42" s="165">
        <v>0.68486372592898215</v>
      </c>
      <c r="FL42" s="165">
        <v>0.52379397353136836</v>
      </c>
      <c r="FM42" s="165">
        <v>138.78445122687134</v>
      </c>
      <c r="FN42" s="165">
        <v>0.18048006122300886</v>
      </c>
      <c r="FO42" s="169">
        <v>1041.5776096392087</v>
      </c>
      <c r="GA42" s="148">
        <v>1041.5776096392087</v>
      </c>
      <c r="GB42" s="141">
        <v>3.1684478072158254E-2</v>
      </c>
      <c r="GC42" s="141">
        <v>1.980279879509891E-2</v>
      </c>
      <c r="GD42" s="141">
        <v>3.5645037831178034E-2</v>
      </c>
      <c r="GE42" s="141">
        <v>0.55555555555555558</v>
      </c>
      <c r="GF42" s="165">
        <v>0.92885256432599439</v>
      </c>
      <c r="GG42" s="165">
        <v>0.62688682112051264</v>
      </c>
      <c r="GH42" s="165">
        <v>1.1805298930478765</v>
      </c>
      <c r="GI42" s="165">
        <v>0.86464354820389588</v>
      </c>
      <c r="GJ42" s="165">
        <v>0.52379397353136836</v>
      </c>
      <c r="GK42" s="165">
        <v>0.68486372592898215</v>
      </c>
      <c r="GL42" s="165">
        <v>0.52379397353136836</v>
      </c>
      <c r="GM42" s="165">
        <v>138.78445122687134</v>
      </c>
      <c r="GN42" s="165">
        <v>0.18048006122300886</v>
      </c>
      <c r="GO42" s="169">
        <v>1041.5776096392087</v>
      </c>
      <c r="HA42" s="148">
        <v>1041.5776096392087</v>
      </c>
      <c r="HB42" s="141">
        <v>3.1684478072158254E-2</v>
      </c>
      <c r="HC42" s="141">
        <v>1.980279879509891E-2</v>
      </c>
      <c r="HD42" s="141">
        <v>3.5645037831178034E-2</v>
      </c>
      <c r="HE42" s="141">
        <v>0.55555555555555558</v>
      </c>
      <c r="HF42" s="165">
        <v>0.92885256432599439</v>
      </c>
      <c r="HG42" s="165">
        <v>0.62688682112051264</v>
      </c>
      <c r="HH42" s="165">
        <v>1.1805298930478765</v>
      </c>
      <c r="HI42" s="165">
        <v>0.86464354820389588</v>
      </c>
      <c r="HJ42" s="165">
        <v>0.52379397353136836</v>
      </c>
      <c r="HK42" s="165">
        <v>0.68486372592898215</v>
      </c>
      <c r="HL42" s="165">
        <v>0.52379397353136836</v>
      </c>
      <c r="HM42" s="165">
        <v>138.78445122687134</v>
      </c>
      <c r="HN42" s="165">
        <v>0.18048006122300886</v>
      </c>
      <c r="HO42" s="169">
        <v>1041.5776096392087</v>
      </c>
      <c r="IA42" s="148">
        <v>1041.5776096392087</v>
      </c>
      <c r="IB42" s="141">
        <v>3.1684478072158254E-2</v>
      </c>
      <c r="IC42" s="141">
        <v>1.980279879509891E-2</v>
      </c>
      <c r="ID42" s="141">
        <v>3.5645037831178034E-2</v>
      </c>
      <c r="IE42" s="141">
        <v>0.55555555555555558</v>
      </c>
      <c r="IF42" s="165">
        <v>0.92885256432599439</v>
      </c>
      <c r="IG42" s="165">
        <v>0.62688682112051264</v>
      </c>
      <c r="IH42" s="165">
        <v>1.1805298930478765</v>
      </c>
      <c r="II42" s="165">
        <v>0.86464354820389588</v>
      </c>
      <c r="IJ42" s="165">
        <v>0.52379397353136836</v>
      </c>
      <c r="IK42" s="165">
        <v>0.68486372592898215</v>
      </c>
      <c r="IL42" s="165">
        <v>0.52379397353136836</v>
      </c>
      <c r="IM42" s="165">
        <v>138.78445122687134</v>
      </c>
      <c r="IN42" s="165">
        <v>0.18048006122300886</v>
      </c>
      <c r="IO42" s="169">
        <v>1041.5776096392087</v>
      </c>
    </row>
    <row r="43" spans="2:249" ht="13.5" customHeight="1">
      <c r="B43" s="38" t="str">
        <f>"- Tỷ số huy động cấu kiện tại thời điểm yêu cầu chống cháy:"</f>
        <v>- Tỷ số huy động cấu kiện tại thời điểm yêu cầu chống cháy:</v>
      </c>
      <c r="J43" s="181" t="s">
        <v>216</v>
      </c>
      <c r="K43" s="86">
        <f>IF(AND($K$39&lt;=250,S36="Y"),"-",K42/K40)</f>
        <v>0.63110507288485607</v>
      </c>
      <c r="L43" s="213" t="str">
        <f>IF(AND($K$39&lt;=250,S36="Y"),"-",IF(K43&gt;1,"&gt;","&lt;")&amp; " 1")</f>
        <v>&lt; 1</v>
      </c>
      <c r="O43" s="318" t="s">
        <v>286</v>
      </c>
      <c r="P43" s="319"/>
      <c r="Q43" s="319"/>
      <c r="R43" s="319"/>
      <c r="S43" s="319"/>
      <c r="T43" s="109"/>
      <c r="AA43" s="129">
        <v>31</v>
      </c>
      <c r="AB43" s="129" t="s">
        <v>387</v>
      </c>
      <c r="AC43" s="129" t="s">
        <v>388</v>
      </c>
      <c r="AD43" s="129" t="s">
        <v>340</v>
      </c>
      <c r="AE43" s="131">
        <v>1.7717522379773252</v>
      </c>
      <c r="AF43" s="99">
        <v>1.6077681990922295</v>
      </c>
      <c r="AG43" s="99"/>
      <c r="AH43" s="99">
        <v>49.999999999999993</v>
      </c>
      <c r="AI43" s="129">
        <v>50</v>
      </c>
      <c r="AJ43" s="129">
        <v>4</v>
      </c>
      <c r="AK43" s="129">
        <v>6</v>
      </c>
      <c r="AL43" s="129">
        <v>1.8</v>
      </c>
      <c r="AM43" s="129">
        <v>1.8</v>
      </c>
      <c r="AN43" s="97">
        <v>390.625</v>
      </c>
      <c r="AO43" s="97">
        <v>1136</v>
      </c>
      <c r="AZ43" s="174"/>
      <c r="BA43" s="129">
        <v>768</v>
      </c>
      <c r="BB43" s="99">
        <v>15.529527766126337</v>
      </c>
      <c r="BC43" s="99">
        <v>23.009961610861787</v>
      </c>
      <c r="BD43" s="99">
        <v>115.90822509917115</v>
      </c>
      <c r="BE43" s="99">
        <v>78.226988399246835</v>
      </c>
      <c r="BF43" s="165">
        <v>1.495423781933702</v>
      </c>
      <c r="BG43" s="165">
        <v>1.0092683132814364</v>
      </c>
      <c r="BZ43" s="174"/>
      <c r="CA43" s="131">
        <v>12.5</v>
      </c>
      <c r="CB43" s="131">
        <v>10.522878801015889</v>
      </c>
      <c r="CC43" s="99">
        <v>4</v>
      </c>
      <c r="CD43" s="131">
        <v>12.5</v>
      </c>
      <c r="CE43" s="131">
        <v>8.0675404141121803</v>
      </c>
      <c r="CF43" s="99">
        <v>4</v>
      </c>
      <c r="CG43" s="99">
        <v>4</v>
      </c>
      <c r="DA43" s="131">
        <v>1.6077681990922295</v>
      </c>
      <c r="DB43" s="129">
        <v>1.2999999999999999E-2</v>
      </c>
      <c r="DC43" s="99">
        <v>1135.6546445592053</v>
      </c>
      <c r="EA43" s="148" t="s">
        <v>333</v>
      </c>
      <c r="EB43" s="141" t="s">
        <v>333</v>
      </c>
      <c r="EC43" s="141" t="s">
        <v>333</v>
      </c>
      <c r="ED43" s="141" t="s">
        <v>333</v>
      </c>
      <c r="EE43" s="141" t="s">
        <v>333</v>
      </c>
      <c r="EF43" s="165" t="s">
        <v>333</v>
      </c>
      <c r="EG43" s="165" t="s">
        <v>333</v>
      </c>
      <c r="EH43" s="165" t="s">
        <v>333</v>
      </c>
      <c r="EI43" s="165" t="s">
        <v>333</v>
      </c>
      <c r="EJ43" s="165" t="s">
        <v>333</v>
      </c>
      <c r="EK43" s="165" t="s">
        <v>333</v>
      </c>
      <c r="EL43" s="165" t="s">
        <v>333</v>
      </c>
      <c r="EM43" s="165" t="s">
        <v>333</v>
      </c>
      <c r="EN43" s="165" t="s">
        <v>333</v>
      </c>
      <c r="EO43" s="169" t="s">
        <v>333</v>
      </c>
      <c r="FA43" s="148" t="s">
        <v>333</v>
      </c>
      <c r="FB43" s="141" t="s">
        <v>333</v>
      </c>
      <c r="FC43" s="141" t="s">
        <v>333</v>
      </c>
      <c r="FD43" s="141" t="s">
        <v>333</v>
      </c>
      <c r="FE43" s="141" t="s">
        <v>333</v>
      </c>
      <c r="FF43" s="165" t="s">
        <v>333</v>
      </c>
      <c r="FG43" s="165" t="s">
        <v>333</v>
      </c>
      <c r="FH43" s="165" t="s">
        <v>333</v>
      </c>
      <c r="FI43" s="165" t="s">
        <v>333</v>
      </c>
      <c r="FJ43" s="165" t="s">
        <v>333</v>
      </c>
      <c r="FK43" s="165" t="s">
        <v>333</v>
      </c>
      <c r="FL43" s="165" t="s">
        <v>333</v>
      </c>
      <c r="FM43" s="165" t="s">
        <v>333</v>
      </c>
      <c r="FN43" s="165" t="s">
        <v>333</v>
      </c>
      <c r="FO43" s="169" t="s">
        <v>333</v>
      </c>
      <c r="GA43" s="148" t="s">
        <v>333</v>
      </c>
      <c r="GB43" s="141" t="s">
        <v>333</v>
      </c>
      <c r="GC43" s="141" t="s">
        <v>333</v>
      </c>
      <c r="GD43" s="141" t="s">
        <v>333</v>
      </c>
      <c r="GE43" s="141" t="s">
        <v>333</v>
      </c>
      <c r="GF43" s="165" t="s">
        <v>333</v>
      </c>
      <c r="GG43" s="165" t="s">
        <v>333</v>
      </c>
      <c r="GH43" s="165" t="s">
        <v>333</v>
      </c>
      <c r="GI43" s="165" t="s">
        <v>333</v>
      </c>
      <c r="GJ43" s="165" t="s">
        <v>333</v>
      </c>
      <c r="GK43" s="165" t="s">
        <v>333</v>
      </c>
      <c r="GL43" s="165" t="s">
        <v>333</v>
      </c>
      <c r="GM43" s="165" t="s">
        <v>333</v>
      </c>
      <c r="GN43" s="165" t="s">
        <v>333</v>
      </c>
      <c r="GO43" s="169" t="s">
        <v>333</v>
      </c>
      <c r="HA43" s="148" t="s">
        <v>333</v>
      </c>
      <c r="HB43" s="141" t="s">
        <v>333</v>
      </c>
      <c r="HC43" s="141" t="s">
        <v>333</v>
      </c>
      <c r="HD43" s="141" t="s">
        <v>333</v>
      </c>
      <c r="HE43" s="141" t="s">
        <v>333</v>
      </c>
      <c r="HF43" s="165" t="s">
        <v>333</v>
      </c>
      <c r="HG43" s="165" t="s">
        <v>333</v>
      </c>
      <c r="HH43" s="165" t="s">
        <v>333</v>
      </c>
      <c r="HI43" s="165" t="s">
        <v>333</v>
      </c>
      <c r="HJ43" s="165" t="s">
        <v>333</v>
      </c>
      <c r="HK43" s="165" t="s">
        <v>333</v>
      </c>
      <c r="HL43" s="165" t="s">
        <v>333</v>
      </c>
      <c r="HM43" s="165" t="s">
        <v>333</v>
      </c>
      <c r="HN43" s="165" t="s">
        <v>333</v>
      </c>
      <c r="HO43" s="169" t="s">
        <v>333</v>
      </c>
      <c r="IA43" s="148" t="s">
        <v>333</v>
      </c>
      <c r="IB43" s="141" t="s">
        <v>333</v>
      </c>
      <c r="IC43" s="141" t="s">
        <v>333</v>
      </c>
      <c r="ID43" s="141" t="s">
        <v>333</v>
      </c>
      <c r="IE43" s="141" t="s">
        <v>333</v>
      </c>
      <c r="IF43" s="165" t="s">
        <v>333</v>
      </c>
      <c r="IG43" s="165" t="s">
        <v>333</v>
      </c>
      <c r="IH43" s="165" t="s">
        <v>333</v>
      </c>
      <c r="II43" s="165" t="s">
        <v>333</v>
      </c>
      <c r="IJ43" s="165" t="s">
        <v>333</v>
      </c>
      <c r="IK43" s="165" t="s">
        <v>333</v>
      </c>
      <c r="IL43" s="165" t="s">
        <v>333</v>
      </c>
      <c r="IM43" s="165" t="s">
        <v>333</v>
      </c>
      <c r="IN43" s="165" t="s">
        <v>333</v>
      </c>
      <c r="IO43" s="169" t="s">
        <v>333</v>
      </c>
    </row>
    <row r="44" spans="2:249" ht="13.5" customHeight="1">
      <c r="B44" s="54" t="s">
        <v>149</v>
      </c>
      <c r="D44" s="216" t="str">
        <f>IF(OR(K43&lt;=1,AND(K39&lt;=250,S36="Y")),"Kết cấu đủ khả năng chịu lửa, không cần biện pháp bảo vệ","Kết cấu cần biện pháp bảo vệ")</f>
        <v>Kết cấu đủ khả năng chịu lửa, không cần biện pháp bảo vệ</v>
      </c>
      <c r="E44" s="217"/>
      <c r="F44" s="217"/>
      <c r="G44" s="217"/>
      <c r="H44" s="217"/>
      <c r="I44" s="217"/>
      <c r="K44" s="213"/>
      <c r="O44" s="319"/>
      <c r="P44" s="319"/>
      <c r="Q44" s="319"/>
      <c r="R44" s="319"/>
      <c r="S44" s="319"/>
      <c r="T44" s="109"/>
      <c r="AA44" s="129">
        <v>32</v>
      </c>
      <c r="AB44" s="129" t="s">
        <v>389</v>
      </c>
      <c r="AC44" s="129" t="s">
        <v>390</v>
      </c>
      <c r="AD44" s="129" t="s">
        <v>340</v>
      </c>
      <c r="AE44" s="131">
        <v>0</v>
      </c>
      <c r="AF44" s="99">
        <v>-4.7294579466227962</v>
      </c>
      <c r="AG44" s="99"/>
      <c r="AH44" s="99">
        <v>49.999999999999993</v>
      </c>
      <c r="AI44" s="129">
        <v>50</v>
      </c>
      <c r="AJ44" s="129">
        <v>4</v>
      </c>
      <c r="AK44" s="129">
        <v>6</v>
      </c>
      <c r="AL44" s="129">
        <v>1.8</v>
      </c>
      <c r="AM44" s="129">
        <v>1.8</v>
      </c>
      <c r="AN44" s="97">
        <v>390.625</v>
      </c>
      <c r="AO44" s="97">
        <v>1136</v>
      </c>
      <c r="AZ44" s="174"/>
      <c r="BA44" s="129">
        <v>768</v>
      </c>
      <c r="BB44" s="99">
        <v>15.529527766126337</v>
      </c>
      <c r="BC44" s="99">
        <v>23.009961610861787</v>
      </c>
      <c r="BD44" s="99">
        <v>115.90822509917115</v>
      </c>
      <c r="BE44" s="99">
        <v>78.226988399246835</v>
      </c>
      <c r="BF44" s="165">
        <v>1.495423781933702</v>
      </c>
      <c r="BG44" s="165">
        <v>1.0092683132814364</v>
      </c>
      <c r="BZ44" s="174"/>
      <c r="CA44" s="131">
        <v>12.5</v>
      </c>
      <c r="CB44" s="131">
        <v>10.522878801015889</v>
      </c>
      <c r="CC44" s="99">
        <v>4</v>
      </c>
      <c r="CD44" s="131">
        <v>12.5</v>
      </c>
      <c r="CE44" s="131">
        <v>8.0675404141121803</v>
      </c>
      <c r="CF44" s="99">
        <v>4</v>
      </c>
      <c r="CG44" s="99">
        <v>4</v>
      </c>
      <c r="DA44" s="131" t="s">
        <v>333</v>
      </c>
      <c r="DB44" s="129" t="s">
        <v>333</v>
      </c>
      <c r="DC44" s="99" t="s">
        <v>333</v>
      </c>
      <c r="EA44" s="148">
        <v>20</v>
      </c>
      <c r="EB44" s="141">
        <v>1</v>
      </c>
      <c r="EC44" s="141">
        <v>1</v>
      </c>
      <c r="ED44" s="141">
        <v>1</v>
      </c>
      <c r="EE44" s="141">
        <v>1</v>
      </c>
      <c r="EF44" s="165">
        <v>1.495423781933702</v>
      </c>
      <c r="EG44" s="165">
        <v>1.0092683132814364</v>
      </c>
      <c r="EH44" s="165">
        <v>2.019264029619364</v>
      </c>
      <c r="EI44" s="165">
        <v>1.2800275499769027</v>
      </c>
      <c r="EJ44" s="165">
        <v>0.29619551926972965</v>
      </c>
      <c r="EK44" s="165">
        <v>0.48371528670294522</v>
      </c>
      <c r="EL44" s="165">
        <v>0.29619551926972965</v>
      </c>
      <c r="EM44" s="165">
        <v>78.479964785707566</v>
      </c>
      <c r="EN44" s="165">
        <v>6.0263252659920975E-2</v>
      </c>
      <c r="EO44" s="169">
        <v>1135.6546445592053</v>
      </c>
      <c r="FA44" s="148">
        <v>1135.6546445592053</v>
      </c>
      <c r="FB44" s="141">
        <v>1.2869071088158945E-2</v>
      </c>
      <c r="FC44" s="141">
        <v>8.0431694300993409E-3</v>
      </c>
      <c r="FD44" s="141">
        <v>1.4477704974178811E-2</v>
      </c>
      <c r="FE44" s="141">
        <v>0.55555555555555558</v>
      </c>
      <c r="FF44" s="165">
        <v>1.1146230771911931</v>
      </c>
      <c r="FG44" s="165">
        <v>0.75226418534461525</v>
      </c>
      <c r="FH44" s="165">
        <v>1.4201679220080488</v>
      </c>
      <c r="FI44" s="165">
        <v>0.98473070822402509</v>
      </c>
      <c r="FJ44" s="165">
        <v>0.43474095363073634</v>
      </c>
      <c r="FK44" s="165">
        <v>0.61721616225567044</v>
      </c>
      <c r="FL44" s="165">
        <v>0.43474095363073634</v>
      </c>
      <c r="FM44" s="165">
        <v>115.18896307399991</v>
      </c>
      <c r="FN44" s="165">
        <v>4.1058256107266877E-2</v>
      </c>
      <c r="FO44" s="169">
        <v>1135.6546445592053</v>
      </c>
      <c r="GA44" s="148">
        <v>1135.6546445592053</v>
      </c>
      <c r="GB44" s="141">
        <v>1.2869071088158945E-2</v>
      </c>
      <c r="GC44" s="141">
        <v>8.0431694300993409E-3</v>
      </c>
      <c r="GD44" s="141">
        <v>1.4477704974178811E-2</v>
      </c>
      <c r="GE44" s="141">
        <v>0.55555555555555558</v>
      </c>
      <c r="GF44" s="165">
        <v>1.1146230771911931</v>
      </c>
      <c r="GG44" s="165">
        <v>0.75226418534461525</v>
      </c>
      <c r="GH44" s="165">
        <v>1.4201679220080488</v>
      </c>
      <c r="GI44" s="165">
        <v>0.98473070822402509</v>
      </c>
      <c r="GJ44" s="165">
        <v>0.43474095363073634</v>
      </c>
      <c r="GK44" s="165">
        <v>0.61721616225567044</v>
      </c>
      <c r="GL44" s="165">
        <v>0.43474095363073634</v>
      </c>
      <c r="GM44" s="165">
        <v>115.18896307399991</v>
      </c>
      <c r="GN44" s="165">
        <v>4.1058256107266877E-2</v>
      </c>
      <c r="GO44" s="169">
        <v>1135.6546445592053</v>
      </c>
      <c r="HA44" s="148">
        <v>1135.6546445592053</v>
      </c>
      <c r="HB44" s="141">
        <v>1.2869071088158945E-2</v>
      </c>
      <c r="HC44" s="141">
        <v>8.0431694300993409E-3</v>
      </c>
      <c r="HD44" s="141">
        <v>1.4477704974178811E-2</v>
      </c>
      <c r="HE44" s="141">
        <v>0.55555555555555558</v>
      </c>
      <c r="HF44" s="165">
        <v>1.1146230771911931</v>
      </c>
      <c r="HG44" s="165">
        <v>0.75226418534461525</v>
      </c>
      <c r="HH44" s="165">
        <v>1.4201679220080488</v>
      </c>
      <c r="HI44" s="165">
        <v>0.98473070822402509</v>
      </c>
      <c r="HJ44" s="165">
        <v>0.43474095363073634</v>
      </c>
      <c r="HK44" s="165">
        <v>0.61721616225567044</v>
      </c>
      <c r="HL44" s="165">
        <v>0.43474095363073634</v>
      </c>
      <c r="HM44" s="165">
        <v>115.18896307399991</v>
      </c>
      <c r="HN44" s="165">
        <v>4.1058256107266877E-2</v>
      </c>
      <c r="HO44" s="169">
        <v>1135.6546445592053</v>
      </c>
      <c r="IA44" s="148">
        <v>1135.6546445592053</v>
      </c>
      <c r="IB44" s="141">
        <v>1.2869071088158945E-2</v>
      </c>
      <c r="IC44" s="141">
        <v>8.0431694300993409E-3</v>
      </c>
      <c r="ID44" s="141">
        <v>1.4477704974178811E-2</v>
      </c>
      <c r="IE44" s="141">
        <v>0.55555555555555558</v>
      </c>
      <c r="IF44" s="165">
        <v>1.1146230771911931</v>
      </c>
      <c r="IG44" s="165">
        <v>0.75226418534461525</v>
      </c>
      <c r="IH44" s="165">
        <v>1.4201679220080488</v>
      </c>
      <c r="II44" s="165">
        <v>0.98473070822402509</v>
      </c>
      <c r="IJ44" s="165">
        <v>0.43474095363073634</v>
      </c>
      <c r="IK44" s="165">
        <v>0.61721616225567044</v>
      </c>
      <c r="IL44" s="165">
        <v>0.43474095363073634</v>
      </c>
      <c r="IM44" s="165">
        <v>115.18896307399991</v>
      </c>
      <c r="IN44" s="165">
        <v>4.1058256107266877E-2</v>
      </c>
      <c r="IO44" s="169">
        <v>1135.6546445592053</v>
      </c>
    </row>
    <row r="45" spans="2:249" ht="13.5" customHeight="1">
      <c r="B45" s="38" t="s">
        <v>204</v>
      </c>
      <c r="H45" s="107" t="s">
        <v>199</v>
      </c>
      <c r="I45" s="208" t="str">
        <f>IF(K43&lt;=1,"-",P48)</f>
        <v>-</v>
      </c>
      <c r="J45" s="107" t="s">
        <v>196</v>
      </c>
      <c r="K45" s="218" t="str">
        <f>IF(AND($K$39&lt;=250,S36="Y"),"-",IF(K43&lt;=1,"-",P49))</f>
        <v>-</v>
      </c>
      <c r="L45" s="219" t="s">
        <v>202</v>
      </c>
      <c r="O45" s="319"/>
      <c r="P45" s="319"/>
      <c r="Q45" s="319"/>
      <c r="R45" s="319"/>
      <c r="S45" s="319"/>
      <c r="AA45" s="129">
        <v>33</v>
      </c>
      <c r="AB45" s="129" t="s">
        <v>391</v>
      </c>
      <c r="AC45" s="129" t="s">
        <v>392</v>
      </c>
      <c r="AD45" s="129" t="s">
        <v>340</v>
      </c>
      <c r="AE45" s="131">
        <v>1.4985508846314672</v>
      </c>
      <c r="AF45" s="99">
        <v>9.7789042482153175</v>
      </c>
      <c r="AG45" s="99"/>
      <c r="AH45" s="99">
        <v>49.999999999999993</v>
      </c>
      <c r="AI45" s="129">
        <v>50</v>
      </c>
      <c r="AJ45" s="129">
        <v>4</v>
      </c>
      <c r="AK45" s="129">
        <v>6</v>
      </c>
      <c r="AL45" s="129">
        <v>1.5</v>
      </c>
      <c r="AM45" s="129">
        <v>1.5</v>
      </c>
      <c r="AN45" s="97">
        <v>390.625</v>
      </c>
      <c r="AO45" s="97">
        <v>1044</v>
      </c>
      <c r="AZ45" s="174"/>
      <c r="BA45" s="129">
        <v>768</v>
      </c>
      <c r="BB45" s="99">
        <v>15.529527766126337</v>
      </c>
      <c r="BC45" s="99">
        <v>23.009961610861787</v>
      </c>
      <c r="BD45" s="99">
        <v>96.590187582642628</v>
      </c>
      <c r="BE45" s="99">
        <v>65.189156999372358</v>
      </c>
      <c r="BF45" s="165">
        <v>1.2461864849447517</v>
      </c>
      <c r="BG45" s="165">
        <v>0.84105692773453034</v>
      </c>
      <c r="BZ45" s="174"/>
      <c r="CA45" s="131">
        <v>12.5</v>
      </c>
      <c r="CB45" s="131">
        <v>10.522878801015889</v>
      </c>
      <c r="CC45" s="99">
        <v>4</v>
      </c>
      <c r="CD45" s="131">
        <v>12.5</v>
      </c>
      <c r="CE45" s="131">
        <v>8.0675404141121803</v>
      </c>
      <c r="CF45" s="99">
        <v>4</v>
      </c>
      <c r="CG45" s="99">
        <v>4</v>
      </c>
      <c r="DA45" s="131">
        <v>9.7789042482153175</v>
      </c>
      <c r="DB45" s="129">
        <v>2.3989612625830149E-2</v>
      </c>
      <c r="DC45" s="99">
        <v>1043.6219977845162</v>
      </c>
      <c r="EA45" s="148" t="s">
        <v>333</v>
      </c>
      <c r="EB45" s="141" t="s">
        <v>333</v>
      </c>
      <c r="EC45" s="141" t="s">
        <v>333</v>
      </c>
      <c r="ED45" s="141" t="s">
        <v>333</v>
      </c>
      <c r="EE45" s="141" t="s">
        <v>333</v>
      </c>
      <c r="EF45" s="165" t="s">
        <v>333</v>
      </c>
      <c r="EG45" s="165" t="s">
        <v>333</v>
      </c>
      <c r="EH45" s="165" t="s">
        <v>333</v>
      </c>
      <c r="EI45" s="165" t="s">
        <v>333</v>
      </c>
      <c r="EJ45" s="165" t="s">
        <v>333</v>
      </c>
      <c r="EK45" s="165" t="s">
        <v>333</v>
      </c>
      <c r="EL45" s="165" t="s">
        <v>333</v>
      </c>
      <c r="EM45" s="165" t="s">
        <v>333</v>
      </c>
      <c r="EN45" s="165" t="s">
        <v>333</v>
      </c>
      <c r="EO45" s="169" t="s">
        <v>333</v>
      </c>
      <c r="FA45" s="148" t="s">
        <v>333</v>
      </c>
      <c r="FB45" s="141" t="s">
        <v>333</v>
      </c>
      <c r="FC45" s="141" t="s">
        <v>333</v>
      </c>
      <c r="FD45" s="141" t="s">
        <v>333</v>
      </c>
      <c r="FE45" s="141" t="s">
        <v>333</v>
      </c>
      <c r="FF45" s="165" t="s">
        <v>333</v>
      </c>
      <c r="FG45" s="165" t="s">
        <v>333</v>
      </c>
      <c r="FH45" s="165" t="s">
        <v>333</v>
      </c>
      <c r="FI45" s="165" t="s">
        <v>333</v>
      </c>
      <c r="FJ45" s="165" t="s">
        <v>333</v>
      </c>
      <c r="FK45" s="165" t="s">
        <v>333</v>
      </c>
      <c r="FL45" s="165" t="s">
        <v>333</v>
      </c>
      <c r="FM45" s="165" t="s">
        <v>333</v>
      </c>
      <c r="FN45" s="165" t="s">
        <v>333</v>
      </c>
      <c r="FO45" s="169" t="s">
        <v>333</v>
      </c>
      <c r="GA45" s="148" t="s">
        <v>333</v>
      </c>
      <c r="GB45" s="141" t="s">
        <v>333</v>
      </c>
      <c r="GC45" s="141" t="s">
        <v>333</v>
      </c>
      <c r="GD45" s="141" t="s">
        <v>333</v>
      </c>
      <c r="GE45" s="141" t="s">
        <v>333</v>
      </c>
      <c r="GF45" s="165" t="s">
        <v>333</v>
      </c>
      <c r="GG45" s="165" t="s">
        <v>333</v>
      </c>
      <c r="GH45" s="165" t="s">
        <v>333</v>
      </c>
      <c r="GI45" s="165" t="s">
        <v>333</v>
      </c>
      <c r="GJ45" s="165" t="s">
        <v>333</v>
      </c>
      <c r="GK45" s="165" t="s">
        <v>333</v>
      </c>
      <c r="GL45" s="165" t="s">
        <v>333</v>
      </c>
      <c r="GM45" s="165" t="s">
        <v>333</v>
      </c>
      <c r="GN45" s="165" t="s">
        <v>333</v>
      </c>
      <c r="GO45" s="169" t="s">
        <v>333</v>
      </c>
      <c r="HA45" s="148" t="s">
        <v>333</v>
      </c>
      <c r="HB45" s="141" t="s">
        <v>333</v>
      </c>
      <c r="HC45" s="141" t="s">
        <v>333</v>
      </c>
      <c r="HD45" s="141" t="s">
        <v>333</v>
      </c>
      <c r="HE45" s="141" t="s">
        <v>333</v>
      </c>
      <c r="HF45" s="165" t="s">
        <v>333</v>
      </c>
      <c r="HG45" s="165" t="s">
        <v>333</v>
      </c>
      <c r="HH45" s="165" t="s">
        <v>333</v>
      </c>
      <c r="HI45" s="165" t="s">
        <v>333</v>
      </c>
      <c r="HJ45" s="165" t="s">
        <v>333</v>
      </c>
      <c r="HK45" s="165" t="s">
        <v>333</v>
      </c>
      <c r="HL45" s="165" t="s">
        <v>333</v>
      </c>
      <c r="HM45" s="165" t="s">
        <v>333</v>
      </c>
      <c r="HN45" s="165" t="s">
        <v>333</v>
      </c>
      <c r="HO45" s="169" t="s">
        <v>333</v>
      </c>
      <c r="IA45" s="148" t="s">
        <v>333</v>
      </c>
      <c r="IB45" s="141" t="s">
        <v>333</v>
      </c>
      <c r="IC45" s="141" t="s">
        <v>333</v>
      </c>
      <c r="ID45" s="141" t="s">
        <v>333</v>
      </c>
      <c r="IE45" s="141" t="s">
        <v>333</v>
      </c>
      <c r="IF45" s="165" t="s">
        <v>333</v>
      </c>
      <c r="IG45" s="165" t="s">
        <v>333</v>
      </c>
      <c r="IH45" s="165" t="s">
        <v>333</v>
      </c>
      <c r="II45" s="165" t="s">
        <v>333</v>
      </c>
      <c r="IJ45" s="165" t="s">
        <v>333</v>
      </c>
      <c r="IK45" s="165" t="s">
        <v>333</v>
      </c>
      <c r="IL45" s="165" t="s">
        <v>333</v>
      </c>
      <c r="IM45" s="165" t="s">
        <v>333</v>
      </c>
      <c r="IN45" s="165" t="s">
        <v>333</v>
      </c>
      <c r="IO45" s="169" t="s">
        <v>333</v>
      </c>
    </row>
    <row r="46" spans="2:249" ht="13.5" customHeight="1">
      <c r="B46" s="38" t="s">
        <v>330</v>
      </c>
      <c r="J46" s="107" t="s">
        <v>9</v>
      </c>
      <c r="K46" s="212" t="str">
        <f>IF(AND($K$39&lt;=250,S36="Y"),"-",IF(K43&lt;=1,"-",K41))</f>
        <v>-</v>
      </c>
      <c r="L46" s="2" t="s">
        <v>10</v>
      </c>
      <c r="O46" s="319"/>
      <c r="P46" s="319"/>
      <c r="Q46" s="319"/>
      <c r="R46" s="319"/>
      <c r="S46" s="319"/>
      <c r="AA46" s="129">
        <v>34</v>
      </c>
      <c r="AB46" s="129" t="s">
        <v>393</v>
      </c>
      <c r="AC46" s="129" t="s">
        <v>394</v>
      </c>
      <c r="AD46" s="129" t="s">
        <v>340</v>
      </c>
      <c r="AE46" s="131">
        <v>2.788286761590747E-2</v>
      </c>
      <c r="AF46" s="99">
        <v>-24.958381579531967</v>
      </c>
      <c r="AG46" s="99"/>
      <c r="AH46" s="99">
        <v>49.999999999999993</v>
      </c>
      <c r="AI46" s="129">
        <v>50</v>
      </c>
      <c r="AJ46" s="129">
        <v>4</v>
      </c>
      <c r="AK46" s="129">
        <v>6</v>
      </c>
      <c r="AL46" s="129">
        <v>1.5</v>
      </c>
      <c r="AM46" s="129">
        <v>1.5</v>
      </c>
      <c r="AN46" s="97">
        <v>390.625</v>
      </c>
      <c r="AO46" s="97">
        <v>1044</v>
      </c>
      <c r="AZ46" s="174"/>
      <c r="BA46" s="129">
        <v>768</v>
      </c>
      <c r="BB46" s="99">
        <v>15.529527766126337</v>
      </c>
      <c r="BC46" s="99">
        <v>23.009961610861787</v>
      </c>
      <c r="BD46" s="99">
        <v>96.590187582642628</v>
      </c>
      <c r="BE46" s="99">
        <v>65.189156999372358</v>
      </c>
      <c r="BF46" s="165">
        <v>1.2461864849447517</v>
      </c>
      <c r="BG46" s="165">
        <v>0.84105692773453034</v>
      </c>
      <c r="BZ46" s="174"/>
      <c r="CA46" s="131">
        <v>12.5</v>
      </c>
      <c r="CB46" s="131">
        <v>10.522878801015889</v>
      </c>
      <c r="CC46" s="99">
        <v>4</v>
      </c>
      <c r="CD46" s="131">
        <v>12.5</v>
      </c>
      <c r="CE46" s="131">
        <v>8.0675404141121803</v>
      </c>
      <c r="CF46" s="99">
        <v>4</v>
      </c>
      <c r="CG46" s="99">
        <v>4</v>
      </c>
      <c r="DA46" s="131" t="s">
        <v>333</v>
      </c>
      <c r="DB46" s="129" t="s">
        <v>333</v>
      </c>
      <c r="DC46" s="99" t="s">
        <v>333</v>
      </c>
      <c r="EA46" s="148">
        <v>20</v>
      </c>
      <c r="EB46" s="141">
        <v>1</v>
      </c>
      <c r="EC46" s="141">
        <v>1</v>
      </c>
      <c r="ED46" s="141">
        <v>1</v>
      </c>
      <c r="EE46" s="141">
        <v>1</v>
      </c>
      <c r="EF46" s="165">
        <v>1.2461864849447517</v>
      </c>
      <c r="EG46" s="165">
        <v>0.84105692773453034</v>
      </c>
      <c r="EH46" s="165">
        <v>1.6107552824902411</v>
      </c>
      <c r="EI46" s="165">
        <v>1.079285282745061</v>
      </c>
      <c r="EJ46" s="165">
        <v>0.38003743231981679</v>
      </c>
      <c r="EK46" s="165">
        <v>0.5695870360528843</v>
      </c>
      <c r="EL46" s="165">
        <v>0.38003743231981679</v>
      </c>
      <c r="EM46" s="165">
        <v>100.69471806745865</v>
      </c>
      <c r="EN46" s="165">
        <v>0.24786187457033781</v>
      </c>
      <c r="EO46" s="169">
        <v>1043.6219977845162</v>
      </c>
      <c r="FA46" s="148">
        <v>1043.6219977845162</v>
      </c>
      <c r="FB46" s="141">
        <v>3.1275600443096754E-2</v>
      </c>
      <c r="FC46" s="141">
        <v>1.9547250276935473E-2</v>
      </c>
      <c r="FD46" s="141">
        <v>3.5185050498483847E-2</v>
      </c>
      <c r="FE46" s="141">
        <v>0.55555555555555558</v>
      </c>
      <c r="FF46" s="165">
        <v>0.92885256432599439</v>
      </c>
      <c r="FG46" s="165">
        <v>0.62688682112051264</v>
      </c>
      <c r="FH46" s="165">
        <v>1.1805298930478765</v>
      </c>
      <c r="FI46" s="165">
        <v>0.86464354820389588</v>
      </c>
      <c r="FJ46" s="165">
        <v>0.52379397353136836</v>
      </c>
      <c r="FK46" s="165">
        <v>0.68486372592898215</v>
      </c>
      <c r="FL46" s="165">
        <v>0.52379397353136836</v>
      </c>
      <c r="FM46" s="165">
        <v>138.78445122687134</v>
      </c>
      <c r="FN46" s="165">
        <v>0.17983557494299149</v>
      </c>
      <c r="FO46" s="169">
        <v>1043.6219977845162</v>
      </c>
      <c r="GA46" s="148">
        <v>1043.6219977845162</v>
      </c>
      <c r="GB46" s="141">
        <v>3.1275600443096754E-2</v>
      </c>
      <c r="GC46" s="141">
        <v>1.9547250276935473E-2</v>
      </c>
      <c r="GD46" s="141">
        <v>3.5185050498483847E-2</v>
      </c>
      <c r="GE46" s="141">
        <v>0.55555555555555558</v>
      </c>
      <c r="GF46" s="165">
        <v>0.92885256432599439</v>
      </c>
      <c r="GG46" s="165">
        <v>0.62688682112051264</v>
      </c>
      <c r="GH46" s="165">
        <v>1.1805298930478765</v>
      </c>
      <c r="GI46" s="165">
        <v>0.86464354820389588</v>
      </c>
      <c r="GJ46" s="165">
        <v>0.52379397353136836</v>
      </c>
      <c r="GK46" s="165">
        <v>0.68486372592898215</v>
      </c>
      <c r="GL46" s="165">
        <v>0.52379397353136836</v>
      </c>
      <c r="GM46" s="165">
        <v>138.78445122687134</v>
      </c>
      <c r="GN46" s="165">
        <v>0.17983557494299149</v>
      </c>
      <c r="GO46" s="169">
        <v>1043.6219977845162</v>
      </c>
      <c r="HA46" s="148">
        <v>1043.6219977845162</v>
      </c>
      <c r="HB46" s="141">
        <v>3.1275600443096754E-2</v>
      </c>
      <c r="HC46" s="141">
        <v>1.9547250276935473E-2</v>
      </c>
      <c r="HD46" s="141">
        <v>3.5185050498483847E-2</v>
      </c>
      <c r="HE46" s="141">
        <v>0.55555555555555558</v>
      </c>
      <c r="HF46" s="165">
        <v>0.92885256432599439</v>
      </c>
      <c r="HG46" s="165">
        <v>0.62688682112051264</v>
      </c>
      <c r="HH46" s="165">
        <v>1.1805298930478765</v>
      </c>
      <c r="HI46" s="165">
        <v>0.86464354820389588</v>
      </c>
      <c r="HJ46" s="165">
        <v>0.52379397353136836</v>
      </c>
      <c r="HK46" s="165">
        <v>0.68486372592898215</v>
      </c>
      <c r="HL46" s="165">
        <v>0.52379397353136836</v>
      </c>
      <c r="HM46" s="165">
        <v>138.78445122687134</v>
      </c>
      <c r="HN46" s="165">
        <v>0.17983557494299149</v>
      </c>
      <c r="HO46" s="169">
        <v>1043.6219977845162</v>
      </c>
      <c r="IA46" s="148">
        <v>1043.6219977845162</v>
      </c>
      <c r="IB46" s="141">
        <v>3.1275600443096754E-2</v>
      </c>
      <c r="IC46" s="141">
        <v>1.9547250276935473E-2</v>
      </c>
      <c r="ID46" s="141">
        <v>3.5185050498483847E-2</v>
      </c>
      <c r="IE46" s="141">
        <v>0.55555555555555558</v>
      </c>
      <c r="IF46" s="165">
        <v>0.92885256432599439</v>
      </c>
      <c r="IG46" s="165">
        <v>0.62688682112051264</v>
      </c>
      <c r="IH46" s="165">
        <v>1.1805298930478765</v>
      </c>
      <c r="II46" s="165">
        <v>0.86464354820389588</v>
      </c>
      <c r="IJ46" s="165">
        <v>0.52379397353136836</v>
      </c>
      <c r="IK46" s="165">
        <v>0.68486372592898215</v>
      </c>
      <c r="IL46" s="165">
        <v>0.52379397353136836</v>
      </c>
      <c r="IM46" s="165">
        <v>138.78445122687134</v>
      </c>
      <c r="IN46" s="165">
        <v>0.17983557494299149</v>
      </c>
      <c r="IO46" s="169">
        <v>1043.6219977845162</v>
      </c>
    </row>
    <row r="47" spans="2:249" ht="13.5" customHeight="1">
      <c r="B47" s="38" t="s">
        <v>201</v>
      </c>
      <c r="J47" s="181" t="s">
        <v>205</v>
      </c>
      <c r="K47" s="218" t="str">
        <f>IF(AND($K$39&lt;=250,S36="Y"),"-",IF(K43&lt;=1,"-",P50))</f>
        <v>-</v>
      </c>
      <c r="L47" s="2" t="s">
        <v>173</v>
      </c>
      <c r="O47" s="314" t="s">
        <v>200</v>
      </c>
      <c r="P47" s="314"/>
      <c r="R47" s="76"/>
      <c r="S47" s="106">
        <f>K41</f>
        <v>15</v>
      </c>
      <c r="AA47" s="129">
        <v>35</v>
      </c>
      <c r="AB47" s="129" t="s">
        <v>395</v>
      </c>
      <c r="AC47" s="129" t="s">
        <v>396</v>
      </c>
      <c r="AD47" s="129" t="s">
        <v>468</v>
      </c>
      <c r="AE47" s="131">
        <v>5.2999999999999992E-2</v>
      </c>
      <c r="AF47" s="99">
        <v>21.326134863382798</v>
      </c>
      <c r="AG47" s="99"/>
      <c r="AH47" s="99">
        <v>40</v>
      </c>
      <c r="AI47" s="129">
        <v>80</v>
      </c>
      <c r="AJ47" s="129">
        <v>5</v>
      </c>
      <c r="AK47" s="129">
        <v>6</v>
      </c>
      <c r="AL47" s="129">
        <v>1.3</v>
      </c>
      <c r="AM47" s="129">
        <v>1.3</v>
      </c>
      <c r="AN47" s="97">
        <v>278.26086956521738</v>
      </c>
      <c r="AO47" s="97">
        <v>987</v>
      </c>
      <c r="AZ47" s="174"/>
      <c r="BA47" s="129">
        <v>1150</v>
      </c>
      <c r="BB47" s="99">
        <v>25.872381408033302</v>
      </c>
      <c r="BC47" s="99">
        <v>15.857609155100967</v>
      </c>
      <c r="BD47" s="99">
        <v>50.246630934265433</v>
      </c>
      <c r="BE47" s="99">
        <v>81.979571276154516</v>
      </c>
      <c r="BF47" s="165">
        <v>0.64827156827616261</v>
      </c>
      <c r="BG47" s="165">
        <v>1.0576833560707084</v>
      </c>
      <c r="BZ47" s="174"/>
      <c r="CA47" s="131">
        <v>16</v>
      </c>
      <c r="CB47" s="131">
        <v>10.522878801015889</v>
      </c>
      <c r="CC47" s="99">
        <v>4</v>
      </c>
      <c r="CD47" s="131">
        <v>12</v>
      </c>
      <c r="CE47" s="131">
        <v>8.0675404141121803</v>
      </c>
      <c r="CF47" s="99">
        <v>4</v>
      </c>
      <c r="CG47" s="99">
        <v>4</v>
      </c>
      <c r="DA47" s="131">
        <v>21.326134863382798</v>
      </c>
      <c r="DB47" s="129">
        <v>3.4938847287205595E-2</v>
      </c>
      <c r="DC47" s="99">
        <v>987.14422787579099</v>
      </c>
      <c r="EA47" s="148" t="s">
        <v>333</v>
      </c>
      <c r="EB47" s="141" t="s">
        <v>333</v>
      </c>
      <c r="EC47" s="141" t="s">
        <v>333</v>
      </c>
      <c r="ED47" s="141" t="s">
        <v>333</v>
      </c>
      <c r="EE47" s="141" t="s">
        <v>333</v>
      </c>
      <c r="EF47" s="165" t="s">
        <v>333</v>
      </c>
      <c r="EG47" s="165" t="s">
        <v>333</v>
      </c>
      <c r="EH47" s="165" t="s">
        <v>333</v>
      </c>
      <c r="EI47" s="165" t="s">
        <v>333</v>
      </c>
      <c r="EJ47" s="165" t="s">
        <v>333</v>
      </c>
      <c r="EK47" s="165" t="s">
        <v>333</v>
      </c>
      <c r="EL47" s="165" t="s">
        <v>333</v>
      </c>
      <c r="EM47" s="165" t="s">
        <v>333</v>
      </c>
      <c r="EN47" s="165" t="s">
        <v>333</v>
      </c>
      <c r="EO47" s="169" t="s">
        <v>333</v>
      </c>
      <c r="FA47" s="148" t="s">
        <v>333</v>
      </c>
      <c r="FB47" s="141" t="s">
        <v>333</v>
      </c>
      <c r="FC47" s="141" t="s">
        <v>333</v>
      </c>
      <c r="FD47" s="141" t="s">
        <v>333</v>
      </c>
      <c r="FE47" s="141" t="s">
        <v>333</v>
      </c>
      <c r="FF47" s="165" t="s">
        <v>333</v>
      </c>
      <c r="FG47" s="165" t="s">
        <v>333</v>
      </c>
      <c r="FH47" s="165" t="s">
        <v>333</v>
      </c>
      <c r="FI47" s="165" t="s">
        <v>333</v>
      </c>
      <c r="FJ47" s="165" t="s">
        <v>333</v>
      </c>
      <c r="FK47" s="165" t="s">
        <v>333</v>
      </c>
      <c r="FL47" s="165" t="s">
        <v>333</v>
      </c>
      <c r="FM47" s="165" t="s">
        <v>333</v>
      </c>
      <c r="FN47" s="165" t="s">
        <v>333</v>
      </c>
      <c r="FO47" s="169" t="s">
        <v>333</v>
      </c>
      <c r="GA47" s="148" t="s">
        <v>333</v>
      </c>
      <c r="GB47" s="141" t="s">
        <v>333</v>
      </c>
      <c r="GC47" s="141" t="s">
        <v>333</v>
      </c>
      <c r="GD47" s="141" t="s">
        <v>333</v>
      </c>
      <c r="GE47" s="141" t="s">
        <v>333</v>
      </c>
      <c r="GF47" s="165" t="s">
        <v>333</v>
      </c>
      <c r="GG47" s="165" t="s">
        <v>333</v>
      </c>
      <c r="GH47" s="165" t="s">
        <v>333</v>
      </c>
      <c r="GI47" s="165" t="s">
        <v>333</v>
      </c>
      <c r="GJ47" s="165" t="s">
        <v>333</v>
      </c>
      <c r="GK47" s="165" t="s">
        <v>333</v>
      </c>
      <c r="GL47" s="165" t="s">
        <v>333</v>
      </c>
      <c r="GM47" s="165" t="s">
        <v>333</v>
      </c>
      <c r="GN47" s="165" t="s">
        <v>333</v>
      </c>
      <c r="GO47" s="169" t="s">
        <v>333</v>
      </c>
      <c r="HA47" s="148" t="s">
        <v>333</v>
      </c>
      <c r="HB47" s="141" t="s">
        <v>333</v>
      </c>
      <c r="HC47" s="141" t="s">
        <v>333</v>
      </c>
      <c r="HD47" s="141" t="s">
        <v>333</v>
      </c>
      <c r="HE47" s="141" t="s">
        <v>333</v>
      </c>
      <c r="HF47" s="165" t="s">
        <v>333</v>
      </c>
      <c r="HG47" s="165" t="s">
        <v>333</v>
      </c>
      <c r="HH47" s="165" t="s">
        <v>333</v>
      </c>
      <c r="HI47" s="165" t="s">
        <v>333</v>
      </c>
      <c r="HJ47" s="165" t="s">
        <v>333</v>
      </c>
      <c r="HK47" s="165" t="s">
        <v>333</v>
      </c>
      <c r="HL47" s="165" t="s">
        <v>333</v>
      </c>
      <c r="HM47" s="165" t="s">
        <v>333</v>
      </c>
      <c r="HN47" s="165" t="s">
        <v>333</v>
      </c>
      <c r="HO47" s="169" t="s">
        <v>333</v>
      </c>
      <c r="IA47" s="148" t="s">
        <v>333</v>
      </c>
      <c r="IB47" s="141" t="s">
        <v>333</v>
      </c>
      <c r="IC47" s="141" t="s">
        <v>333</v>
      </c>
      <c r="ID47" s="141" t="s">
        <v>333</v>
      </c>
      <c r="IE47" s="141" t="s">
        <v>333</v>
      </c>
      <c r="IF47" s="165" t="s">
        <v>333</v>
      </c>
      <c r="IG47" s="165" t="s">
        <v>333</v>
      </c>
      <c r="IH47" s="165" t="s">
        <v>333</v>
      </c>
      <c r="II47" s="165" t="s">
        <v>333</v>
      </c>
      <c r="IJ47" s="165" t="s">
        <v>333</v>
      </c>
      <c r="IK47" s="165" t="s">
        <v>333</v>
      </c>
      <c r="IL47" s="165" t="s">
        <v>333</v>
      </c>
      <c r="IM47" s="165" t="s">
        <v>333</v>
      </c>
      <c r="IN47" s="165" t="s">
        <v>333</v>
      </c>
      <c r="IO47" s="169" t="s">
        <v>333</v>
      </c>
    </row>
    <row r="48" spans="2:249" ht="13.5" customHeight="1">
      <c r="B48" s="38" t="s">
        <v>331</v>
      </c>
      <c r="J48" s="181" t="s">
        <v>215</v>
      </c>
      <c r="K48" s="212" t="str">
        <f>IF(AND($K$39&lt;=250,S36="Y"),"-",IF(K43&lt;=1,"-",K40))</f>
        <v>-</v>
      </c>
      <c r="L48" s="2" t="s">
        <v>173</v>
      </c>
      <c r="O48" s="76" t="s">
        <v>199</v>
      </c>
      <c r="P48" s="97" t="s">
        <v>207</v>
      </c>
      <c r="R48" s="100" t="s">
        <v>207</v>
      </c>
      <c r="S48" s="99">
        <f>IF(K41&lt;45,P40,INDEX(P40:S40,MATCH($S$47,$P$39:$S$39)))</f>
        <v>445</v>
      </c>
      <c r="AA48" s="129">
        <v>36</v>
      </c>
      <c r="AB48" s="129" t="s">
        <v>397</v>
      </c>
      <c r="AC48" s="129" t="s">
        <v>398</v>
      </c>
      <c r="AD48" s="129" t="s">
        <v>468</v>
      </c>
      <c r="AE48" s="131">
        <v>0</v>
      </c>
      <c r="AF48" s="99">
        <v>21.326134863382812</v>
      </c>
      <c r="AG48" s="99"/>
      <c r="AH48" s="99">
        <v>40</v>
      </c>
      <c r="AI48" s="129">
        <v>80</v>
      </c>
      <c r="AJ48" s="129">
        <v>5</v>
      </c>
      <c r="AK48" s="129">
        <v>6</v>
      </c>
      <c r="AL48" s="129">
        <v>1.3</v>
      </c>
      <c r="AM48" s="129">
        <v>1.3</v>
      </c>
      <c r="AN48" s="97">
        <v>278.26086956521738</v>
      </c>
      <c r="AO48" s="97">
        <v>987</v>
      </c>
      <c r="AZ48" s="174"/>
      <c r="BA48" s="129">
        <v>1150</v>
      </c>
      <c r="BB48" s="99">
        <v>25.872381408033302</v>
      </c>
      <c r="BC48" s="99">
        <v>15.857609155100967</v>
      </c>
      <c r="BD48" s="99">
        <v>50.246630934265433</v>
      </c>
      <c r="BE48" s="99">
        <v>81.979571276154516</v>
      </c>
      <c r="BF48" s="165">
        <v>0.64827156827616261</v>
      </c>
      <c r="BG48" s="165">
        <v>1.0576833560707084</v>
      </c>
      <c r="BZ48" s="174"/>
      <c r="CA48" s="131">
        <v>16</v>
      </c>
      <c r="CB48" s="131">
        <v>10.522878801015889</v>
      </c>
      <c r="CC48" s="99">
        <v>4</v>
      </c>
      <c r="CD48" s="131">
        <v>12</v>
      </c>
      <c r="CE48" s="131">
        <v>8.0675404141121803</v>
      </c>
      <c r="CF48" s="99">
        <v>4</v>
      </c>
      <c r="CG48" s="99">
        <v>4</v>
      </c>
      <c r="DA48" s="131">
        <v>21.326134863382812</v>
      </c>
      <c r="DB48" s="129">
        <v>3.4938847287205615E-2</v>
      </c>
      <c r="DC48" s="99">
        <v>987.14422787579088</v>
      </c>
      <c r="EA48" s="148" t="s">
        <v>333</v>
      </c>
      <c r="EB48" s="141" t="s">
        <v>333</v>
      </c>
      <c r="EC48" s="141" t="s">
        <v>333</v>
      </c>
      <c r="ED48" s="141" t="s">
        <v>333</v>
      </c>
      <c r="EE48" s="141" t="s">
        <v>333</v>
      </c>
      <c r="EF48" s="165" t="s">
        <v>333</v>
      </c>
      <c r="EG48" s="165" t="s">
        <v>333</v>
      </c>
      <c r="EH48" s="165" t="s">
        <v>333</v>
      </c>
      <c r="EI48" s="165" t="s">
        <v>333</v>
      </c>
      <c r="EJ48" s="165" t="s">
        <v>333</v>
      </c>
      <c r="EK48" s="165" t="s">
        <v>333</v>
      </c>
      <c r="EL48" s="165" t="s">
        <v>333</v>
      </c>
      <c r="EM48" s="165" t="s">
        <v>333</v>
      </c>
      <c r="EN48" s="165" t="s">
        <v>333</v>
      </c>
      <c r="EO48" s="169" t="s">
        <v>333</v>
      </c>
      <c r="FA48" s="148" t="s">
        <v>333</v>
      </c>
      <c r="FB48" s="141" t="s">
        <v>333</v>
      </c>
      <c r="FC48" s="141" t="s">
        <v>333</v>
      </c>
      <c r="FD48" s="141" t="s">
        <v>333</v>
      </c>
      <c r="FE48" s="141" t="s">
        <v>333</v>
      </c>
      <c r="FF48" s="165" t="s">
        <v>333</v>
      </c>
      <c r="FG48" s="165" t="s">
        <v>333</v>
      </c>
      <c r="FH48" s="165" t="s">
        <v>333</v>
      </c>
      <c r="FI48" s="165" t="s">
        <v>333</v>
      </c>
      <c r="FJ48" s="165" t="s">
        <v>333</v>
      </c>
      <c r="FK48" s="165" t="s">
        <v>333</v>
      </c>
      <c r="FL48" s="165" t="s">
        <v>333</v>
      </c>
      <c r="FM48" s="165" t="s">
        <v>333</v>
      </c>
      <c r="FN48" s="165" t="s">
        <v>333</v>
      </c>
      <c r="FO48" s="169" t="s">
        <v>333</v>
      </c>
      <c r="GA48" s="148" t="s">
        <v>333</v>
      </c>
      <c r="GB48" s="141" t="s">
        <v>333</v>
      </c>
      <c r="GC48" s="141" t="s">
        <v>333</v>
      </c>
      <c r="GD48" s="141" t="s">
        <v>333</v>
      </c>
      <c r="GE48" s="141" t="s">
        <v>333</v>
      </c>
      <c r="GF48" s="165" t="s">
        <v>333</v>
      </c>
      <c r="GG48" s="165" t="s">
        <v>333</v>
      </c>
      <c r="GH48" s="165" t="s">
        <v>333</v>
      </c>
      <c r="GI48" s="165" t="s">
        <v>333</v>
      </c>
      <c r="GJ48" s="165" t="s">
        <v>333</v>
      </c>
      <c r="GK48" s="165" t="s">
        <v>333</v>
      </c>
      <c r="GL48" s="165" t="s">
        <v>333</v>
      </c>
      <c r="GM48" s="165" t="s">
        <v>333</v>
      </c>
      <c r="GN48" s="165" t="s">
        <v>333</v>
      </c>
      <c r="GO48" s="169" t="s">
        <v>333</v>
      </c>
      <c r="HA48" s="148" t="s">
        <v>333</v>
      </c>
      <c r="HB48" s="141" t="s">
        <v>333</v>
      </c>
      <c r="HC48" s="141" t="s">
        <v>333</v>
      </c>
      <c r="HD48" s="141" t="s">
        <v>333</v>
      </c>
      <c r="HE48" s="141" t="s">
        <v>333</v>
      </c>
      <c r="HF48" s="165" t="s">
        <v>333</v>
      </c>
      <c r="HG48" s="165" t="s">
        <v>333</v>
      </c>
      <c r="HH48" s="165" t="s">
        <v>333</v>
      </c>
      <c r="HI48" s="165" t="s">
        <v>333</v>
      </c>
      <c r="HJ48" s="165" t="s">
        <v>333</v>
      </c>
      <c r="HK48" s="165" t="s">
        <v>333</v>
      </c>
      <c r="HL48" s="165" t="s">
        <v>333</v>
      </c>
      <c r="HM48" s="165" t="s">
        <v>333</v>
      </c>
      <c r="HN48" s="165" t="s">
        <v>333</v>
      </c>
      <c r="HO48" s="169" t="s">
        <v>333</v>
      </c>
      <c r="IA48" s="148" t="s">
        <v>333</v>
      </c>
      <c r="IB48" s="141" t="s">
        <v>333</v>
      </c>
      <c r="IC48" s="141" t="s">
        <v>333</v>
      </c>
      <c r="ID48" s="141" t="s">
        <v>333</v>
      </c>
      <c r="IE48" s="141" t="s">
        <v>333</v>
      </c>
      <c r="IF48" s="165" t="s">
        <v>333</v>
      </c>
      <c r="IG48" s="165" t="s">
        <v>333</v>
      </c>
      <c r="IH48" s="165" t="s">
        <v>333</v>
      </c>
      <c r="II48" s="165" t="s">
        <v>333</v>
      </c>
      <c r="IJ48" s="165" t="s">
        <v>333</v>
      </c>
      <c r="IK48" s="165" t="s">
        <v>333</v>
      </c>
      <c r="IL48" s="165" t="s">
        <v>333</v>
      </c>
      <c r="IM48" s="165" t="s">
        <v>333</v>
      </c>
      <c r="IN48" s="165" t="s">
        <v>333</v>
      </c>
      <c r="IO48" s="169" t="s">
        <v>333</v>
      </c>
    </row>
    <row r="49" spans="2:249" ht="13.5" customHeight="1">
      <c r="B49" s="38" t="str">
        <f>"- Tỷ số huy động cấu kiện tại thời điểm yêu cầu chống cháy:"</f>
        <v>- Tỷ số huy động cấu kiện tại thời điểm yêu cầu chống cháy:</v>
      </c>
      <c r="J49" s="181" t="s">
        <v>206</v>
      </c>
      <c r="K49" s="86" t="str">
        <f>IF(AND($K$39&lt;=250,S36="Y"),"-",IF(K43&lt;=1,"-",K47/K48))</f>
        <v>-</v>
      </c>
      <c r="L49" s="213" t="str">
        <f>IF(AND($K$39&lt;=250,S36="Y"),"-",IF(K43&lt;=1,"",IF(K49&gt;1,"&gt;","&lt;")&amp; " 1"))</f>
        <v/>
      </c>
      <c r="O49" s="76" t="s">
        <v>197</v>
      </c>
      <c r="P49" s="105">
        <f>IFERROR(INDEX($S$48:$S$50,MATCH(P48,O40:O42,0)),"-")</f>
        <v>445</v>
      </c>
      <c r="R49" s="101" t="s">
        <v>213</v>
      </c>
      <c r="S49" s="99">
        <f>IF(K41&lt;45,P41,INDEX(P41:S41,MATCH($S$47,$P$39:$S$39)))</f>
        <v>445</v>
      </c>
      <c r="AA49" s="129">
        <v>37</v>
      </c>
      <c r="AB49" s="129" t="s">
        <v>399</v>
      </c>
      <c r="AC49" s="129" t="s">
        <v>400</v>
      </c>
      <c r="AD49" s="129" t="s">
        <v>468</v>
      </c>
      <c r="AE49" s="131">
        <v>0</v>
      </c>
      <c r="AF49" s="99">
        <v>33.194840439047844</v>
      </c>
      <c r="AG49" s="99"/>
      <c r="AH49" s="99">
        <v>40</v>
      </c>
      <c r="AI49" s="129">
        <v>80</v>
      </c>
      <c r="AJ49" s="129">
        <v>5</v>
      </c>
      <c r="AK49" s="129">
        <v>6</v>
      </c>
      <c r="AL49" s="129">
        <v>1.3</v>
      </c>
      <c r="AM49" s="129">
        <v>1.3</v>
      </c>
      <c r="AN49" s="97">
        <v>278.26086956521738</v>
      </c>
      <c r="AO49" s="97">
        <v>921</v>
      </c>
      <c r="AZ49" s="174"/>
      <c r="BA49" s="129">
        <v>1150</v>
      </c>
      <c r="BB49" s="99">
        <v>25.872381408033302</v>
      </c>
      <c r="BC49" s="99">
        <v>15.857609155100967</v>
      </c>
      <c r="BD49" s="99">
        <v>50.246630934265433</v>
      </c>
      <c r="BE49" s="99">
        <v>81.979571276154516</v>
      </c>
      <c r="BF49" s="165">
        <v>0.64827156827616261</v>
      </c>
      <c r="BG49" s="165">
        <v>1.0576833560707084</v>
      </c>
      <c r="BZ49" s="174"/>
      <c r="CA49" s="131">
        <v>16</v>
      </c>
      <c r="CB49" s="131">
        <v>10.522878801015889</v>
      </c>
      <c r="CC49" s="99">
        <v>4</v>
      </c>
      <c r="CD49" s="131">
        <v>12</v>
      </c>
      <c r="CE49" s="131">
        <v>8.0675404141121803</v>
      </c>
      <c r="CF49" s="99">
        <v>4</v>
      </c>
      <c r="CG49" s="99">
        <v>4</v>
      </c>
      <c r="DA49" s="131">
        <v>33.194840439047844</v>
      </c>
      <c r="DB49" s="129">
        <v>5.4383481500645495E-2</v>
      </c>
      <c r="DC49" s="99">
        <v>920.67936699931238</v>
      </c>
      <c r="EA49" s="148" t="s">
        <v>333</v>
      </c>
      <c r="EB49" s="141" t="s">
        <v>333</v>
      </c>
      <c r="EC49" s="141" t="s">
        <v>333</v>
      </c>
      <c r="ED49" s="141" t="s">
        <v>333</v>
      </c>
      <c r="EE49" s="141" t="s">
        <v>333</v>
      </c>
      <c r="EF49" s="165" t="s">
        <v>333</v>
      </c>
      <c r="EG49" s="165" t="s">
        <v>333</v>
      </c>
      <c r="EH49" s="165" t="s">
        <v>333</v>
      </c>
      <c r="EI49" s="165" t="s">
        <v>333</v>
      </c>
      <c r="EJ49" s="165" t="s">
        <v>333</v>
      </c>
      <c r="EK49" s="165" t="s">
        <v>333</v>
      </c>
      <c r="EL49" s="165" t="s">
        <v>333</v>
      </c>
      <c r="EM49" s="165" t="s">
        <v>333</v>
      </c>
      <c r="EN49" s="165" t="s">
        <v>333</v>
      </c>
      <c r="EO49" s="169" t="s">
        <v>333</v>
      </c>
      <c r="FA49" s="148" t="s">
        <v>333</v>
      </c>
      <c r="FB49" s="141" t="s">
        <v>333</v>
      </c>
      <c r="FC49" s="141" t="s">
        <v>333</v>
      </c>
      <c r="FD49" s="141" t="s">
        <v>333</v>
      </c>
      <c r="FE49" s="141" t="s">
        <v>333</v>
      </c>
      <c r="FF49" s="165" t="s">
        <v>333</v>
      </c>
      <c r="FG49" s="165" t="s">
        <v>333</v>
      </c>
      <c r="FH49" s="165" t="s">
        <v>333</v>
      </c>
      <c r="FI49" s="165" t="s">
        <v>333</v>
      </c>
      <c r="FJ49" s="165" t="s">
        <v>333</v>
      </c>
      <c r="FK49" s="165" t="s">
        <v>333</v>
      </c>
      <c r="FL49" s="165" t="s">
        <v>333</v>
      </c>
      <c r="FM49" s="165" t="s">
        <v>333</v>
      </c>
      <c r="FN49" s="165" t="s">
        <v>333</v>
      </c>
      <c r="FO49" s="169" t="s">
        <v>333</v>
      </c>
      <c r="GA49" s="148" t="s">
        <v>333</v>
      </c>
      <c r="GB49" s="141" t="s">
        <v>333</v>
      </c>
      <c r="GC49" s="141" t="s">
        <v>333</v>
      </c>
      <c r="GD49" s="141" t="s">
        <v>333</v>
      </c>
      <c r="GE49" s="141" t="s">
        <v>333</v>
      </c>
      <c r="GF49" s="165" t="s">
        <v>333</v>
      </c>
      <c r="GG49" s="165" t="s">
        <v>333</v>
      </c>
      <c r="GH49" s="165" t="s">
        <v>333</v>
      </c>
      <c r="GI49" s="165" t="s">
        <v>333</v>
      </c>
      <c r="GJ49" s="165" t="s">
        <v>333</v>
      </c>
      <c r="GK49" s="165" t="s">
        <v>333</v>
      </c>
      <c r="GL49" s="165" t="s">
        <v>333</v>
      </c>
      <c r="GM49" s="165" t="s">
        <v>333</v>
      </c>
      <c r="GN49" s="165" t="s">
        <v>333</v>
      </c>
      <c r="GO49" s="169" t="s">
        <v>333</v>
      </c>
      <c r="HA49" s="148" t="s">
        <v>333</v>
      </c>
      <c r="HB49" s="141" t="s">
        <v>333</v>
      </c>
      <c r="HC49" s="141" t="s">
        <v>333</v>
      </c>
      <c r="HD49" s="141" t="s">
        <v>333</v>
      </c>
      <c r="HE49" s="141" t="s">
        <v>333</v>
      </c>
      <c r="HF49" s="165" t="s">
        <v>333</v>
      </c>
      <c r="HG49" s="165" t="s">
        <v>333</v>
      </c>
      <c r="HH49" s="165" t="s">
        <v>333</v>
      </c>
      <c r="HI49" s="165" t="s">
        <v>333</v>
      </c>
      <c r="HJ49" s="165" t="s">
        <v>333</v>
      </c>
      <c r="HK49" s="165" t="s">
        <v>333</v>
      </c>
      <c r="HL49" s="165" t="s">
        <v>333</v>
      </c>
      <c r="HM49" s="165" t="s">
        <v>333</v>
      </c>
      <c r="HN49" s="165" t="s">
        <v>333</v>
      </c>
      <c r="HO49" s="169" t="s">
        <v>333</v>
      </c>
      <c r="IA49" s="148" t="s">
        <v>333</v>
      </c>
      <c r="IB49" s="141" t="s">
        <v>333</v>
      </c>
      <c r="IC49" s="141" t="s">
        <v>333</v>
      </c>
      <c r="ID49" s="141" t="s">
        <v>333</v>
      </c>
      <c r="IE49" s="141" t="s">
        <v>333</v>
      </c>
      <c r="IF49" s="165" t="s">
        <v>333</v>
      </c>
      <c r="IG49" s="165" t="s">
        <v>333</v>
      </c>
      <c r="IH49" s="165" t="s">
        <v>333</v>
      </c>
      <c r="II49" s="165" t="s">
        <v>333</v>
      </c>
      <c r="IJ49" s="165" t="s">
        <v>333</v>
      </c>
      <c r="IK49" s="165" t="s">
        <v>333</v>
      </c>
      <c r="IL49" s="165" t="s">
        <v>333</v>
      </c>
      <c r="IM49" s="165" t="s">
        <v>333</v>
      </c>
      <c r="IN49" s="165" t="s">
        <v>333</v>
      </c>
      <c r="IO49" s="169" t="s">
        <v>333</v>
      </c>
    </row>
    <row r="50" spans="2:249" ht="13.5" customHeight="1">
      <c r="B50" s="87" t="str">
        <f>IF(K43&lt;=1,"","Kết luận:")</f>
        <v/>
      </c>
      <c r="C50" s="55"/>
      <c r="D50" s="88" t="str">
        <f>IF(K49="-","",IF(K49&lt;1,"Cấu kiện đảm bảo điều kiện nhiệt độ giới hạn","Cần tăng chiều dày lớp bọc chống cháy cho cấu kiện"))</f>
        <v/>
      </c>
      <c r="E50" s="55"/>
      <c r="F50" s="55"/>
      <c r="G50" s="55"/>
      <c r="H50" s="55"/>
      <c r="I50" s="55"/>
      <c r="J50" s="89"/>
      <c r="K50" s="90"/>
      <c r="L50" s="55"/>
      <c r="M50" s="220"/>
      <c r="O50" s="76" t="s">
        <v>198</v>
      </c>
      <c r="P50" s="97" t="str">
        <f>IFERROR(FLOOR(K48,50),"-")</f>
        <v>-</v>
      </c>
      <c r="R50" s="101" t="s">
        <v>214</v>
      </c>
      <c r="S50" s="99">
        <f>IF(K41&lt;45,P42,INDEX(P42:S42,MATCH($S$47,$P$39:$S$39)))</f>
        <v>445</v>
      </c>
      <c r="AA50" s="129">
        <v>38</v>
      </c>
      <c r="AB50" s="129" t="s">
        <v>401</v>
      </c>
      <c r="AC50" s="129" t="s">
        <v>402</v>
      </c>
      <c r="AD50" s="129" t="s">
        <v>468</v>
      </c>
      <c r="AE50" s="131">
        <v>0</v>
      </c>
      <c r="AF50" s="99">
        <v>33.476218531241237</v>
      </c>
      <c r="AG50" s="99"/>
      <c r="AH50" s="99">
        <v>40</v>
      </c>
      <c r="AI50" s="129">
        <v>80</v>
      </c>
      <c r="AJ50" s="129">
        <v>5</v>
      </c>
      <c r="AK50" s="129">
        <v>6</v>
      </c>
      <c r="AL50" s="129">
        <v>1.3</v>
      </c>
      <c r="AM50" s="129">
        <v>1.3</v>
      </c>
      <c r="AN50" s="97">
        <v>278.26086956521738</v>
      </c>
      <c r="AO50" s="97">
        <v>919</v>
      </c>
      <c r="AZ50" s="174"/>
      <c r="BA50" s="129">
        <v>1150</v>
      </c>
      <c r="BB50" s="99">
        <v>25.872381408033302</v>
      </c>
      <c r="BC50" s="99">
        <v>15.857609155100967</v>
      </c>
      <c r="BD50" s="99">
        <v>50.246630934265433</v>
      </c>
      <c r="BE50" s="99">
        <v>81.979571276154516</v>
      </c>
      <c r="BF50" s="165">
        <v>0.64827156827616261</v>
      </c>
      <c r="BG50" s="165">
        <v>1.0576833560707084</v>
      </c>
      <c r="BZ50" s="174"/>
      <c r="CA50" s="131">
        <v>16</v>
      </c>
      <c r="CB50" s="131">
        <v>10.522878801015889</v>
      </c>
      <c r="CC50" s="99">
        <v>4</v>
      </c>
      <c r="CD50" s="131">
        <v>12</v>
      </c>
      <c r="CE50" s="131">
        <v>8.0675404141121803</v>
      </c>
      <c r="CF50" s="99">
        <v>4</v>
      </c>
      <c r="CG50" s="99">
        <v>4</v>
      </c>
      <c r="DA50" s="131">
        <v>33.476218531241237</v>
      </c>
      <c r="DB50" s="129">
        <v>5.4844466402789678E-2</v>
      </c>
      <c r="DC50" s="99">
        <v>919.41140669202832</v>
      </c>
      <c r="EA50" s="148" t="s">
        <v>333</v>
      </c>
      <c r="EB50" s="141" t="s">
        <v>333</v>
      </c>
      <c r="EC50" s="141" t="s">
        <v>333</v>
      </c>
      <c r="ED50" s="141" t="s">
        <v>333</v>
      </c>
      <c r="EE50" s="141" t="s">
        <v>333</v>
      </c>
      <c r="EF50" s="165" t="s">
        <v>333</v>
      </c>
      <c r="EG50" s="165" t="s">
        <v>333</v>
      </c>
      <c r="EH50" s="165" t="s">
        <v>333</v>
      </c>
      <c r="EI50" s="165" t="s">
        <v>333</v>
      </c>
      <c r="EJ50" s="165" t="s">
        <v>333</v>
      </c>
      <c r="EK50" s="165" t="s">
        <v>333</v>
      </c>
      <c r="EL50" s="165" t="s">
        <v>333</v>
      </c>
      <c r="EM50" s="165" t="s">
        <v>333</v>
      </c>
      <c r="EN50" s="165" t="s">
        <v>333</v>
      </c>
      <c r="EO50" s="169" t="s">
        <v>333</v>
      </c>
      <c r="FA50" s="148" t="s">
        <v>333</v>
      </c>
      <c r="FB50" s="141" t="s">
        <v>333</v>
      </c>
      <c r="FC50" s="141" t="s">
        <v>333</v>
      </c>
      <c r="FD50" s="141" t="s">
        <v>333</v>
      </c>
      <c r="FE50" s="141" t="s">
        <v>333</v>
      </c>
      <c r="FF50" s="165" t="s">
        <v>333</v>
      </c>
      <c r="FG50" s="165" t="s">
        <v>333</v>
      </c>
      <c r="FH50" s="165" t="s">
        <v>333</v>
      </c>
      <c r="FI50" s="165" t="s">
        <v>333</v>
      </c>
      <c r="FJ50" s="165" t="s">
        <v>333</v>
      </c>
      <c r="FK50" s="165" t="s">
        <v>333</v>
      </c>
      <c r="FL50" s="165" t="s">
        <v>333</v>
      </c>
      <c r="FM50" s="165" t="s">
        <v>333</v>
      </c>
      <c r="FN50" s="165" t="s">
        <v>333</v>
      </c>
      <c r="FO50" s="169" t="s">
        <v>333</v>
      </c>
      <c r="GA50" s="148" t="s">
        <v>333</v>
      </c>
      <c r="GB50" s="141" t="s">
        <v>333</v>
      </c>
      <c r="GC50" s="141" t="s">
        <v>333</v>
      </c>
      <c r="GD50" s="141" t="s">
        <v>333</v>
      </c>
      <c r="GE50" s="141" t="s">
        <v>333</v>
      </c>
      <c r="GF50" s="165" t="s">
        <v>333</v>
      </c>
      <c r="GG50" s="165" t="s">
        <v>333</v>
      </c>
      <c r="GH50" s="165" t="s">
        <v>333</v>
      </c>
      <c r="GI50" s="165" t="s">
        <v>333</v>
      </c>
      <c r="GJ50" s="165" t="s">
        <v>333</v>
      </c>
      <c r="GK50" s="165" t="s">
        <v>333</v>
      </c>
      <c r="GL50" s="165" t="s">
        <v>333</v>
      </c>
      <c r="GM50" s="165" t="s">
        <v>333</v>
      </c>
      <c r="GN50" s="165" t="s">
        <v>333</v>
      </c>
      <c r="GO50" s="169" t="s">
        <v>333</v>
      </c>
      <c r="HA50" s="148" t="s">
        <v>333</v>
      </c>
      <c r="HB50" s="141" t="s">
        <v>333</v>
      </c>
      <c r="HC50" s="141" t="s">
        <v>333</v>
      </c>
      <c r="HD50" s="141" t="s">
        <v>333</v>
      </c>
      <c r="HE50" s="141" t="s">
        <v>333</v>
      </c>
      <c r="HF50" s="165" t="s">
        <v>333</v>
      </c>
      <c r="HG50" s="165" t="s">
        <v>333</v>
      </c>
      <c r="HH50" s="165" t="s">
        <v>333</v>
      </c>
      <c r="HI50" s="165" t="s">
        <v>333</v>
      </c>
      <c r="HJ50" s="165" t="s">
        <v>333</v>
      </c>
      <c r="HK50" s="165" t="s">
        <v>333</v>
      </c>
      <c r="HL50" s="165" t="s">
        <v>333</v>
      </c>
      <c r="HM50" s="165" t="s">
        <v>333</v>
      </c>
      <c r="HN50" s="165" t="s">
        <v>333</v>
      </c>
      <c r="HO50" s="169" t="s">
        <v>333</v>
      </c>
      <c r="IA50" s="148" t="s">
        <v>333</v>
      </c>
      <c r="IB50" s="141" t="s">
        <v>333</v>
      </c>
      <c r="IC50" s="141" t="s">
        <v>333</v>
      </c>
      <c r="ID50" s="141" t="s">
        <v>333</v>
      </c>
      <c r="IE50" s="141" t="s">
        <v>333</v>
      </c>
      <c r="IF50" s="165" t="s">
        <v>333</v>
      </c>
      <c r="IG50" s="165" t="s">
        <v>333</v>
      </c>
      <c r="IH50" s="165" t="s">
        <v>333</v>
      </c>
      <c r="II50" s="165" t="s">
        <v>333</v>
      </c>
      <c r="IJ50" s="165" t="s">
        <v>333</v>
      </c>
      <c r="IK50" s="165" t="s">
        <v>333</v>
      </c>
      <c r="IL50" s="165" t="s">
        <v>333</v>
      </c>
      <c r="IM50" s="165" t="s">
        <v>333</v>
      </c>
      <c r="IN50" s="165" t="s">
        <v>333</v>
      </c>
      <c r="IO50" s="169" t="s">
        <v>333</v>
      </c>
    </row>
    <row r="51" spans="2:249" ht="17.100000000000001" customHeight="1">
      <c r="B51" s="326" t="s">
        <v>141</v>
      </c>
      <c r="C51" s="327"/>
      <c r="D51" s="327"/>
      <c r="E51" s="16"/>
      <c r="F51" s="16"/>
      <c r="G51" s="16"/>
      <c r="H51" s="16"/>
      <c r="I51" s="16"/>
      <c r="J51" s="16"/>
      <c r="K51" s="16"/>
      <c r="L51" s="16"/>
      <c r="M51" s="17"/>
      <c r="AA51" s="129">
        <v>39</v>
      </c>
      <c r="AB51" s="129" t="s">
        <v>403</v>
      </c>
      <c r="AC51" s="129" t="s">
        <v>404</v>
      </c>
      <c r="AD51" s="129" t="s">
        <v>468</v>
      </c>
      <c r="AE51" s="131">
        <v>0</v>
      </c>
      <c r="AF51" s="99">
        <v>33.89540659540414</v>
      </c>
      <c r="AG51" s="99"/>
      <c r="AH51" s="99">
        <v>40</v>
      </c>
      <c r="AI51" s="129">
        <v>80</v>
      </c>
      <c r="AJ51" s="129">
        <v>5</v>
      </c>
      <c r="AK51" s="129">
        <v>6</v>
      </c>
      <c r="AL51" s="129">
        <v>1.3</v>
      </c>
      <c r="AM51" s="129">
        <v>1.3</v>
      </c>
      <c r="AN51" s="97">
        <v>278.26086956521738</v>
      </c>
      <c r="AO51" s="97">
        <v>918</v>
      </c>
      <c r="AZ51" s="174"/>
      <c r="BA51" s="129">
        <v>1150</v>
      </c>
      <c r="BB51" s="99">
        <v>25.872381408033302</v>
      </c>
      <c r="BC51" s="99">
        <v>15.857609155100967</v>
      </c>
      <c r="BD51" s="99">
        <v>50.246630934265433</v>
      </c>
      <c r="BE51" s="99">
        <v>81.979571276154516</v>
      </c>
      <c r="BF51" s="165">
        <v>0.64827156827616261</v>
      </c>
      <c r="BG51" s="165">
        <v>1.0576833560707084</v>
      </c>
      <c r="BZ51" s="174"/>
      <c r="CA51" s="131">
        <v>16</v>
      </c>
      <c r="CB51" s="131">
        <v>10.522878801015889</v>
      </c>
      <c r="CC51" s="99">
        <v>4</v>
      </c>
      <c r="CD51" s="131">
        <v>12</v>
      </c>
      <c r="CE51" s="131">
        <v>8.0675404141121803</v>
      </c>
      <c r="CF51" s="99">
        <v>4</v>
      </c>
      <c r="CG51" s="99">
        <v>4</v>
      </c>
      <c r="DA51" s="131">
        <v>33.89540659540414</v>
      </c>
      <c r="DB51" s="129">
        <v>5.5531226936389906E-2</v>
      </c>
      <c r="DC51" s="99">
        <v>917.54206845247654</v>
      </c>
      <c r="EA51" s="148" t="s">
        <v>333</v>
      </c>
      <c r="EB51" s="141" t="s">
        <v>333</v>
      </c>
      <c r="EC51" s="141" t="s">
        <v>333</v>
      </c>
      <c r="ED51" s="141" t="s">
        <v>333</v>
      </c>
      <c r="EE51" s="141" t="s">
        <v>333</v>
      </c>
      <c r="EF51" s="165" t="s">
        <v>333</v>
      </c>
      <c r="EG51" s="165" t="s">
        <v>333</v>
      </c>
      <c r="EH51" s="165" t="s">
        <v>333</v>
      </c>
      <c r="EI51" s="165" t="s">
        <v>333</v>
      </c>
      <c r="EJ51" s="165" t="s">
        <v>333</v>
      </c>
      <c r="EK51" s="165" t="s">
        <v>333</v>
      </c>
      <c r="EL51" s="165" t="s">
        <v>333</v>
      </c>
      <c r="EM51" s="165" t="s">
        <v>333</v>
      </c>
      <c r="EN51" s="165" t="s">
        <v>333</v>
      </c>
      <c r="EO51" s="169" t="s">
        <v>333</v>
      </c>
      <c r="FA51" s="148" t="s">
        <v>333</v>
      </c>
      <c r="FB51" s="141" t="s">
        <v>333</v>
      </c>
      <c r="FC51" s="141" t="s">
        <v>333</v>
      </c>
      <c r="FD51" s="141" t="s">
        <v>333</v>
      </c>
      <c r="FE51" s="141" t="s">
        <v>333</v>
      </c>
      <c r="FF51" s="165" t="s">
        <v>333</v>
      </c>
      <c r="FG51" s="165" t="s">
        <v>333</v>
      </c>
      <c r="FH51" s="165" t="s">
        <v>333</v>
      </c>
      <c r="FI51" s="165" t="s">
        <v>333</v>
      </c>
      <c r="FJ51" s="165" t="s">
        <v>333</v>
      </c>
      <c r="FK51" s="165" t="s">
        <v>333</v>
      </c>
      <c r="FL51" s="165" t="s">
        <v>333</v>
      </c>
      <c r="FM51" s="165" t="s">
        <v>333</v>
      </c>
      <c r="FN51" s="165" t="s">
        <v>333</v>
      </c>
      <c r="FO51" s="169" t="s">
        <v>333</v>
      </c>
      <c r="GA51" s="148" t="s">
        <v>333</v>
      </c>
      <c r="GB51" s="141" t="s">
        <v>333</v>
      </c>
      <c r="GC51" s="141" t="s">
        <v>333</v>
      </c>
      <c r="GD51" s="141" t="s">
        <v>333</v>
      </c>
      <c r="GE51" s="141" t="s">
        <v>333</v>
      </c>
      <c r="GF51" s="165" t="s">
        <v>333</v>
      </c>
      <c r="GG51" s="165" t="s">
        <v>333</v>
      </c>
      <c r="GH51" s="165" t="s">
        <v>333</v>
      </c>
      <c r="GI51" s="165" t="s">
        <v>333</v>
      </c>
      <c r="GJ51" s="165" t="s">
        <v>333</v>
      </c>
      <c r="GK51" s="165" t="s">
        <v>333</v>
      </c>
      <c r="GL51" s="165" t="s">
        <v>333</v>
      </c>
      <c r="GM51" s="165" t="s">
        <v>333</v>
      </c>
      <c r="GN51" s="165" t="s">
        <v>333</v>
      </c>
      <c r="GO51" s="169" t="s">
        <v>333</v>
      </c>
      <c r="HA51" s="148" t="s">
        <v>333</v>
      </c>
      <c r="HB51" s="141" t="s">
        <v>333</v>
      </c>
      <c r="HC51" s="141" t="s">
        <v>333</v>
      </c>
      <c r="HD51" s="141" t="s">
        <v>333</v>
      </c>
      <c r="HE51" s="141" t="s">
        <v>333</v>
      </c>
      <c r="HF51" s="165" t="s">
        <v>333</v>
      </c>
      <c r="HG51" s="165" t="s">
        <v>333</v>
      </c>
      <c r="HH51" s="165" t="s">
        <v>333</v>
      </c>
      <c r="HI51" s="165" t="s">
        <v>333</v>
      </c>
      <c r="HJ51" s="165" t="s">
        <v>333</v>
      </c>
      <c r="HK51" s="165" t="s">
        <v>333</v>
      </c>
      <c r="HL51" s="165" t="s">
        <v>333</v>
      </c>
      <c r="HM51" s="165" t="s">
        <v>333</v>
      </c>
      <c r="HN51" s="165" t="s">
        <v>333</v>
      </c>
      <c r="HO51" s="169" t="s">
        <v>333</v>
      </c>
      <c r="IA51" s="148" t="s">
        <v>333</v>
      </c>
      <c r="IB51" s="141" t="s">
        <v>333</v>
      </c>
      <c r="IC51" s="141" t="s">
        <v>333</v>
      </c>
      <c r="ID51" s="141" t="s">
        <v>333</v>
      </c>
      <c r="IE51" s="141" t="s">
        <v>333</v>
      </c>
      <c r="IF51" s="165" t="s">
        <v>333</v>
      </c>
      <c r="IG51" s="165" t="s">
        <v>333</v>
      </c>
      <c r="IH51" s="165" t="s">
        <v>333</v>
      </c>
      <c r="II51" s="165" t="s">
        <v>333</v>
      </c>
      <c r="IJ51" s="165" t="s">
        <v>333</v>
      </c>
      <c r="IK51" s="165" t="s">
        <v>333</v>
      </c>
      <c r="IL51" s="165" t="s">
        <v>333</v>
      </c>
      <c r="IM51" s="165" t="s">
        <v>333</v>
      </c>
      <c r="IN51" s="165" t="s">
        <v>333</v>
      </c>
      <c r="IO51" s="169" t="s">
        <v>333</v>
      </c>
    </row>
    <row r="52" spans="2:249" ht="17.100000000000001" customHeight="1">
      <c r="B52" s="12" t="s">
        <v>81</v>
      </c>
      <c r="AA52" s="129">
        <v>40</v>
      </c>
      <c r="AB52" s="129" t="s">
        <v>405</v>
      </c>
      <c r="AC52" s="129" t="s">
        <v>406</v>
      </c>
      <c r="AD52" s="129" t="s">
        <v>468</v>
      </c>
      <c r="AE52" s="131">
        <v>0</v>
      </c>
      <c r="AF52" s="99">
        <v>33.895406595404104</v>
      </c>
      <c r="AG52" s="99"/>
      <c r="AH52" s="99">
        <v>40</v>
      </c>
      <c r="AI52" s="129">
        <v>80</v>
      </c>
      <c r="AJ52" s="129">
        <v>5</v>
      </c>
      <c r="AK52" s="129">
        <v>6</v>
      </c>
      <c r="AL52" s="129">
        <v>1.3</v>
      </c>
      <c r="AM52" s="129">
        <v>1.3</v>
      </c>
      <c r="AN52" s="97">
        <v>278.26086956521738</v>
      </c>
      <c r="AO52" s="97">
        <v>918</v>
      </c>
      <c r="AZ52" s="174"/>
      <c r="BA52" s="129">
        <v>1150</v>
      </c>
      <c r="BB52" s="99">
        <v>25.872381408033302</v>
      </c>
      <c r="BC52" s="99">
        <v>15.857609155100967</v>
      </c>
      <c r="BD52" s="99">
        <v>50.246630934265433</v>
      </c>
      <c r="BE52" s="99">
        <v>81.979571276154516</v>
      </c>
      <c r="BF52" s="165">
        <v>0.64827156827616261</v>
      </c>
      <c r="BG52" s="165">
        <v>1.0576833560707084</v>
      </c>
      <c r="BZ52" s="174"/>
      <c r="CA52" s="131">
        <v>16</v>
      </c>
      <c r="CB52" s="131">
        <v>10.522878801015889</v>
      </c>
      <c r="CC52" s="99">
        <v>4</v>
      </c>
      <c r="CD52" s="131">
        <v>12</v>
      </c>
      <c r="CE52" s="131">
        <v>8.0675404141121803</v>
      </c>
      <c r="CF52" s="99">
        <v>4</v>
      </c>
      <c r="CG52" s="99">
        <v>4</v>
      </c>
      <c r="DA52" s="131">
        <v>33.895406595404104</v>
      </c>
      <c r="DB52" s="129">
        <v>5.5531226936389844E-2</v>
      </c>
      <c r="DC52" s="99">
        <v>917.54206845247666</v>
      </c>
      <c r="EA52" s="148" t="s">
        <v>333</v>
      </c>
      <c r="EB52" s="141" t="s">
        <v>333</v>
      </c>
      <c r="EC52" s="141" t="s">
        <v>333</v>
      </c>
      <c r="ED52" s="141" t="s">
        <v>333</v>
      </c>
      <c r="EE52" s="141" t="s">
        <v>333</v>
      </c>
      <c r="EF52" s="165" t="s">
        <v>333</v>
      </c>
      <c r="EG52" s="165" t="s">
        <v>333</v>
      </c>
      <c r="EH52" s="165" t="s">
        <v>333</v>
      </c>
      <c r="EI52" s="165" t="s">
        <v>333</v>
      </c>
      <c r="EJ52" s="165" t="s">
        <v>333</v>
      </c>
      <c r="EK52" s="165" t="s">
        <v>333</v>
      </c>
      <c r="EL52" s="165" t="s">
        <v>333</v>
      </c>
      <c r="EM52" s="165" t="s">
        <v>333</v>
      </c>
      <c r="EN52" s="165" t="s">
        <v>333</v>
      </c>
      <c r="EO52" s="169" t="s">
        <v>333</v>
      </c>
      <c r="FA52" s="148" t="s">
        <v>333</v>
      </c>
      <c r="FB52" s="141" t="s">
        <v>333</v>
      </c>
      <c r="FC52" s="141" t="s">
        <v>333</v>
      </c>
      <c r="FD52" s="141" t="s">
        <v>333</v>
      </c>
      <c r="FE52" s="141" t="s">
        <v>333</v>
      </c>
      <c r="FF52" s="165" t="s">
        <v>333</v>
      </c>
      <c r="FG52" s="165" t="s">
        <v>333</v>
      </c>
      <c r="FH52" s="165" t="s">
        <v>333</v>
      </c>
      <c r="FI52" s="165" t="s">
        <v>333</v>
      </c>
      <c r="FJ52" s="165" t="s">
        <v>333</v>
      </c>
      <c r="FK52" s="165" t="s">
        <v>333</v>
      </c>
      <c r="FL52" s="165" t="s">
        <v>333</v>
      </c>
      <c r="FM52" s="165" t="s">
        <v>333</v>
      </c>
      <c r="FN52" s="165" t="s">
        <v>333</v>
      </c>
      <c r="FO52" s="169" t="s">
        <v>333</v>
      </c>
      <c r="GA52" s="148" t="s">
        <v>333</v>
      </c>
      <c r="GB52" s="141" t="s">
        <v>333</v>
      </c>
      <c r="GC52" s="141" t="s">
        <v>333</v>
      </c>
      <c r="GD52" s="141" t="s">
        <v>333</v>
      </c>
      <c r="GE52" s="141" t="s">
        <v>333</v>
      </c>
      <c r="GF52" s="165" t="s">
        <v>333</v>
      </c>
      <c r="GG52" s="165" t="s">
        <v>333</v>
      </c>
      <c r="GH52" s="165" t="s">
        <v>333</v>
      </c>
      <c r="GI52" s="165" t="s">
        <v>333</v>
      </c>
      <c r="GJ52" s="165" t="s">
        <v>333</v>
      </c>
      <c r="GK52" s="165" t="s">
        <v>333</v>
      </c>
      <c r="GL52" s="165" t="s">
        <v>333</v>
      </c>
      <c r="GM52" s="165" t="s">
        <v>333</v>
      </c>
      <c r="GN52" s="165" t="s">
        <v>333</v>
      </c>
      <c r="GO52" s="169" t="s">
        <v>333</v>
      </c>
      <c r="HA52" s="148" t="s">
        <v>333</v>
      </c>
      <c r="HB52" s="141" t="s">
        <v>333</v>
      </c>
      <c r="HC52" s="141" t="s">
        <v>333</v>
      </c>
      <c r="HD52" s="141" t="s">
        <v>333</v>
      </c>
      <c r="HE52" s="141" t="s">
        <v>333</v>
      </c>
      <c r="HF52" s="165" t="s">
        <v>333</v>
      </c>
      <c r="HG52" s="165" t="s">
        <v>333</v>
      </c>
      <c r="HH52" s="165" t="s">
        <v>333</v>
      </c>
      <c r="HI52" s="165" t="s">
        <v>333</v>
      </c>
      <c r="HJ52" s="165" t="s">
        <v>333</v>
      </c>
      <c r="HK52" s="165" t="s">
        <v>333</v>
      </c>
      <c r="HL52" s="165" t="s">
        <v>333</v>
      </c>
      <c r="HM52" s="165" t="s">
        <v>333</v>
      </c>
      <c r="HN52" s="165" t="s">
        <v>333</v>
      </c>
      <c r="HO52" s="169" t="s">
        <v>333</v>
      </c>
      <c r="IA52" s="148" t="s">
        <v>333</v>
      </c>
      <c r="IB52" s="141" t="s">
        <v>333</v>
      </c>
      <c r="IC52" s="141" t="s">
        <v>333</v>
      </c>
      <c r="ID52" s="141" t="s">
        <v>333</v>
      </c>
      <c r="IE52" s="141" t="s">
        <v>333</v>
      </c>
      <c r="IF52" s="165" t="s">
        <v>333</v>
      </c>
      <c r="IG52" s="165" t="s">
        <v>333</v>
      </c>
      <c r="IH52" s="165" t="s">
        <v>333</v>
      </c>
      <c r="II52" s="165" t="s">
        <v>333</v>
      </c>
      <c r="IJ52" s="165" t="s">
        <v>333</v>
      </c>
      <c r="IK52" s="165" t="s">
        <v>333</v>
      </c>
      <c r="IL52" s="165" t="s">
        <v>333</v>
      </c>
      <c r="IM52" s="165" t="s">
        <v>333</v>
      </c>
      <c r="IN52" s="165" t="s">
        <v>333</v>
      </c>
      <c r="IO52" s="169" t="s">
        <v>333</v>
      </c>
    </row>
    <row r="53" spans="2:249" ht="17.100000000000001" customHeight="1">
      <c r="B53" s="37" t="str">
        <f>"- Bảng phân loại tiết diện trong điều kiện chịu lửa:"</f>
        <v>- Bảng phân loại tiết diện trong điều kiện chịu lửa:</v>
      </c>
      <c r="L53" s="1"/>
      <c r="AA53" s="129">
        <v>41</v>
      </c>
      <c r="AB53" s="129" t="s">
        <v>407</v>
      </c>
      <c r="AC53" s="129" t="s">
        <v>408</v>
      </c>
      <c r="AD53" s="129" t="s">
        <v>468</v>
      </c>
      <c r="AE53" s="131">
        <v>0</v>
      </c>
      <c r="AF53" s="99">
        <v>33.539145470526861</v>
      </c>
      <c r="AG53" s="99"/>
      <c r="AH53" s="99">
        <v>40</v>
      </c>
      <c r="AI53" s="129">
        <v>80</v>
      </c>
      <c r="AJ53" s="129">
        <v>5</v>
      </c>
      <c r="AK53" s="129">
        <v>6</v>
      </c>
      <c r="AL53" s="129">
        <v>1.3</v>
      </c>
      <c r="AM53" s="129">
        <v>1.3</v>
      </c>
      <c r="AN53" s="97">
        <v>278.26086956521738</v>
      </c>
      <c r="AO53" s="97">
        <v>919</v>
      </c>
      <c r="AZ53" s="174"/>
      <c r="BA53" s="129">
        <v>1150</v>
      </c>
      <c r="BB53" s="99">
        <v>25.872381408033302</v>
      </c>
      <c r="BC53" s="99">
        <v>15.857609155100967</v>
      </c>
      <c r="BD53" s="99">
        <v>50.246630934265433</v>
      </c>
      <c r="BE53" s="99">
        <v>81.979571276154516</v>
      </c>
      <c r="BF53" s="165">
        <v>0.64827156827616261</v>
      </c>
      <c r="BG53" s="165">
        <v>1.0576833560707084</v>
      </c>
      <c r="BZ53" s="174"/>
      <c r="CA53" s="131">
        <v>16</v>
      </c>
      <c r="CB53" s="131">
        <v>10.522878801015889</v>
      </c>
      <c r="CC53" s="99">
        <v>4</v>
      </c>
      <c r="CD53" s="131">
        <v>12</v>
      </c>
      <c r="CE53" s="131">
        <v>8.0675404141121803</v>
      </c>
      <c r="CF53" s="99">
        <v>4</v>
      </c>
      <c r="CG53" s="99">
        <v>4</v>
      </c>
      <c r="DA53" s="131">
        <v>33.539145470526861</v>
      </c>
      <c r="DB53" s="129">
        <v>5.4947560317183265E-2</v>
      </c>
      <c r="DC53" s="99">
        <v>919.1293004933857</v>
      </c>
      <c r="EA53" s="148" t="s">
        <v>333</v>
      </c>
      <c r="EB53" s="141" t="s">
        <v>333</v>
      </c>
      <c r="EC53" s="141" t="s">
        <v>333</v>
      </c>
      <c r="ED53" s="141" t="s">
        <v>333</v>
      </c>
      <c r="EE53" s="141" t="s">
        <v>333</v>
      </c>
      <c r="EF53" s="165" t="s">
        <v>333</v>
      </c>
      <c r="EG53" s="165" t="s">
        <v>333</v>
      </c>
      <c r="EH53" s="165" t="s">
        <v>333</v>
      </c>
      <c r="EI53" s="165" t="s">
        <v>333</v>
      </c>
      <c r="EJ53" s="165" t="s">
        <v>333</v>
      </c>
      <c r="EK53" s="165" t="s">
        <v>333</v>
      </c>
      <c r="EL53" s="165" t="s">
        <v>333</v>
      </c>
      <c r="EM53" s="165" t="s">
        <v>333</v>
      </c>
      <c r="EN53" s="165" t="s">
        <v>333</v>
      </c>
      <c r="EO53" s="169" t="s">
        <v>333</v>
      </c>
      <c r="FA53" s="148" t="s">
        <v>333</v>
      </c>
      <c r="FB53" s="141" t="s">
        <v>333</v>
      </c>
      <c r="FC53" s="141" t="s">
        <v>333</v>
      </c>
      <c r="FD53" s="141" t="s">
        <v>333</v>
      </c>
      <c r="FE53" s="141" t="s">
        <v>333</v>
      </c>
      <c r="FF53" s="165" t="s">
        <v>333</v>
      </c>
      <c r="FG53" s="165" t="s">
        <v>333</v>
      </c>
      <c r="FH53" s="165" t="s">
        <v>333</v>
      </c>
      <c r="FI53" s="165" t="s">
        <v>333</v>
      </c>
      <c r="FJ53" s="165" t="s">
        <v>333</v>
      </c>
      <c r="FK53" s="165" t="s">
        <v>333</v>
      </c>
      <c r="FL53" s="165" t="s">
        <v>333</v>
      </c>
      <c r="FM53" s="165" t="s">
        <v>333</v>
      </c>
      <c r="FN53" s="165" t="s">
        <v>333</v>
      </c>
      <c r="FO53" s="169" t="s">
        <v>333</v>
      </c>
      <c r="GA53" s="148" t="s">
        <v>333</v>
      </c>
      <c r="GB53" s="141" t="s">
        <v>333</v>
      </c>
      <c r="GC53" s="141" t="s">
        <v>333</v>
      </c>
      <c r="GD53" s="141" t="s">
        <v>333</v>
      </c>
      <c r="GE53" s="141" t="s">
        <v>333</v>
      </c>
      <c r="GF53" s="165" t="s">
        <v>333</v>
      </c>
      <c r="GG53" s="165" t="s">
        <v>333</v>
      </c>
      <c r="GH53" s="165" t="s">
        <v>333</v>
      </c>
      <c r="GI53" s="165" t="s">
        <v>333</v>
      </c>
      <c r="GJ53" s="165" t="s">
        <v>333</v>
      </c>
      <c r="GK53" s="165" t="s">
        <v>333</v>
      </c>
      <c r="GL53" s="165" t="s">
        <v>333</v>
      </c>
      <c r="GM53" s="165" t="s">
        <v>333</v>
      </c>
      <c r="GN53" s="165" t="s">
        <v>333</v>
      </c>
      <c r="GO53" s="169" t="s">
        <v>333</v>
      </c>
      <c r="HA53" s="148" t="s">
        <v>333</v>
      </c>
      <c r="HB53" s="141" t="s">
        <v>333</v>
      </c>
      <c r="HC53" s="141" t="s">
        <v>333</v>
      </c>
      <c r="HD53" s="141" t="s">
        <v>333</v>
      </c>
      <c r="HE53" s="141" t="s">
        <v>333</v>
      </c>
      <c r="HF53" s="165" t="s">
        <v>333</v>
      </c>
      <c r="HG53" s="165" t="s">
        <v>333</v>
      </c>
      <c r="HH53" s="165" t="s">
        <v>333</v>
      </c>
      <c r="HI53" s="165" t="s">
        <v>333</v>
      </c>
      <c r="HJ53" s="165" t="s">
        <v>333</v>
      </c>
      <c r="HK53" s="165" t="s">
        <v>333</v>
      </c>
      <c r="HL53" s="165" t="s">
        <v>333</v>
      </c>
      <c r="HM53" s="165" t="s">
        <v>333</v>
      </c>
      <c r="HN53" s="165" t="s">
        <v>333</v>
      </c>
      <c r="HO53" s="169" t="s">
        <v>333</v>
      </c>
      <c r="IA53" s="148" t="s">
        <v>333</v>
      </c>
      <c r="IB53" s="141" t="s">
        <v>333</v>
      </c>
      <c r="IC53" s="141" t="s">
        <v>333</v>
      </c>
      <c r="ID53" s="141" t="s">
        <v>333</v>
      </c>
      <c r="IE53" s="141" t="s">
        <v>333</v>
      </c>
      <c r="IF53" s="165" t="s">
        <v>333</v>
      </c>
      <c r="IG53" s="165" t="s">
        <v>333</v>
      </c>
      <c r="IH53" s="165" t="s">
        <v>333</v>
      </c>
      <c r="II53" s="165" t="s">
        <v>333</v>
      </c>
      <c r="IJ53" s="165" t="s">
        <v>333</v>
      </c>
      <c r="IK53" s="165" t="s">
        <v>333</v>
      </c>
      <c r="IL53" s="165" t="s">
        <v>333</v>
      </c>
      <c r="IM53" s="165" t="s">
        <v>333</v>
      </c>
      <c r="IN53" s="165" t="s">
        <v>333</v>
      </c>
      <c r="IO53" s="169" t="s">
        <v>333</v>
      </c>
    </row>
    <row r="54" spans="2:249" ht="17.100000000000001" customHeight="1">
      <c r="D54" s="323" t="s">
        <v>26</v>
      </c>
      <c r="E54" s="323" t="s">
        <v>82</v>
      </c>
      <c r="F54" s="320" t="s">
        <v>85</v>
      </c>
      <c r="G54" s="321"/>
      <c r="H54" s="323" t="s">
        <v>83</v>
      </c>
      <c r="I54" s="323" t="s">
        <v>84</v>
      </c>
      <c r="J54" s="178"/>
      <c r="K54" s="225"/>
      <c r="M54" s="42"/>
      <c r="AA54" s="129">
        <v>42</v>
      </c>
      <c r="AB54" s="129" t="s">
        <v>409</v>
      </c>
      <c r="AC54" s="129" t="s">
        <v>410</v>
      </c>
      <c r="AD54" s="129" t="s">
        <v>468</v>
      </c>
      <c r="AE54" s="131">
        <v>0</v>
      </c>
      <c r="AF54" s="99">
        <v>33.379612151464144</v>
      </c>
      <c r="AG54" s="99"/>
      <c r="AH54" s="99">
        <v>40</v>
      </c>
      <c r="AI54" s="129">
        <v>80</v>
      </c>
      <c r="AJ54" s="129">
        <v>5</v>
      </c>
      <c r="AK54" s="129">
        <v>6</v>
      </c>
      <c r="AL54" s="129">
        <v>1.3</v>
      </c>
      <c r="AM54" s="129">
        <v>1.3</v>
      </c>
      <c r="AN54" s="97">
        <v>278.26086956521738</v>
      </c>
      <c r="AO54" s="97">
        <v>920</v>
      </c>
      <c r="AZ54" s="174"/>
      <c r="BA54" s="129">
        <v>1150</v>
      </c>
      <c r="BB54" s="99">
        <v>25.872381408033302</v>
      </c>
      <c r="BC54" s="99">
        <v>15.857609155100967</v>
      </c>
      <c r="BD54" s="99">
        <v>50.246630934265433</v>
      </c>
      <c r="BE54" s="99">
        <v>81.979571276154516</v>
      </c>
      <c r="BF54" s="165">
        <v>0.64827156827616261</v>
      </c>
      <c r="BG54" s="165">
        <v>1.0576833560707084</v>
      </c>
      <c r="BZ54" s="174"/>
      <c r="CA54" s="131">
        <v>16</v>
      </c>
      <c r="CB54" s="131">
        <v>10.522878801015889</v>
      </c>
      <c r="CC54" s="99">
        <v>4</v>
      </c>
      <c r="CD54" s="131">
        <v>12</v>
      </c>
      <c r="CE54" s="131">
        <v>8.0675404141121803</v>
      </c>
      <c r="CF54" s="99">
        <v>4</v>
      </c>
      <c r="CG54" s="99">
        <v>4</v>
      </c>
      <c r="DA54" s="131">
        <v>33.379612151464144</v>
      </c>
      <c r="DB54" s="129">
        <v>5.4686195081163687E-2</v>
      </c>
      <c r="DC54" s="99">
        <v>919.84553393275417</v>
      </c>
      <c r="EA54" s="148" t="s">
        <v>333</v>
      </c>
      <c r="EB54" s="141" t="s">
        <v>333</v>
      </c>
      <c r="EC54" s="141" t="s">
        <v>333</v>
      </c>
      <c r="ED54" s="141" t="s">
        <v>333</v>
      </c>
      <c r="EE54" s="141" t="s">
        <v>333</v>
      </c>
      <c r="EF54" s="165" t="s">
        <v>333</v>
      </c>
      <c r="EG54" s="165" t="s">
        <v>333</v>
      </c>
      <c r="EH54" s="165" t="s">
        <v>333</v>
      </c>
      <c r="EI54" s="165" t="s">
        <v>333</v>
      </c>
      <c r="EJ54" s="165" t="s">
        <v>333</v>
      </c>
      <c r="EK54" s="165" t="s">
        <v>333</v>
      </c>
      <c r="EL54" s="165" t="s">
        <v>333</v>
      </c>
      <c r="EM54" s="165" t="s">
        <v>333</v>
      </c>
      <c r="EN54" s="165" t="s">
        <v>333</v>
      </c>
      <c r="EO54" s="169" t="s">
        <v>333</v>
      </c>
      <c r="FA54" s="148" t="s">
        <v>333</v>
      </c>
      <c r="FB54" s="141" t="s">
        <v>333</v>
      </c>
      <c r="FC54" s="141" t="s">
        <v>333</v>
      </c>
      <c r="FD54" s="141" t="s">
        <v>333</v>
      </c>
      <c r="FE54" s="141" t="s">
        <v>333</v>
      </c>
      <c r="FF54" s="165" t="s">
        <v>333</v>
      </c>
      <c r="FG54" s="165" t="s">
        <v>333</v>
      </c>
      <c r="FH54" s="165" t="s">
        <v>333</v>
      </c>
      <c r="FI54" s="165" t="s">
        <v>333</v>
      </c>
      <c r="FJ54" s="165" t="s">
        <v>333</v>
      </c>
      <c r="FK54" s="165" t="s">
        <v>333</v>
      </c>
      <c r="FL54" s="165" t="s">
        <v>333</v>
      </c>
      <c r="FM54" s="165" t="s">
        <v>333</v>
      </c>
      <c r="FN54" s="165" t="s">
        <v>333</v>
      </c>
      <c r="FO54" s="169" t="s">
        <v>333</v>
      </c>
      <c r="GA54" s="148" t="s">
        <v>333</v>
      </c>
      <c r="GB54" s="141" t="s">
        <v>333</v>
      </c>
      <c r="GC54" s="141" t="s">
        <v>333</v>
      </c>
      <c r="GD54" s="141" t="s">
        <v>333</v>
      </c>
      <c r="GE54" s="141" t="s">
        <v>333</v>
      </c>
      <c r="GF54" s="165" t="s">
        <v>333</v>
      </c>
      <c r="GG54" s="165" t="s">
        <v>333</v>
      </c>
      <c r="GH54" s="165" t="s">
        <v>333</v>
      </c>
      <c r="GI54" s="165" t="s">
        <v>333</v>
      </c>
      <c r="GJ54" s="165" t="s">
        <v>333</v>
      </c>
      <c r="GK54" s="165" t="s">
        <v>333</v>
      </c>
      <c r="GL54" s="165" t="s">
        <v>333</v>
      </c>
      <c r="GM54" s="165" t="s">
        <v>333</v>
      </c>
      <c r="GN54" s="165" t="s">
        <v>333</v>
      </c>
      <c r="GO54" s="169" t="s">
        <v>333</v>
      </c>
      <c r="HA54" s="148" t="s">
        <v>333</v>
      </c>
      <c r="HB54" s="141" t="s">
        <v>333</v>
      </c>
      <c r="HC54" s="141" t="s">
        <v>333</v>
      </c>
      <c r="HD54" s="141" t="s">
        <v>333</v>
      </c>
      <c r="HE54" s="141" t="s">
        <v>333</v>
      </c>
      <c r="HF54" s="165" t="s">
        <v>333</v>
      </c>
      <c r="HG54" s="165" t="s">
        <v>333</v>
      </c>
      <c r="HH54" s="165" t="s">
        <v>333</v>
      </c>
      <c r="HI54" s="165" t="s">
        <v>333</v>
      </c>
      <c r="HJ54" s="165" t="s">
        <v>333</v>
      </c>
      <c r="HK54" s="165" t="s">
        <v>333</v>
      </c>
      <c r="HL54" s="165" t="s">
        <v>333</v>
      </c>
      <c r="HM54" s="165" t="s">
        <v>333</v>
      </c>
      <c r="HN54" s="165" t="s">
        <v>333</v>
      </c>
      <c r="HO54" s="169" t="s">
        <v>333</v>
      </c>
      <c r="IA54" s="148" t="s">
        <v>333</v>
      </c>
      <c r="IB54" s="141" t="s">
        <v>333</v>
      </c>
      <c r="IC54" s="141" t="s">
        <v>333</v>
      </c>
      <c r="ID54" s="141" t="s">
        <v>333</v>
      </c>
      <c r="IE54" s="141" t="s">
        <v>333</v>
      </c>
      <c r="IF54" s="165" t="s">
        <v>333</v>
      </c>
      <c r="IG54" s="165" t="s">
        <v>333</v>
      </c>
      <c r="IH54" s="165" t="s">
        <v>333</v>
      </c>
      <c r="II54" s="165" t="s">
        <v>333</v>
      </c>
      <c r="IJ54" s="165" t="s">
        <v>333</v>
      </c>
      <c r="IK54" s="165" t="s">
        <v>333</v>
      </c>
      <c r="IL54" s="165" t="s">
        <v>333</v>
      </c>
      <c r="IM54" s="165" t="s">
        <v>333</v>
      </c>
      <c r="IN54" s="165" t="s">
        <v>333</v>
      </c>
      <c r="IO54" s="169" t="s">
        <v>333</v>
      </c>
    </row>
    <row r="55" spans="2:249" ht="17.100000000000001" customHeight="1">
      <c r="D55" s="323"/>
      <c r="E55" s="323"/>
      <c r="F55" s="32" t="s">
        <v>86</v>
      </c>
      <c r="G55" s="32" t="s">
        <v>87</v>
      </c>
      <c r="H55" s="323"/>
      <c r="I55" s="323"/>
      <c r="J55" s="226"/>
      <c r="K55" s="225"/>
      <c r="M55" s="42"/>
      <c r="S55" s="24"/>
      <c r="AA55" s="129">
        <v>43</v>
      </c>
      <c r="AB55" s="129" t="s">
        <v>411</v>
      </c>
      <c r="AC55" s="129" t="s">
        <v>412</v>
      </c>
      <c r="AD55" s="129" t="s">
        <v>468</v>
      </c>
      <c r="AE55" s="131">
        <v>0</v>
      </c>
      <c r="AF55" s="99">
        <v>21.688369150365428</v>
      </c>
      <c r="AG55" s="99"/>
      <c r="AH55" s="99">
        <v>40</v>
      </c>
      <c r="AI55" s="129">
        <v>80</v>
      </c>
      <c r="AJ55" s="129">
        <v>5</v>
      </c>
      <c r="AK55" s="129">
        <v>6</v>
      </c>
      <c r="AL55" s="129">
        <v>1.3</v>
      </c>
      <c r="AM55" s="129">
        <v>1.3</v>
      </c>
      <c r="AN55" s="97">
        <v>278.26086956521738</v>
      </c>
      <c r="AO55" s="97">
        <v>985</v>
      </c>
      <c r="AZ55" s="174"/>
      <c r="BA55" s="129">
        <v>1150</v>
      </c>
      <c r="BB55" s="99">
        <v>25.872381408033302</v>
      </c>
      <c r="BC55" s="99">
        <v>15.857609155100967</v>
      </c>
      <c r="BD55" s="99">
        <v>50.246630934265433</v>
      </c>
      <c r="BE55" s="99">
        <v>81.979571276154516</v>
      </c>
      <c r="BF55" s="165">
        <v>0.64827156827616261</v>
      </c>
      <c r="BG55" s="165">
        <v>1.0576833560707084</v>
      </c>
      <c r="BZ55" s="174"/>
      <c r="CA55" s="131">
        <v>16</v>
      </c>
      <c r="CB55" s="131">
        <v>10.522878801015889</v>
      </c>
      <c r="CC55" s="99">
        <v>4</v>
      </c>
      <c r="CD55" s="131">
        <v>12</v>
      </c>
      <c r="CE55" s="131">
        <v>8.0675404141121803</v>
      </c>
      <c r="CF55" s="99">
        <v>4</v>
      </c>
      <c r="CG55" s="99">
        <v>4</v>
      </c>
      <c r="DA55" s="131">
        <v>21.688369150365428</v>
      </c>
      <c r="DB55" s="129">
        <v>3.5532299805261569E-2</v>
      </c>
      <c r="DC55" s="99">
        <v>984.61417199478421</v>
      </c>
      <c r="EA55" s="148" t="s">
        <v>333</v>
      </c>
      <c r="EB55" s="141" t="s">
        <v>333</v>
      </c>
      <c r="EC55" s="141" t="s">
        <v>333</v>
      </c>
      <c r="ED55" s="141" t="s">
        <v>333</v>
      </c>
      <c r="EE55" s="141" t="s">
        <v>333</v>
      </c>
      <c r="EF55" s="165" t="s">
        <v>333</v>
      </c>
      <c r="EG55" s="165" t="s">
        <v>333</v>
      </c>
      <c r="EH55" s="165" t="s">
        <v>333</v>
      </c>
      <c r="EI55" s="165" t="s">
        <v>333</v>
      </c>
      <c r="EJ55" s="165" t="s">
        <v>333</v>
      </c>
      <c r="EK55" s="165" t="s">
        <v>333</v>
      </c>
      <c r="EL55" s="165" t="s">
        <v>333</v>
      </c>
      <c r="EM55" s="165" t="s">
        <v>333</v>
      </c>
      <c r="EN55" s="165" t="s">
        <v>333</v>
      </c>
      <c r="EO55" s="169" t="s">
        <v>333</v>
      </c>
      <c r="FA55" s="148" t="s">
        <v>333</v>
      </c>
      <c r="FB55" s="141" t="s">
        <v>333</v>
      </c>
      <c r="FC55" s="141" t="s">
        <v>333</v>
      </c>
      <c r="FD55" s="141" t="s">
        <v>333</v>
      </c>
      <c r="FE55" s="141" t="s">
        <v>333</v>
      </c>
      <c r="FF55" s="165" t="s">
        <v>333</v>
      </c>
      <c r="FG55" s="165" t="s">
        <v>333</v>
      </c>
      <c r="FH55" s="165" t="s">
        <v>333</v>
      </c>
      <c r="FI55" s="165" t="s">
        <v>333</v>
      </c>
      <c r="FJ55" s="165" t="s">
        <v>333</v>
      </c>
      <c r="FK55" s="165" t="s">
        <v>333</v>
      </c>
      <c r="FL55" s="165" t="s">
        <v>333</v>
      </c>
      <c r="FM55" s="165" t="s">
        <v>333</v>
      </c>
      <c r="FN55" s="165" t="s">
        <v>333</v>
      </c>
      <c r="FO55" s="169" t="s">
        <v>333</v>
      </c>
      <c r="GA55" s="148" t="s">
        <v>333</v>
      </c>
      <c r="GB55" s="141" t="s">
        <v>333</v>
      </c>
      <c r="GC55" s="141" t="s">
        <v>333</v>
      </c>
      <c r="GD55" s="141" t="s">
        <v>333</v>
      </c>
      <c r="GE55" s="141" t="s">
        <v>333</v>
      </c>
      <c r="GF55" s="165" t="s">
        <v>333</v>
      </c>
      <c r="GG55" s="165" t="s">
        <v>333</v>
      </c>
      <c r="GH55" s="165" t="s">
        <v>333</v>
      </c>
      <c r="GI55" s="165" t="s">
        <v>333</v>
      </c>
      <c r="GJ55" s="165" t="s">
        <v>333</v>
      </c>
      <c r="GK55" s="165" t="s">
        <v>333</v>
      </c>
      <c r="GL55" s="165" t="s">
        <v>333</v>
      </c>
      <c r="GM55" s="165" t="s">
        <v>333</v>
      </c>
      <c r="GN55" s="165" t="s">
        <v>333</v>
      </c>
      <c r="GO55" s="169" t="s">
        <v>333</v>
      </c>
      <c r="HA55" s="148" t="s">
        <v>333</v>
      </c>
      <c r="HB55" s="141" t="s">
        <v>333</v>
      </c>
      <c r="HC55" s="141" t="s">
        <v>333</v>
      </c>
      <c r="HD55" s="141" t="s">
        <v>333</v>
      </c>
      <c r="HE55" s="141" t="s">
        <v>333</v>
      </c>
      <c r="HF55" s="165" t="s">
        <v>333</v>
      </c>
      <c r="HG55" s="165" t="s">
        <v>333</v>
      </c>
      <c r="HH55" s="165" t="s">
        <v>333</v>
      </c>
      <c r="HI55" s="165" t="s">
        <v>333</v>
      </c>
      <c r="HJ55" s="165" t="s">
        <v>333</v>
      </c>
      <c r="HK55" s="165" t="s">
        <v>333</v>
      </c>
      <c r="HL55" s="165" t="s">
        <v>333</v>
      </c>
      <c r="HM55" s="165" t="s">
        <v>333</v>
      </c>
      <c r="HN55" s="165" t="s">
        <v>333</v>
      </c>
      <c r="HO55" s="169" t="s">
        <v>333</v>
      </c>
      <c r="IA55" s="148" t="s">
        <v>333</v>
      </c>
      <c r="IB55" s="141" t="s">
        <v>333</v>
      </c>
      <c r="IC55" s="141" t="s">
        <v>333</v>
      </c>
      <c r="ID55" s="141" t="s">
        <v>333</v>
      </c>
      <c r="IE55" s="141" t="s">
        <v>333</v>
      </c>
      <c r="IF55" s="165" t="s">
        <v>333</v>
      </c>
      <c r="IG55" s="165" t="s">
        <v>333</v>
      </c>
      <c r="IH55" s="165" t="s">
        <v>333</v>
      </c>
      <c r="II55" s="165" t="s">
        <v>333</v>
      </c>
      <c r="IJ55" s="165" t="s">
        <v>333</v>
      </c>
      <c r="IK55" s="165" t="s">
        <v>333</v>
      </c>
      <c r="IL55" s="165" t="s">
        <v>333</v>
      </c>
      <c r="IM55" s="165" t="s">
        <v>333</v>
      </c>
      <c r="IN55" s="165" t="s">
        <v>333</v>
      </c>
      <c r="IO55" s="169" t="s">
        <v>333</v>
      </c>
    </row>
    <row r="56" spans="2:249" ht="17.100000000000001" customHeight="1">
      <c r="D56" s="20" t="s">
        <v>422</v>
      </c>
      <c r="E56" s="20" t="s">
        <v>424</v>
      </c>
      <c r="F56" s="196">
        <f>15*H27</f>
        <v>10.522878801015889</v>
      </c>
      <c r="G56" s="34" t="str">
        <f>"&gt; " &amp; ROUND(F56,2)</f>
        <v>&gt; 10.52</v>
      </c>
      <c r="H56" s="33">
        <f>F19/F20</f>
        <v>12.5</v>
      </c>
      <c r="I56" s="35">
        <f>IF($H$56&lt;=F56,3,4)</f>
        <v>4</v>
      </c>
      <c r="J56" s="107"/>
      <c r="K56" s="227"/>
      <c r="M56" s="200"/>
      <c r="S56" s="2"/>
      <c r="AA56" s="129">
        <v>44</v>
      </c>
      <c r="AB56" s="129" t="s">
        <v>413</v>
      </c>
      <c r="AC56" s="129" t="s">
        <v>414</v>
      </c>
      <c r="AD56" s="129" t="s">
        <v>468</v>
      </c>
      <c r="AE56" s="131">
        <v>0</v>
      </c>
      <c r="AF56" s="99">
        <v>21.688369150365443</v>
      </c>
      <c r="AG56" s="99"/>
      <c r="AH56" s="99">
        <v>40</v>
      </c>
      <c r="AI56" s="129">
        <v>80</v>
      </c>
      <c r="AJ56" s="129">
        <v>5</v>
      </c>
      <c r="AK56" s="129">
        <v>6</v>
      </c>
      <c r="AL56" s="129">
        <v>1.3</v>
      </c>
      <c r="AM56" s="129">
        <v>1.3</v>
      </c>
      <c r="AN56" s="97">
        <v>278.26086956521738</v>
      </c>
      <c r="AO56" s="97">
        <v>985</v>
      </c>
      <c r="AZ56" s="174"/>
      <c r="BA56" s="129">
        <v>1150</v>
      </c>
      <c r="BB56" s="99">
        <v>25.872381408033302</v>
      </c>
      <c r="BC56" s="99">
        <v>15.857609155100967</v>
      </c>
      <c r="BD56" s="99">
        <v>50.246630934265433</v>
      </c>
      <c r="BE56" s="99">
        <v>81.979571276154516</v>
      </c>
      <c r="BF56" s="165">
        <v>0.64827156827616261</v>
      </c>
      <c r="BG56" s="165">
        <v>1.0576833560707084</v>
      </c>
      <c r="BZ56" s="174"/>
      <c r="CA56" s="131">
        <v>16</v>
      </c>
      <c r="CB56" s="131">
        <v>10.522878801015889</v>
      </c>
      <c r="CC56" s="99">
        <v>4</v>
      </c>
      <c r="CD56" s="131">
        <v>12</v>
      </c>
      <c r="CE56" s="131">
        <v>8.0675404141121803</v>
      </c>
      <c r="CF56" s="99">
        <v>4</v>
      </c>
      <c r="CG56" s="99">
        <v>4</v>
      </c>
      <c r="DA56" s="131">
        <v>21.688369150365443</v>
      </c>
      <c r="DB56" s="129">
        <v>3.5532299805261597E-2</v>
      </c>
      <c r="DC56" s="99">
        <v>984.6141719947841</v>
      </c>
      <c r="EA56" s="148" t="s">
        <v>333</v>
      </c>
      <c r="EB56" s="141" t="s">
        <v>333</v>
      </c>
      <c r="EC56" s="141" t="s">
        <v>333</v>
      </c>
      <c r="ED56" s="141" t="s">
        <v>333</v>
      </c>
      <c r="EE56" s="141" t="s">
        <v>333</v>
      </c>
      <c r="EF56" s="165" t="s">
        <v>333</v>
      </c>
      <c r="EG56" s="165" t="s">
        <v>333</v>
      </c>
      <c r="EH56" s="165" t="s">
        <v>333</v>
      </c>
      <c r="EI56" s="165" t="s">
        <v>333</v>
      </c>
      <c r="EJ56" s="165" t="s">
        <v>333</v>
      </c>
      <c r="EK56" s="165" t="s">
        <v>333</v>
      </c>
      <c r="EL56" s="165" t="s">
        <v>333</v>
      </c>
      <c r="EM56" s="165" t="s">
        <v>333</v>
      </c>
      <c r="EN56" s="165" t="s">
        <v>333</v>
      </c>
      <c r="EO56" s="169" t="s">
        <v>333</v>
      </c>
      <c r="FA56" s="148" t="s">
        <v>333</v>
      </c>
      <c r="FB56" s="141" t="s">
        <v>333</v>
      </c>
      <c r="FC56" s="141" t="s">
        <v>333</v>
      </c>
      <c r="FD56" s="141" t="s">
        <v>333</v>
      </c>
      <c r="FE56" s="141" t="s">
        <v>333</v>
      </c>
      <c r="FF56" s="165" t="s">
        <v>333</v>
      </c>
      <c r="FG56" s="165" t="s">
        <v>333</v>
      </c>
      <c r="FH56" s="165" t="s">
        <v>333</v>
      </c>
      <c r="FI56" s="165" t="s">
        <v>333</v>
      </c>
      <c r="FJ56" s="165" t="s">
        <v>333</v>
      </c>
      <c r="FK56" s="165" t="s">
        <v>333</v>
      </c>
      <c r="FL56" s="165" t="s">
        <v>333</v>
      </c>
      <c r="FM56" s="165" t="s">
        <v>333</v>
      </c>
      <c r="FN56" s="165" t="s">
        <v>333</v>
      </c>
      <c r="FO56" s="169" t="s">
        <v>333</v>
      </c>
      <c r="GA56" s="148" t="s">
        <v>333</v>
      </c>
      <c r="GB56" s="141" t="s">
        <v>333</v>
      </c>
      <c r="GC56" s="141" t="s">
        <v>333</v>
      </c>
      <c r="GD56" s="141" t="s">
        <v>333</v>
      </c>
      <c r="GE56" s="141" t="s">
        <v>333</v>
      </c>
      <c r="GF56" s="165" t="s">
        <v>333</v>
      </c>
      <c r="GG56" s="165" t="s">
        <v>333</v>
      </c>
      <c r="GH56" s="165" t="s">
        <v>333</v>
      </c>
      <c r="GI56" s="165" t="s">
        <v>333</v>
      </c>
      <c r="GJ56" s="165" t="s">
        <v>333</v>
      </c>
      <c r="GK56" s="165" t="s">
        <v>333</v>
      </c>
      <c r="GL56" s="165" t="s">
        <v>333</v>
      </c>
      <c r="GM56" s="165" t="s">
        <v>333</v>
      </c>
      <c r="GN56" s="165" t="s">
        <v>333</v>
      </c>
      <c r="GO56" s="169" t="s">
        <v>333</v>
      </c>
      <c r="HA56" s="148" t="s">
        <v>333</v>
      </c>
      <c r="HB56" s="141" t="s">
        <v>333</v>
      </c>
      <c r="HC56" s="141" t="s">
        <v>333</v>
      </c>
      <c r="HD56" s="141" t="s">
        <v>333</v>
      </c>
      <c r="HE56" s="141" t="s">
        <v>333</v>
      </c>
      <c r="HF56" s="165" t="s">
        <v>333</v>
      </c>
      <c r="HG56" s="165" t="s">
        <v>333</v>
      </c>
      <c r="HH56" s="165" t="s">
        <v>333</v>
      </c>
      <c r="HI56" s="165" t="s">
        <v>333</v>
      </c>
      <c r="HJ56" s="165" t="s">
        <v>333</v>
      </c>
      <c r="HK56" s="165" t="s">
        <v>333</v>
      </c>
      <c r="HL56" s="165" t="s">
        <v>333</v>
      </c>
      <c r="HM56" s="165" t="s">
        <v>333</v>
      </c>
      <c r="HN56" s="165" t="s">
        <v>333</v>
      </c>
      <c r="HO56" s="169" t="s">
        <v>333</v>
      </c>
      <c r="IA56" s="148" t="s">
        <v>333</v>
      </c>
      <c r="IB56" s="141" t="s">
        <v>333</v>
      </c>
      <c r="IC56" s="141" t="s">
        <v>333</v>
      </c>
      <c r="ID56" s="141" t="s">
        <v>333</v>
      </c>
      <c r="IE56" s="141" t="s">
        <v>333</v>
      </c>
      <c r="IF56" s="165" t="s">
        <v>333</v>
      </c>
      <c r="IG56" s="165" t="s">
        <v>333</v>
      </c>
      <c r="IH56" s="165" t="s">
        <v>333</v>
      </c>
      <c r="II56" s="165" t="s">
        <v>333</v>
      </c>
      <c r="IJ56" s="165" t="s">
        <v>333</v>
      </c>
      <c r="IK56" s="165" t="s">
        <v>333</v>
      </c>
      <c r="IL56" s="165" t="s">
        <v>333</v>
      </c>
      <c r="IM56" s="165" t="s">
        <v>333</v>
      </c>
      <c r="IN56" s="165" t="s">
        <v>333</v>
      </c>
      <c r="IO56" s="169" t="s">
        <v>333</v>
      </c>
    </row>
    <row r="57" spans="2:249" ht="17.100000000000001" customHeight="1">
      <c r="D57" s="20" t="s">
        <v>423</v>
      </c>
      <c r="E57" s="20" t="s">
        <v>425</v>
      </c>
      <c r="F57" s="196">
        <f>11.5*H27</f>
        <v>8.0675404141121803</v>
      </c>
      <c r="G57" s="34" t="str">
        <f>"&gt; " &amp; ROUND(F57,2)</f>
        <v>&gt; 8.07</v>
      </c>
      <c r="H57" s="33">
        <f>(F18+F19)/(2*F20)</f>
        <v>12.5</v>
      </c>
      <c r="I57" s="35">
        <f>IF($H$56&lt;=F57,3,4)</f>
        <v>4</v>
      </c>
      <c r="J57" s="107"/>
      <c r="K57" s="228"/>
      <c r="M57" s="42"/>
      <c r="S57" s="2"/>
      <c r="AA57" s="129">
        <v>45</v>
      </c>
      <c r="AB57" s="129" t="s">
        <v>415</v>
      </c>
      <c r="AC57" s="129" t="s">
        <v>416</v>
      </c>
      <c r="AD57" s="129" t="s">
        <v>340</v>
      </c>
      <c r="AE57" s="131">
        <v>0</v>
      </c>
      <c r="AF57" s="99">
        <v>-1.8436681077303652</v>
      </c>
      <c r="AG57" s="99"/>
      <c r="AH57" s="99">
        <v>49.999999999999993</v>
      </c>
      <c r="AI57" s="129">
        <v>50</v>
      </c>
      <c r="AJ57" s="129">
        <v>4</v>
      </c>
      <c r="AK57" s="129">
        <v>6</v>
      </c>
      <c r="AL57" s="129">
        <v>1.4</v>
      </c>
      <c r="AM57" s="129">
        <v>1.4</v>
      </c>
      <c r="AN57" s="97">
        <v>390.625</v>
      </c>
      <c r="AO57" s="97">
        <v>985</v>
      </c>
      <c r="AZ57" s="174"/>
      <c r="BA57" s="129">
        <v>768</v>
      </c>
      <c r="BB57" s="99">
        <v>15.529527766126337</v>
      </c>
      <c r="BC57" s="99">
        <v>23.009961610861787</v>
      </c>
      <c r="BD57" s="99">
        <v>90.150841743799788</v>
      </c>
      <c r="BE57" s="99">
        <v>60.843213199414208</v>
      </c>
      <c r="BF57" s="165">
        <v>1.1631073859484349</v>
      </c>
      <c r="BG57" s="165">
        <v>0.78498646588556176</v>
      </c>
      <c r="BZ57" s="174"/>
      <c r="CA57" s="131">
        <v>12.5</v>
      </c>
      <c r="CB57" s="131">
        <v>10.522878801015889</v>
      </c>
      <c r="CC57" s="99">
        <v>4</v>
      </c>
      <c r="CD57" s="131">
        <v>12.5</v>
      </c>
      <c r="CE57" s="131">
        <v>8.0675404141121803</v>
      </c>
      <c r="CF57" s="99">
        <v>4</v>
      </c>
      <c r="CG57" s="99">
        <v>4</v>
      </c>
      <c r="DA57" s="131" t="s">
        <v>333</v>
      </c>
      <c r="DB57" s="129" t="s">
        <v>333</v>
      </c>
      <c r="DC57" s="99" t="s">
        <v>333</v>
      </c>
      <c r="EA57" s="148">
        <v>20</v>
      </c>
      <c r="EB57" s="141">
        <v>1</v>
      </c>
      <c r="EC57" s="141">
        <v>1</v>
      </c>
      <c r="ED57" s="141">
        <v>1</v>
      </c>
      <c r="EE57" s="141">
        <v>1</v>
      </c>
      <c r="EF57" s="165">
        <v>1.1631073859484349</v>
      </c>
      <c r="EG57" s="165">
        <v>0.78498646588556176</v>
      </c>
      <c r="EH57" s="165">
        <v>1.4883899734939463</v>
      </c>
      <c r="EI57" s="165">
        <v>1.0186589870516938</v>
      </c>
      <c r="EJ57" s="165">
        <v>0.41372042986326285</v>
      </c>
      <c r="EK57" s="165">
        <v>0.59957058968710286</v>
      </c>
      <c r="EL57" s="165">
        <v>0.41372042986326285</v>
      </c>
      <c r="EM57" s="165">
        <v>109.61936509657012</v>
      </c>
      <c r="EN57" s="165">
        <v>1.6818817606781156E-2</v>
      </c>
      <c r="EO57" s="169">
        <v>984.6141719947841</v>
      </c>
      <c r="FA57" s="148">
        <v>984.6141719947841</v>
      </c>
      <c r="FB57" s="141">
        <v>4.3077165601043174E-2</v>
      </c>
      <c r="FC57" s="141">
        <v>2.6923228500651989E-2</v>
      </c>
      <c r="FD57" s="141">
        <v>4.846181130117358E-2</v>
      </c>
      <c r="FE57" s="141">
        <v>0.55555555555555558</v>
      </c>
      <c r="FF57" s="165">
        <v>0.86692906003759473</v>
      </c>
      <c r="FG57" s="165">
        <v>0.58509436637914525</v>
      </c>
      <c r="FH57" s="165">
        <v>1.1083195908278634</v>
      </c>
      <c r="FI57" s="165">
        <v>0.82810771341047162</v>
      </c>
      <c r="FJ57" s="165">
        <v>0.55591652221417109</v>
      </c>
      <c r="FK57" s="165">
        <v>0.70714649683051045</v>
      </c>
      <c r="FL57" s="165">
        <v>0.55591652221417109</v>
      </c>
      <c r="FM57" s="165">
        <v>147.29564172586677</v>
      </c>
      <c r="FN57" s="165">
        <v>1.2999999999999999E-2</v>
      </c>
      <c r="FO57" s="169">
        <v>984.6141719947841</v>
      </c>
      <c r="GA57" s="148">
        <v>984.6141719947841</v>
      </c>
      <c r="GB57" s="141">
        <v>4.3077165601043174E-2</v>
      </c>
      <c r="GC57" s="141">
        <v>2.6923228500651989E-2</v>
      </c>
      <c r="GD57" s="141">
        <v>4.846181130117358E-2</v>
      </c>
      <c r="GE57" s="141">
        <v>0.55555555555555558</v>
      </c>
      <c r="GF57" s="165">
        <v>0.86692906003759473</v>
      </c>
      <c r="GG57" s="165">
        <v>0.58509436637914525</v>
      </c>
      <c r="GH57" s="165">
        <v>1.1083195908278634</v>
      </c>
      <c r="GI57" s="165">
        <v>0.82810771341047162</v>
      </c>
      <c r="GJ57" s="165">
        <v>0.55591652221417109</v>
      </c>
      <c r="GK57" s="165">
        <v>0.70714649683051045</v>
      </c>
      <c r="GL57" s="165">
        <v>0.55591652221417109</v>
      </c>
      <c r="GM57" s="165">
        <v>147.29564172586677</v>
      </c>
      <c r="GN57" s="165">
        <v>1.2999999999999999E-2</v>
      </c>
      <c r="GO57" s="169">
        <v>984.6141719947841</v>
      </c>
      <c r="HA57" s="148">
        <v>984.6141719947841</v>
      </c>
      <c r="HB57" s="141">
        <v>4.3077165601043174E-2</v>
      </c>
      <c r="HC57" s="141">
        <v>2.6923228500651989E-2</v>
      </c>
      <c r="HD57" s="141">
        <v>4.846181130117358E-2</v>
      </c>
      <c r="HE57" s="141">
        <v>0.55555555555555558</v>
      </c>
      <c r="HF57" s="165">
        <v>0.86692906003759473</v>
      </c>
      <c r="HG57" s="165">
        <v>0.58509436637914525</v>
      </c>
      <c r="HH57" s="165">
        <v>1.1083195908278634</v>
      </c>
      <c r="HI57" s="165">
        <v>0.82810771341047162</v>
      </c>
      <c r="HJ57" s="165">
        <v>0.55591652221417109</v>
      </c>
      <c r="HK57" s="165">
        <v>0.70714649683051045</v>
      </c>
      <c r="HL57" s="165">
        <v>0.55591652221417109</v>
      </c>
      <c r="HM57" s="165">
        <v>147.29564172586677</v>
      </c>
      <c r="HN57" s="165">
        <v>1.2999999999999999E-2</v>
      </c>
      <c r="HO57" s="169">
        <v>984.6141719947841</v>
      </c>
      <c r="IA57" s="148">
        <v>984.6141719947841</v>
      </c>
      <c r="IB57" s="141">
        <v>4.3077165601043174E-2</v>
      </c>
      <c r="IC57" s="141">
        <v>2.6923228500651989E-2</v>
      </c>
      <c r="ID57" s="141">
        <v>4.846181130117358E-2</v>
      </c>
      <c r="IE57" s="141">
        <v>0.55555555555555558</v>
      </c>
      <c r="IF57" s="165">
        <v>0.86692906003759473</v>
      </c>
      <c r="IG57" s="165">
        <v>0.58509436637914525</v>
      </c>
      <c r="IH57" s="165">
        <v>1.1083195908278634</v>
      </c>
      <c r="II57" s="165">
        <v>0.82810771341047162</v>
      </c>
      <c r="IJ57" s="165">
        <v>0.55591652221417109</v>
      </c>
      <c r="IK57" s="165">
        <v>0.70714649683051045</v>
      </c>
      <c r="IL57" s="165">
        <v>0.55591652221417109</v>
      </c>
      <c r="IM57" s="165">
        <v>147.29564172586677</v>
      </c>
      <c r="IN57" s="165">
        <v>1.2999999999999999E-2</v>
      </c>
      <c r="IO57" s="169">
        <v>984.6141719947841</v>
      </c>
    </row>
    <row r="58" spans="2:249" ht="17.100000000000001" customHeight="1">
      <c r="B58" s="43"/>
      <c r="C58" s="229" t="s">
        <v>88</v>
      </c>
      <c r="D58" s="230"/>
      <c r="E58" s="230"/>
      <c r="F58" s="230"/>
      <c r="G58" s="230"/>
      <c r="H58" s="230"/>
      <c r="I58" s="231">
        <f>MAX(I56,I57)</f>
        <v>4</v>
      </c>
      <c r="J58" s="107"/>
      <c r="K58" s="228"/>
      <c r="S58" s="2"/>
      <c r="AA58" s="129"/>
      <c r="AB58" s="129"/>
      <c r="AC58" s="129"/>
      <c r="AD58" s="129"/>
      <c r="AE58" s="131"/>
      <c r="AF58" s="99"/>
      <c r="AG58" s="99"/>
      <c r="AH58" s="99"/>
      <c r="AI58" s="129"/>
      <c r="AJ58" s="129"/>
      <c r="AK58" s="129"/>
      <c r="AL58" s="129"/>
      <c r="AM58" s="129"/>
      <c r="AZ58" s="174"/>
      <c r="BZ58" s="174"/>
    </row>
    <row r="59" spans="2:249" ht="17.100000000000001" customHeight="1">
      <c r="B59" s="12" t="s">
        <v>89</v>
      </c>
      <c r="I59" s="232"/>
      <c r="R59" s="2"/>
      <c r="S59" s="2"/>
      <c r="AA59" s="129"/>
      <c r="AB59" s="129"/>
      <c r="AC59" s="129"/>
      <c r="AD59" s="129"/>
      <c r="AE59" s="131"/>
      <c r="AF59" s="99"/>
      <c r="AG59" s="99"/>
      <c r="AH59" s="99"/>
      <c r="AI59" s="129"/>
      <c r="AJ59" s="129"/>
      <c r="AK59" s="129"/>
      <c r="AL59" s="129"/>
      <c r="AM59" s="129"/>
      <c r="AZ59" s="174"/>
      <c r="BZ59" s="174"/>
    </row>
    <row r="60" spans="2:249" ht="17.100000000000001" customHeight="1">
      <c r="B60" s="12" t="s">
        <v>418</v>
      </c>
      <c r="K60" s="36"/>
      <c r="S60" s="36"/>
      <c r="AA60" s="129"/>
      <c r="AB60" s="129"/>
      <c r="AC60" s="129"/>
      <c r="AD60" s="129"/>
      <c r="AE60" s="131"/>
      <c r="AF60" s="99"/>
      <c r="AG60" s="99"/>
      <c r="AH60" s="99"/>
      <c r="AI60" s="129"/>
      <c r="AJ60" s="129"/>
      <c r="AK60" s="129"/>
      <c r="AL60" s="129"/>
      <c r="AM60" s="129"/>
      <c r="AZ60" s="174"/>
      <c r="BZ60" s="174"/>
    </row>
    <row r="61" spans="2:249" ht="17.100000000000001" customHeight="1">
      <c r="B61" s="12"/>
      <c r="J61" s="107" t="s">
        <v>426</v>
      </c>
      <c r="K61" s="187">
        <v>0.65</v>
      </c>
      <c r="S61" s="36"/>
      <c r="AA61" s="129"/>
      <c r="AB61" s="129"/>
      <c r="AC61" s="129"/>
      <c r="AD61" s="129"/>
      <c r="AE61" s="131"/>
      <c r="AF61" s="99"/>
      <c r="AG61" s="99"/>
      <c r="AH61" s="99"/>
      <c r="AI61" s="129"/>
      <c r="AJ61" s="129"/>
      <c r="AK61" s="129"/>
      <c r="AL61" s="129"/>
      <c r="AM61" s="129"/>
      <c r="AZ61" s="174"/>
      <c r="BZ61" s="174"/>
    </row>
    <row r="62" spans="2:249" ht="17.100000000000001" customHeight="1">
      <c r="B62" s="12"/>
      <c r="J62" s="107" t="s">
        <v>427</v>
      </c>
      <c r="K62" s="225" t="s">
        <v>333</v>
      </c>
      <c r="L62" s="2" t="s">
        <v>117</v>
      </c>
      <c r="S62" s="36"/>
      <c r="AA62" s="129"/>
      <c r="AB62" s="129"/>
      <c r="AC62" s="129"/>
      <c r="AD62" s="129"/>
      <c r="AE62" s="131"/>
      <c r="AF62" s="99"/>
      <c r="AG62" s="99"/>
      <c r="AH62" s="99"/>
      <c r="AI62" s="129"/>
      <c r="AJ62" s="129"/>
      <c r="AK62" s="129"/>
      <c r="AL62" s="129"/>
      <c r="AM62" s="129"/>
      <c r="AZ62" s="174"/>
      <c r="BZ62" s="174"/>
    </row>
    <row r="63" spans="2:249" ht="17.100000000000001" customHeight="1">
      <c r="B63" s="12"/>
      <c r="J63" s="107" t="s">
        <v>428</v>
      </c>
      <c r="K63" s="228">
        <f>C31</f>
        <v>768</v>
      </c>
      <c r="L63" s="206" t="s">
        <v>106</v>
      </c>
      <c r="S63" s="36"/>
      <c r="AA63" s="129"/>
      <c r="AB63" s="129"/>
      <c r="AC63" s="129"/>
      <c r="AD63" s="129"/>
      <c r="AE63" s="131"/>
      <c r="AF63" s="99"/>
      <c r="AG63" s="99"/>
      <c r="AH63" s="99"/>
      <c r="AI63" s="129"/>
      <c r="AJ63" s="129"/>
      <c r="AK63" s="129"/>
      <c r="AL63" s="129"/>
      <c r="AM63" s="129"/>
      <c r="AZ63" s="174"/>
      <c r="BZ63" s="174"/>
    </row>
    <row r="64" spans="2:249" ht="17.100000000000001" customHeight="1">
      <c r="B64" s="12"/>
      <c r="J64" s="210" t="s">
        <v>419</v>
      </c>
      <c r="K64" s="246" t="s">
        <v>333</v>
      </c>
      <c r="S64" s="36"/>
      <c r="AA64" s="129"/>
      <c r="AB64" s="129"/>
      <c r="AC64" s="129"/>
      <c r="AD64" s="129"/>
      <c r="AE64" s="131"/>
      <c r="AF64" s="99"/>
      <c r="AG64" s="99"/>
      <c r="AH64" s="99"/>
      <c r="AI64" s="129"/>
      <c r="AJ64" s="129"/>
      <c r="AK64" s="129"/>
      <c r="AL64" s="129"/>
      <c r="AM64" s="129"/>
      <c r="AZ64" s="174"/>
      <c r="BZ64" s="174"/>
    </row>
    <row r="65" spans="2:78" ht="15.75">
      <c r="B65" s="38" t="s">
        <v>95</v>
      </c>
      <c r="E65" s="239"/>
      <c r="G65" s="107"/>
      <c r="J65" s="181" t="s">
        <v>96</v>
      </c>
      <c r="K65" s="228" t="s">
        <v>333</v>
      </c>
      <c r="L65" s="2" t="s">
        <v>69</v>
      </c>
      <c r="AA65" s="129"/>
      <c r="AB65" s="129"/>
      <c r="AC65" s="129"/>
      <c r="AD65" s="129"/>
      <c r="AE65" s="131"/>
      <c r="AF65" s="99"/>
      <c r="AG65" s="99"/>
      <c r="AH65" s="99"/>
      <c r="AI65" s="129"/>
      <c r="AJ65" s="129"/>
      <c r="AK65" s="129"/>
      <c r="AL65" s="129"/>
      <c r="AM65" s="129"/>
      <c r="AZ65" s="174"/>
      <c r="BZ65" s="174"/>
    </row>
    <row r="66" spans="2:78">
      <c r="B66" s="12" t="s">
        <v>420</v>
      </c>
      <c r="C66" s="182"/>
      <c r="D66" s="233"/>
      <c r="E66" s="234"/>
      <c r="F66" s="235"/>
      <c r="G66" s="236"/>
      <c r="H66" s="187"/>
      <c r="I66" s="182"/>
      <c r="J66" s="236"/>
      <c r="K66" s="187"/>
      <c r="AA66" s="129"/>
      <c r="AB66" s="129"/>
      <c r="AC66" s="129"/>
      <c r="AD66" s="129"/>
      <c r="AE66" s="131"/>
      <c r="AF66" s="99"/>
      <c r="AG66" s="99"/>
      <c r="AH66" s="99"/>
      <c r="AI66" s="129"/>
      <c r="AJ66" s="129"/>
      <c r="AK66" s="129"/>
      <c r="AL66" s="129"/>
      <c r="AM66" s="129"/>
      <c r="AZ66" s="174"/>
      <c r="BZ66" s="174"/>
    </row>
    <row r="67" spans="2:78" ht="15.75">
      <c r="B67" s="38" t="s">
        <v>442</v>
      </c>
      <c r="C67" s="182"/>
      <c r="D67" s="233"/>
      <c r="E67" s="234"/>
      <c r="F67" s="235"/>
      <c r="G67" s="248" t="s">
        <v>431</v>
      </c>
      <c r="H67" s="36">
        <f>F22*1000/D31</f>
        <v>83.711495904956948</v>
      </c>
      <c r="I67" s="182"/>
      <c r="J67" s="248" t="s">
        <v>432</v>
      </c>
      <c r="K67" s="36">
        <f>F23*1000/E31</f>
        <v>58.342324152476039</v>
      </c>
      <c r="AA67" s="129"/>
      <c r="AB67" s="129"/>
      <c r="AC67" s="129"/>
      <c r="AD67" s="129"/>
      <c r="AE67" s="131"/>
      <c r="AF67" s="99"/>
      <c r="AG67" s="99"/>
      <c r="AH67" s="99"/>
      <c r="AI67" s="129"/>
      <c r="AJ67" s="129"/>
      <c r="AK67" s="129"/>
      <c r="AL67" s="129"/>
      <c r="AM67" s="129"/>
      <c r="AZ67" s="174"/>
      <c r="BZ67" s="174"/>
    </row>
    <row r="68" spans="2:78" ht="15" customHeight="1">
      <c r="B68" s="38" t="s">
        <v>92</v>
      </c>
      <c r="C68" s="182"/>
      <c r="D68" s="233"/>
      <c r="E68" s="234"/>
      <c r="F68" s="235"/>
      <c r="H68" s="108"/>
      <c r="I68" s="182"/>
      <c r="J68" s="181" t="s">
        <v>90</v>
      </c>
      <c r="K68" s="36">
        <f>PI()*SQRT($D$27/$F$27)</f>
        <v>77.508614280088949</v>
      </c>
      <c r="AA68" s="129"/>
      <c r="AB68" s="129"/>
      <c r="AC68" s="129"/>
      <c r="AD68" s="129"/>
      <c r="AE68" s="131"/>
      <c r="AF68" s="99"/>
      <c r="AG68" s="99"/>
      <c r="AH68" s="99"/>
      <c r="AI68" s="129"/>
      <c r="AJ68" s="129"/>
      <c r="AK68" s="129"/>
      <c r="AL68" s="129"/>
      <c r="AM68" s="129"/>
      <c r="AZ68" s="174"/>
      <c r="BZ68" s="174"/>
    </row>
    <row r="69" spans="2:78" ht="15.75">
      <c r="B69" s="38" t="s">
        <v>443</v>
      </c>
      <c r="C69" s="182"/>
      <c r="D69" s="233"/>
      <c r="E69" s="234"/>
      <c r="F69" s="235"/>
      <c r="G69" s="236" t="s">
        <v>433</v>
      </c>
      <c r="H69" s="36">
        <f>H67/K68</f>
        <v>1.0800282869521181</v>
      </c>
      <c r="I69" s="182"/>
      <c r="J69" s="236" t="s">
        <v>91</v>
      </c>
      <c r="K69" s="36">
        <f>K67/K68</f>
        <v>0.75272051622091118</v>
      </c>
      <c r="AA69" s="129"/>
      <c r="AB69" s="129"/>
      <c r="AC69" s="129"/>
      <c r="AD69" s="129"/>
      <c r="AE69" s="131"/>
      <c r="AF69" s="99"/>
      <c r="AG69" s="99"/>
      <c r="AH69" s="99"/>
      <c r="AI69" s="129"/>
      <c r="AJ69" s="129"/>
      <c r="AK69" s="129"/>
      <c r="AL69" s="129"/>
      <c r="AM69" s="129"/>
      <c r="AZ69" s="174"/>
      <c r="BZ69" s="174"/>
    </row>
    <row r="70" spans="2:78" ht="15" customHeight="1">
      <c r="B70" s="38" t="s">
        <v>434</v>
      </c>
      <c r="C70" s="182"/>
      <c r="D70" s="233"/>
      <c r="E70" s="234"/>
      <c r="F70" s="235"/>
      <c r="G70" s="2" t="s">
        <v>435</v>
      </c>
      <c r="H70" s="108"/>
      <c r="I70" s="182"/>
      <c r="J70" s="236"/>
      <c r="K70" s="36"/>
      <c r="AA70" s="129"/>
      <c r="AB70" s="129"/>
      <c r="AC70" s="129"/>
      <c r="AD70" s="129"/>
      <c r="AE70" s="131"/>
      <c r="AF70" s="99"/>
      <c r="AG70" s="99"/>
      <c r="AH70" s="99"/>
      <c r="AI70" s="129"/>
      <c r="AJ70" s="129"/>
      <c r="AK70" s="129"/>
      <c r="AL70" s="129"/>
      <c r="AM70" s="129"/>
      <c r="AZ70" s="174"/>
      <c r="BZ70" s="174"/>
    </row>
    <row r="71" spans="2:78" ht="18.75">
      <c r="B71" s="39" t="s">
        <v>437</v>
      </c>
      <c r="D71" s="181" t="s">
        <v>436</v>
      </c>
      <c r="E71" s="36">
        <f>0.65*SQRT(235/F27)</f>
        <v>0.53646048789492762</v>
      </c>
      <c r="G71" s="181" t="s">
        <v>438</v>
      </c>
      <c r="H71" s="36">
        <f>0.5*(1+E71*H69+H69^2)</f>
        <v>1.3729268011876914</v>
      </c>
      <c r="J71" s="181" t="s">
        <v>439</v>
      </c>
      <c r="K71" s="36">
        <f>0.5*(1+E71*K69+K69^2)</f>
        <v>0.98519649546013333</v>
      </c>
      <c r="AA71" s="129"/>
      <c r="AB71" s="129"/>
      <c r="AC71" s="129"/>
      <c r="AD71" s="129"/>
      <c r="AE71" s="131"/>
      <c r="AF71" s="99"/>
      <c r="AG71" s="99"/>
      <c r="AH71" s="99"/>
      <c r="AI71" s="129"/>
      <c r="AJ71" s="129"/>
      <c r="AK71" s="129"/>
      <c r="AL71" s="129"/>
      <c r="AM71" s="129"/>
      <c r="AZ71" s="174"/>
      <c r="BZ71" s="174"/>
    </row>
    <row r="72" spans="2:78">
      <c r="B72" s="38"/>
      <c r="C72" s="107"/>
      <c r="D72" s="181" t="s">
        <v>444</v>
      </c>
      <c r="E72" s="36">
        <f>MIN(H72,K72)</f>
        <v>0.45033866303896686</v>
      </c>
      <c r="G72" s="181" t="s">
        <v>440</v>
      </c>
      <c r="H72" s="36">
        <f>1/(H71+SQRT(H71^2-H69^2))</f>
        <v>0.45033866303896686</v>
      </c>
      <c r="J72" s="181" t="s">
        <v>441</v>
      </c>
      <c r="K72" s="36">
        <f>1/(K71+SQRT(K71^2-K69^2))</f>
        <v>0.61696964426219747</v>
      </c>
      <c r="AA72" s="129"/>
      <c r="AB72" s="129"/>
      <c r="AC72" s="129"/>
      <c r="AD72" s="129"/>
      <c r="AE72" s="131"/>
      <c r="AF72" s="99"/>
      <c r="AG72" s="99"/>
      <c r="AH72" s="99"/>
      <c r="AI72" s="129"/>
      <c r="AJ72" s="129"/>
      <c r="AK72" s="129"/>
      <c r="AL72" s="129"/>
      <c r="AM72" s="129"/>
      <c r="AZ72" s="174"/>
      <c r="BZ72" s="174"/>
    </row>
    <row r="73" spans="2:78">
      <c r="B73" s="38" t="s">
        <v>446</v>
      </c>
      <c r="C73" s="107"/>
      <c r="J73" s="107" t="s">
        <v>445</v>
      </c>
      <c r="K73" s="36">
        <f>E72*C31*F27/1000</f>
        <v>119.32173215880466</v>
      </c>
      <c r="L73" s="2" t="s">
        <v>117</v>
      </c>
      <c r="AA73" s="129"/>
      <c r="AB73" s="129"/>
      <c r="AC73" s="129"/>
      <c r="AD73" s="129"/>
      <c r="AE73" s="131"/>
      <c r="AF73" s="99"/>
      <c r="AG73" s="99"/>
      <c r="AH73" s="99"/>
      <c r="AI73" s="129"/>
      <c r="AJ73" s="129"/>
      <c r="AK73" s="129"/>
      <c r="AL73" s="129"/>
      <c r="AM73" s="129"/>
      <c r="AZ73" s="174"/>
      <c r="BZ73" s="174"/>
    </row>
    <row r="74" spans="2:78">
      <c r="B74" s="38" t="s">
        <v>449</v>
      </c>
      <c r="C74" s="107"/>
      <c r="J74" s="107" t="s">
        <v>450</v>
      </c>
      <c r="K74" s="225">
        <f>IF(F35&lt;0,ABS(F35),"-")</f>
        <v>29.6</v>
      </c>
      <c r="L74" s="2" t="s">
        <v>117</v>
      </c>
      <c r="AA74" s="129"/>
      <c r="AB74" s="129"/>
      <c r="AC74" s="129"/>
      <c r="AD74" s="129"/>
      <c r="AE74" s="131"/>
      <c r="AF74" s="99"/>
      <c r="AG74" s="99"/>
      <c r="AH74" s="99"/>
      <c r="AI74" s="129"/>
      <c r="AJ74" s="129"/>
      <c r="AK74" s="129"/>
      <c r="AL74" s="129"/>
      <c r="AM74" s="129"/>
      <c r="AZ74" s="174"/>
      <c r="BZ74" s="174"/>
    </row>
    <row r="75" spans="2:78" ht="15" customHeight="1">
      <c r="B75" s="38" t="s">
        <v>447</v>
      </c>
      <c r="C75" s="107"/>
      <c r="D75" s="179"/>
      <c r="E75" s="107"/>
      <c r="F75" s="185"/>
      <c r="G75" s="237"/>
      <c r="J75" s="249" t="s">
        <v>448</v>
      </c>
      <c r="K75" s="246">
        <f>IFERROR(K74/K73,"-")</f>
        <v>0.24806880913030593</v>
      </c>
      <c r="AA75" s="129"/>
      <c r="AB75" s="129"/>
      <c r="AC75" s="129"/>
      <c r="AD75" s="129"/>
      <c r="AE75" s="131"/>
      <c r="AF75" s="99"/>
      <c r="AG75" s="99"/>
      <c r="AH75" s="99"/>
      <c r="AI75" s="129"/>
      <c r="AJ75" s="129"/>
      <c r="AK75" s="129"/>
      <c r="AL75" s="129"/>
      <c r="AM75" s="129"/>
      <c r="AZ75" s="174"/>
      <c r="BZ75" s="174"/>
    </row>
    <row r="76" spans="2:78" ht="15.75">
      <c r="B76" s="38" t="s">
        <v>95</v>
      </c>
      <c r="E76" s="239"/>
      <c r="G76" s="107"/>
      <c r="J76" s="181" t="s">
        <v>96</v>
      </c>
      <c r="K76" s="228">
        <f>IF(K75="-","-",39.19*LN(1/(0.9674*MAX(K75,0.013)^3.833)-1)+482)</f>
        <v>692.5247191131034</v>
      </c>
      <c r="L76" s="250" t="s">
        <v>69</v>
      </c>
      <c r="AA76" s="129"/>
      <c r="AB76" s="129"/>
      <c r="AC76" s="129"/>
      <c r="AD76" s="129"/>
      <c r="AE76" s="131"/>
      <c r="AF76" s="99"/>
      <c r="AG76" s="99"/>
      <c r="AH76" s="99"/>
      <c r="AI76" s="129"/>
      <c r="AJ76" s="129"/>
      <c r="AK76" s="129"/>
      <c r="AL76" s="129"/>
      <c r="AM76" s="129"/>
      <c r="AZ76" s="174"/>
      <c r="BZ76" s="174"/>
    </row>
    <row r="77" spans="2:78">
      <c r="B77" s="38" t="s">
        <v>98</v>
      </c>
      <c r="AA77" s="129"/>
      <c r="AB77" s="129"/>
      <c r="AC77" s="129"/>
      <c r="AD77" s="129"/>
      <c r="AE77" s="131"/>
      <c r="AF77" s="99"/>
      <c r="AG77" s="99"/>
      <c r="AH77" s="99"/>
      <c r="AI77" s="129"/>
      <c r="AJ77" s="129"/>
      <c r="AK77" s="129"/>
      <c r="AL77" s="129"/>
      <c r="AM77" s="129"/>
      <c r="AZ77" s="174"/>
      <c r="BZ77" s="174"/>
    </row>
    <row r="78" spans="2:78">
      <c r="B78" s="38" t="s">
        <v>99</v>
      </c>
      <c r="E78" s="239"/>
      <c r="G78" s="107"/>
      <c r="J78" s="181"/>
      <c r="K78" s="180"/>
      <c r="AA78" s="129"/>
      <c r="AB78" s="129"/>
      <c r="AC78" s="129"/>
      <c r="AD78" s="129"/>
      <c r="AE78" s="131"/>
      <c r="AF78" s="99"/>
      <c r="AG78" s="99"/>
      <c r="AH78" s="99"/>
      <c r="AI78" s="129"/>
      <c r="AJ78" s="129"/>
      <c r="AK78" s="129"/>
      <c r="AL78" s="129"/>
      <c r="AM78" s="129"/>
      <c r="AZ78" s="174"/>
      <c r="BZ78" s="174"/>
    </row>
    <row r="79" spans="2:78">
      <c r="C79" s="50" t="s">
        <v>97</v>
      </c>
      <c r="D79" s="40" t="s">
        <v>3</v>
      </c>
      <c r="E79" s="40" t="s">
        <v>4</v>
      </c>
      <c r="F79" s="40" t="s">
        <v>5</v>
      </c>
      <c r="G79" s="40" t="s">
        <v>6</v>
      </c>
      <c r="H79" s="40" t="s">
        <v>7</v>
      </c>
      <c r="I79" s="268" t="s">
        <v>146</v>
      </c>
      <c r="J79" s="199"/>
      <c r="K79" s="199"/>
      <c r="L79" s="199"/>
      <c r="P79" s="199"/>
      <c r="AA79" s="129"/>
      <c r="AB79" s="129"/>
      <c r="AC79" s="129"/>
      <c r="AD79" s="129"/>
      <c r="AE79" s="131"/>
      <c r="AF79" s="99"/>
      <c r="AG79" s="99"/>
      <c r="AH79" s="99"/>
      <c r="AI79" s="129"/>
      <c r="AJ79" s="129"/>
      <c r="AK79" s="129"/>
      <c r="AL79" s="129"/>
      <c r="AM79" s="129"/>
      <c r="AZ79" s="174"/>
      <c r="BZ79" s="174"/>
    </row>
    <row r="80" spans="2:78" ht="15.75">
      <c r="C80" s="53" t="s">
        <v>100</v>
      </c>
      <c r="D80" s="41" t="s">
        <v>333</v>
      </c>
      <c r="E80" s="49" t="s">
        <v>333</v>
      </c>
      <c r="F80" s="49" t="s">
        <v>333</v>
      </c>
      <c r="G80" s="49" t="s">
        <v>333</v>
      </c>
      <c r="H80" s="49" t="s">
        <v>333</v>
      </c>
      <c r="I80" s="199"/>
      <c r="J80" s="238" t="s">
        <v>93</v>
      </c>
      <c r="K80" s="36">
        <f>H90</f>
        <v>0.18972115231648551</v>
      </c>
      <c r="L80" s="182"/>
      <c r="P80" s="201"/>
      <c r="Q80" s="201"/>
      <c r="R80" s="201"/>
      <c r="AA80" s="129"/>
      <c r="AB80" s="129"/>
      <c r="AC80" s="129"/>
      <c r="AD80" s="129"/>
      <c r="AE80" s="131"/>
      <c r="AF80" s="99"/>
      <c r="AG80" s="99"/>
      <c r="AH80" s="99"/>
      <c r="AI80" s="129"/>
      <c r="AJ80" s="129"/>
      <c r="AK80" s="129"/>
      <c r="AL80" s="129"/>
      <c r="AM80" s="129"/>
      <c r="AZ80" s="174"/>
      <c r="BZ80" s="174"/>
    </row>
    <row r="81" spans="2:78">
      <c r="C81" s="52" t="s">
        <v>217</v>
      </c>
      <c r="D81" s="48">
        <v>1</v>
      </c>
      <c r="E81" s="48">
        <v>0.55555555555555558</v>
      </c>
      <c r="F81" s="48">
        <v>0.55555555555555558</v>
      </c>
      <c r="G81" s="48">
        <v>0.55555555555555558</v>
      </c>
      <c r="H81" s="48">
        <v>0.55555555555555558</v>
      </c>
      <c r="I81" s="268" t="s">
        <v>8</v>
      </c>
      <c r="AA81" s="129"/>
      <c r="AB81" s="129"/>
      <c r="AC81" s="129"/>
      <c r="AD81" s="129"/>
      <c r="AE81" s="131"/>
      <c r="AF81" s="99"/>
      <c r="AG81" s="99"/>
      <c r="AH81" s="99"/>
      <c r="AI81" s="129"/>
      <c r="AJ81" s="129"/>
      <c r="AK81" s="129"/>
      <c r="AL81" s="129"/>
      <c r="AM81" s="129"/>
      <c r="AZ81" s="174"/>
      <c r="BZ81" s="174"/>
    </row>
    <row r="82" spans="2:78" ht="15.75">
      <c r="C82" s="52" t="s">
        <v>107</v>
      </c>
      <c r="D82" s="48">
        <v>1.0800282869521181</v>
      </c>
      <c r="E82" s="48">
        <v>0.80500555574919508</v>
      </c>
      <c r="F82" s="48">
        <v>0.80500555574919508</v>
      </c>
      <c r="G82" s="48">
        <v>0.80500555574919508</v>
      </c>
      <c r="H82" s="48">
        <v>0.80500555574919508</v>
      </c>
      <c r="I82" s="199"/>
      <c r="J82" s="181" t="s">
        <v>115</v>
      </c>
      <c r="K82" s="190">
        <f>H91</f>
        <v>1135.6546445592053</v>
      </c>
      <c r="L82" s="182" t="s">
        <v>116</v>
      </c>
      <c r="AA82" s="129"/>
      <c r="AB82" s="129"/>
      <c r="AC82" s="129"/>
      <c r="AD82" s="129"/>
      <c r="AE82" s="131"/>
      <c r="AF82" s="99"/>
      <c r="AG82" s="99"/>
      <c r="AH82" s="99"/>
      <c r="AI82" s="129"/>
      <c r="AJ82" s="129"/>
      <c r="AK82" s="129"/>
      <c r="AL82" s="129"/>
      <c r="AM82" s="129"/>
      <c r="AZ82" s="174"/>
      <c r="BZ82" s="174"/>
    </row>
    <row r="83" spans="2:78">
      <c r="C83" s="52" t="s">
        <v>108</v>
      </c>
      <c r="D83" s="48">
        <v>0.72891600403659296</v>
      </c>
      <c r="E83" s="48">
        <v>0.54330191163777763</v>
      </c>
      <c r="F83" s="48">
        <v>0.54330191163777763</v>
      </c>
      <c r="G83" s="48">
        <v>0.54330191163777763</v>
      </c>
      <c r="H83" s="48">
        <v>0.54330191163777763</v>
      </c>
      <c r="I83" s="199"/>
      <c r="J83" s="199"/>
      <c r="K83" s="199"/>
      <c r="L83" s="199"/>
      <c r="AA83" s="129"/>
      <c r="AB83" s="129"/>
      <c r="AC83" s="129"/>
      <c r="AD83" s="129"/>
      <c r="AE83" s="131"/>
      <c r="AF83" s="99"/>
      <c r="AG83" s="99"/>
      <c r="AH83" s="99"/>
      <c r="AI83" s="129"/>
      <c r="AJ83" s="129"/>
      <c r="AK83" s="129"/>
      <c r="AL83" s="129"/>
      <c r="AM83" s="129"/>
      <c r="AZ83" s="174"/>
      <c r="BZ83" s="174"/>
    </row>
    <row r="84" spans="2:78">
      <c r="C84" s="52" t="s">
        <v>109</v>
      </c>
      <c r="D84" s="48">
        <v>1.3729268011876914</v>
      </c>
      <c r="E84" s="48">
        <v>1.0399438089912056</v>
      </c>
      <c r="F84" s="48">
        <v>1.0399438089912056</v>
      </c>
      <c r="G84" s="48">
        <v>1.0399438089912056</v>
      </c>
      <c r="H84" s="48">
        <v>1.0399438089912056</v>
      </c>
      <c r="I84" s="199"/>
      <c r="J84" s="199"/>
      <c r="K84" s="199"/>
      <c r="L84" s="199"/>
      <c r="AA84" s="129"/>
      <c r="AB84" s="129"/>
      <c r="AC84" s="129"/>
      <c r="AD84" s="129"/>
      <c r="AE84" s="131"/>
      <c r="AF84" s="99"/>
      <c r="AG84" s="99"/>
      <c r="AH84" s="99"/>
      <c r="AI84" s="129"/>
      <c r="AJ84" s="129"/>
      <c r="AK84" s="129"/>
      <c r="AL84" s="129"/>
      <c r="AM84" s="129"/>
      <c r="AZ84" s="174"/>
      <c r="BZ84" s="174"/>
    </row>
    <row r="85" spans="2:78">
      <c r="C85" s="52" t="s">
        <v>110</v>
      </c>
      <c r="D85" s="197">
        <v>0.96117658805028305</v>
      </c>
      <c r="E85" s="197">
        <v>0.79331848789035631</v>
      </c>
      <c r="F85" s="197">
        <v>0.79331848789035631</v>
      </c>
      <c r="G85" s="197">
        <v>0.79331848789035631</v>
      </c>
      <c r="H85" s="197">
        <v>0.79331848789035631</v>
      </c>
      <c r="I85" s="199"/>
      <c r="J85" s="199"/>
      <c r="K85" s="199"/>
      <c r="L85" s="199"/>
      <c r="AA85" s="129"/>
      <c r="AB85" s="129"/>
      <c r="AC85" s="129"/>
      <c r="AD85" s="129"/>
      <c r="AE85" s="131"/>
      <c r="AF85" s="99"/>
      <c r="AG85" s="99"/>
      <c r="AH85" s="99"/>
      <c r="AI85" s="129"/>
      <c r="AJ85" s="129"/>
      <c r="AK85" s="129"/>
      <c r="AL85" s="129"/>
      <c r="AM85" s="129"/>
      <c r="AZ85" s="174"/>
      <c r="BZ85" s="174"/>
    </row>
    <row r="86" spans="2:78">
      <c r="C86" s="52" t="s">
        <v>111</v>
      </c>
      <c r="D86" s="197">
        <v>0.45033866303896686</v>
      </c>
      <c r="E86" s="197">
        <v>0.58881982442790437</v>
      </c>
      <c r="F86" s="197">
        <v>0.58881982442790437</v>
      </c>
      <c r="G86" s="197">
        <v>0.58881982442790437</v>
      </c>
      <c r="H86" s="197">
        <v>0.58881982442790437</v>
      </c>
      <c r="I86" s="199"/>
      <c r="J86" s="199"/>
      <c r="K86" s="199"/>
      <c r="L86" s="199"/>
      <c r="AA86" s="129"/>
      <c r="AB86" s="129"/>
      <c r="AC86" s="129"/>
      <c r="AD86" s="129"/>
      <c r="AE86" s="131"/>
      <c r="AF86" s="99"/>
      <c r="AG86" s="99"/>
      <c r="AH86" s="99"/>
      <c r="AI86" s="129"/>
      <c r="AJ86" s="129"/>
      <c r="AK86" s="129"/>
      <c r="AL86" s="129"/>
      <c r="AM86" s="129"/>
      <c r="AZ86" s="174"/>
      <c r="BZ86" s="174"/>
    </row>
    <row r="87" spans="2:78">
      <c r="B87" s="44"/>
      <c r="C87" s="52" t="s">
        <v>112</v>
      </c>
      <c r="D87" s="198">
        <v>0.62983864671406986</v>
      </c>
      <c r="E87" s="198">
        <v>0.72918230800460748</v>
      </c>
      <c r="F87" s="198">
        <v>0.72918230800460748</v>
      </c>
      <c r="G87" s="198">
        <v>0.72918230800460748</v>
      </c>
      <c r="H87" s="198">
        <v>0.72918230800460748</v>
      </c>
      <c r="I87" s="199"/>
      <c r="J87" s="199"/>
      <c r="K87" s="199"/>
      <c r="L87" s="199"/>
      <c r="AA87" s="129"/>
      <c r="AB87" s="129"/>
      <c r="AC87" s="129"/>
      <c r="AD87" s="129"/>
      <c r="AE87" s="131"/>
      <c r="AF87" s="99"/>
      <c r="AG87" s="99"/>
      <c r="AH87" s="99"/>
      <c r="AI87" s="129"/>
      <c r="AJ87" s="129"/>
      <c r="AK87" s="129"/>
      <c r="AL87" s="129"/>
      <c r="AM87" s="129"/>
      <c r="AZ87" s="174"/>
      <c r="BZ87" s="174"/>
    </row>
    <row r="88" spans="2:78" ht="15" customHeight="1">
      <c r="B88" s="44"/>
      <c r="C88" s="52" t="s">
        <v>451</v>
      </c>
      <c r="D88" s="198">
        <v>0.45033866303896686</v>
      </c>
      <c r="E88" s="198">
        <v>0.58881982442790437</v>
      </c>
      <c r="F88" s="198">
        <v>0.58881982442790437</v>
      </c>
      <c r="G88" s="198">
        <v>0.58881982442790437</v>
      </c>
      <c r="H88" s="198">
        <v>0.58881982442790437</v>
      </c>
      <c r="AA88" s="129"/>
      <c r="AB88" s="129"/>
      <c r="AC88" s="129"/>
      <c r="AD88" s="129"/>
      <c r="AE88" s="131"/>
      <c r="AF88" s="99"/>
      <c r="AG88" s="99"/>
      <c r="AH88" s="99"/>
      <c r="AI88" s="129"/>
      <c r="AJ88" s="129"/>
      <c r="AK88" s="129"/>
      <c r="AL88" s="129"/>
      <c r="AM88" s="129"/>
      <c r="AZ88" s="174"/>
      <c r="BZ88" s="174"/>
    </row>
    <row r="89" spans="2:78" ht="15" customHeight="1">
      <c r="B89" s="44"/>
      <c r="C89" s="52" t="s">
        <v>452</v>
      </c>
      <c r="D89" s="251">
        <v>119.32173215880466</v>
      </c>
      <c r="E89" s="251">
        <v>156.01370068041754</v>
      </c>
      <c r="F89" s="251">
        <v>156.01370068041754</v>
      </c>
      <c r="G89" s="251">
        <v>156.01370068041754</v>
      </c>
      <c r="H89" s="251">
        <v>156.01370068041754</v>
      </c>
      <c r="AA89" s="129"/>
      <c r="AB89" s="129"/>
      <c r="AC89" s="129"/>
      <c r="AD89" s="129"/>
      <c r="AE89" s="131"/>
      <c r="AF89" s="99"/>
      <c r="AG89" s="99"/>
      <c r="AH89" s="99"/>
      <c r="AI89" s="129"/>
      <c r="AJ89" s="129"/>
      <c r="AK89" s="129"/>
      <c r="AL89" s="129"/>
      <c r="AM89" s="129"/>
      <c r="AZ89" s="174"/>
      <c r="BZ89" s="174"/>
    </row>
    <row r="90" spans="2:78" ht="15" customHeight="1">
      <c r="B90" s="44"/>
      <c r="C90" s="52" t="s">
        <v>113</v>
      </c>
      <c r="D90" s="252">
        <v>0.24806125870562112</v>
      </c>
      <c r="E90" s="252">
        <v>0.18972115231648551</v>
      </c>
      <c r="F90" s="252">
        <v>0.18972115231648551</v>
      </c>
      <c r="G90" s="252">
        <v>0.18972115231648551</v>
      </c>
      <c r="H90" s="252">
        <v>0.18972115231648551</v>
      </c>
      <c r="AA90" s="129"/>
      <c r="AB90" s="129"/>
      <c r="AC90" s="129"/>
      <c r="AD90" s="129"/>
      <c r="AE90" s="131"/>
      <c r="AF90" s="99"/>
      <c r="AG90" s="99"/>
      <c r="AH90" s="99"/>
      <c r="AI90" s="129"/>
      <c r="AJ90" s="129"/>
      <c r="AK90" s="129"/>
      <c r="AL90" s="129"/>
      <c r="AM90" s="129"/>
      <c r="AZ90" s="174"/>
      <c r="BZ90" s="174"/>
    </row>
    <row r="91" spans="2:78" ht="15" customHeight="1">
      <c r="C91" s="51" t="s">
        <v>114</v>
      </c>
      <c r="D91" s="177">
        <v>1135.6546445592053</v>
      </c>
      <c r="E91" s="177">
        <v>1135.6546445592053</v>
      </c>
      <c r="F91" s="177">
        <v>1135.6546445592053</v>
      </c>
      <c r="G91" s="177">
        <v>1135.6546445592053</v>
      </c>
      <c r="H91" s="177">
        <v>1135.6546445592053</v>
      </c>
      <c r="AA91" s="129"/>
      <c r="AB91" s="129"/>
      <c r="AC91" s="129"/>
      <c r="AD91" s="129"/>
      <c r="AE91" s="131"/>
      <c r="AF91" s="99"/>
      <c r="AG91" s="99"/>
      <c r="AH91" s="99"/>
      <c r="AI91" s="129"/>
      <c r="AJ91" s="129"/>
      <c r="AK91" s="129"/>
      <c r="AL91" s="129"/>
      <c r="AM91" s="129"/>
      <c r="AZ91" s="174"/>
      <c r="BZ91" s="174"/>
    </row>
    <row r="92" spans="2:78" ht="16.5" customHeight="1">
      <c r="B92" s="12" t="s">
        <v>453</v>
      </c>
      <c r="K92" s="213" t="str">
        <f>IF(F35&lt;0,"Cấu kiện chịu nén","Cấu kiện chịu kéo")</f>
        <v>Cấu kiện chịu nén</v>
      </c>
      <c r="AA92" s="129"/>
      <c r="AB92" s="129"/>
      <c r="AC92" s="129"/>
      <c r="AD92" s="129"/>
      <c r="AE92" s="131"/>
      <c r="AF92" s="99"/>
      <c r="AG92" s="99"/>
      <c r="AH92" s="99"/>
      <c r="AI92" s="129"/>
      <c r="AJ92" s="129"/>
      <c r="AK92" s="129"/>
      <c r="AL92" s="129"/>
      <c r="AM92" s="129"/>
      <c r="AZ92" s="174"/>
      <c r="BZ92" s="174"/>
    </row>
    <row r="93" spans="2:78" ht="16.5" customHeight="1">
      <c r="B93" s="12"/>
      <c r="C93" s="2" t="s">
        <v>146</v>
      </c>
      <c r="J93" s="238" t="s">
        <v>93</v>
      </c>
      <c r="K93" s="241">
        <f>MAX(K80,K64)</f>
        <v>0.18972115231648551</v>
      </c>
      <c r="L93" s="182"/>
      <c r="AA93" s="129"/>
      <c r="AB93" s="129"/>
      <c r="AC93" s="129"/>
      <c r="AD93" s="129"/>
      <c r="AE93" s="131"/>
      <c r="AF93" s="99"/>
      <c r="AG93" s="99"/>
      <c r="AH93" s="99"/>
      <c r="AI93" s="129"/>
      <c r="AJ93" s="129"/>
      <c r="AK93" s="129"/>
      <c r="AL93" s="129"/>
      <c r="AM93" s="129"/>
      <c r="AZ93" s="174"/>
      <c r="BZ93" s="174"/>
    </row>
    <row r="94" spans="2:78" ht="16.5" customHeight="1">
      <c r="B94" s="12"/>
      <c r="C94" s="2" t="s">
        <v>8</v>
      </c>
      <c r="J94" s="181" t="s">
        <v>115</v>
      </c>
      <c r="K94" s="240">
        <f>MAX(K82,K65)</f>
        <v>1135.6546445592053</v>
      </c>
      <c r="L94" s="182" t="s">
        <v>116</v>
      </c>
      <c r="AA94" s="129"/>
      <c r="AB94" s="129"/>
      <c r="AC94" s="129"/>
      <c r="AD94" s="129"/>
      <c r="AE94" s="131"/>
      <c r="AF94" s="99"/>
      <c r="AG94" s="99"/>
      <c r="AH94" s="99"/>
      <c r="AI94" s="129"/>
      <c r="AJ94" s="129"/>
      <c r="AK94" s="129"/>
      <c r="AL94" s="129"/>
      <c r="AM94" s="129"/>
      <c r="AZ94" s="174"/>
      <c r="BZ94" s="174"/>
    </row>
    <row r="95" spans="2:78">
      <c r="B95" s="194" t="s">
        <v>193</v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7"/>
      <c r="AZ95" s="174"/>
      <c r="BZ95" s="174"/>
    </row>
    <row r="96" spans="2:78" ht="15.75">
      <c r="B96" s="38" t="s">
        <v>194</v>
      </c>
      <c r="J96" s="181" t="s">
        <v>115</v>
      </c>
      <c r="K96" s="24">
        <f>MIN(K82,K94)</f>
        <v>1135.6546445592053</v>
      </c>
      <c r="L96" s="2" t="s">
        <v>69</v>
      </c>
      <c r="AZ96" s="174"/>
      <c r="BZ96" s="174"/>
    </row>
    <row r="97" spans="2:78">
      <c r="B97" s="38" t="s">
        <v>317</v>
      </c>
      <c r="J97" s="186" t="s">
        <v>318</v>
      </c>
      <c r="K97" s="24">
        <f>Chart!O17</f>
        <v>160</v>
      </c>
      <c r="L97" s="2" t="s">
        <v>161</v>
      </c>
      <c r="AZ97" s="174"/>
      <c r="BZ97" s="174"/>
    </row>
    <row r="98" spans="2:78">
      <c r="B98" s="38" t="s">
        <v>118</v>
      </c>
      <c r="F98" s="1"/>
      <c r="G98" s="1"/>
      <c r="J98" s="107" t="s">
        <v>71</v>
      </c>
      <c r="K98" s="187">
        <v>1</v>
      </c>
      <c r="M98" s="25"/>
      <c r="AZ98" s="174"/>
      <c r="BZ98" s="174"/>
    </row>
    <row r="99" spans="2:78" ht="15.75">
      <c r="B99" s="38" t="s">
        <v>119</v>
      </c>
      <c r="J99" s="181" t="s">
        <v>121</v>
      </c>
      <c r="K99" s="2">
        <v>25</v>
      </c>
      <c r="L99" s="2" t="s">
        <v>72</v>
      </c>
      <c r="M99" s="25"/>
      <c r="AZ99" s="174"/>
      <c r="BZ99" s="174"/>
    </row>
    <row r="100" spans="2:78" ht="15.75">
      <c r="B100" s="38" t="s">
        <v>120</v>
      </c>
      <c r="J100" s="107" t="s">
        <v>122</v>
      </c>
      <c r="K100" s="24">
        <f>ROUND(20+345*LOG10(8*K110+1),3)</f>
        <v>738.56100000000004</v>
      </c>
      <c r="L100" s="2" t="s">
        <v>69</v>
      </c>
      <c r="AZ100" s="174"/>
      <c r="BZ100" s="174"/>
    </row>
    <row r="101" spans="2:78" ht="15.75">
      <c r="B101" s="38" t="s">
        <v>123</v>
      </c>
      <c r="J101" s="181" t="s">
        <v>124</v>
      </c>
      <c r="K101" s="188">
        <v>550</v>
      </c>
      <c r="L101" s="2" t="s">
        <v>69</v>
      </c>
      <c r="M101" s="25"/>
      <c r="AZ101" s="174"/>
      <c r="BZ101" s="174"/>
    </row>
    <row r="102" spans="2:78" ht="15" customHeight="1">
      <c r="B102" s="38" t="s">
        <v>92</v>
      </c>
      <c r="J102" s="107" t="s">
        <v>125</v>
      </c>
      <c r="K102" s="184">
        <v>1</v>
      </c>
      <c r="L102" s="183"/>
      <c r="AZ102" s="174"/>
      <c r="BZ102" s="174"/>
    </row>
    <row r="103" spans="2:78" ht="15" customHeight="1">
      <c r="B103" s="38" t="s">
        <v>126</v>
      </c>
      <c r="F103" s="1"/>
      <c r="G103" s="1"/>
      <c r="H103" s="1"/>
      <c r="J103" s="181" t="s">
        <v>131</v>
      </c>
      <c r="K103" s="184">
        <v>0.7</v>
      </c>
      <c r="AZ103" s="174"/>
      <c r="BZ103" s="174"/>
    </row>
    <row r="104" spans="2:78" ht="15" customHeight="1">
      <c r="B104" s="38" t="s">
        <v>127</v>
      </c>
      <c r="F104" s="1"/>
      <c r="G104" s="1"/>
      <c r="H104" s="1"/>
      <c r="J104" s="181" t="s">
        <v>132</v>
      </c>
      <c r="K104" s="184">
        <v>1</v>
      </c>
      <c r="AZ104" s="174"/>
      <c r="BZ104" s="174"/>
    </row>
    <row r="105" spans="2:78" ht="15.75">
      <c r="B105" s="38" t="s">
        <v>128</v>
      </c>
      <c r="F105" s="1"/>
      <c r="G105" s="1"/>
      <c r="H105" s="1"/>
      <c r="J105" s="189" t="s">
        <v>73</v>
      </c>
      <c r="K105" s="2">
        <f>5.67*10^-8</f>
        <v>5.6699999999999998E-8</v>
      </c>
      <c r="L105" s="2" t="s">
        <v>74</v>
      </c>
      <c r="AZ105" s="174"/>
      <c r="BZ105" s="174"/>
    </row>
    <row r="106" spans="2:78" ht="15.75">
      <c r="B106" s="38" t="s">
        <v>129</v>
      </c>
      <c r="F106" s="1"/>
      <c r="G106" s="1"/>
      <c r="H106" s="1"/>
      <c r="J106" s="181" t="s">
        <v>133</v>
      </c>
      <c r="K106" s="24">
        <f>K100</f>
        <v>738.56100000000004</v>
      </c>
      <c r="L106" s="2" t="s">
        <v>69</v>
      </c>
      <c r="AZ106" s="174"/>
      <c r="BZ106" s="174"/>
    </row>
    <row r="107" spans="2:78" ht="15.75">
      <c r="B107" s="38" t="s">
        <v>130</v>
      </c>
      <c r="F107" s="1"/>
      <c r="G107" s="1"/>
      <c r="H107" s="1"/>
      <c r="J107" s="107" t="s">
        <v>75</v>
      </c>
      <c r="K107" s="24" cm="1">
        <f t="array" ref="K107">noisuy1chieu(K110,Chart!$C$16:$C$1935,Chart!$G$16:$G$1935)</f>
        <v>1254.068603515625</v>
      </c>
      <c r="L107" s="2" t="s">
        <v>76</v>
      </c>
      <c r="AZ107" s="174"/>
      <c r="BZ107" s="174"/>
    </row>
    <row r="108" spans="2:78" ht="15.75">
      <c r="B108" s="38" t="s">
        <v>134</v>
      </c>
      <c r="I108" s="183"/>
      <c r="J108" s="181" t="s">
        <v>135</v>
      </c>
      <c r="K108" s="2">
        <v>7850</v>
      </c>
      <c r="L108" s="2" t="s">
        <v>77</v>
      </c>
      <c r="AZ108" s="174"/>
      <c r="BZ108" s="174"/>
    </row>
    <row r="109" spans="2:78" ht="15.75">
      <c r="B109" s="38" t="s">
        <v>137</v>
      </c>
      <c r="I109" s="183"/>
      <c r="J109" s="107" t="s">
        <v>138</v>
      </c>
      <c r="K109" s="190" cm="1">
        <f t="array" ref="K109">noisuy1chieu(K110,Chart!$C$16:$C$1935,Chart!$F$16:$F$1935)</f>
        <v>4168.85205078125</v>
      </c>
      <c r="L109" s="2" t="s">
        <v>70</v>
      </c>
      <c r="AZ109" s="174"/>
      <c r="BZ109" s="174"/>
    </row>
    <row r="110" spans="2:78">
      <c r="B110" s="38" t="s">
        <v>136</v>
      </c>
      <c r="I110" s="183"/>
      <c r="J110" s="107" t="s">
        <v>9</v>
      </c>
      <c r="K110" s="191">
        <f>K41</f>
        <v>15</v>
      </c>
      <c r="L110" s="2" t="s">
        <v>10</v>
      </c>
      <c r="AZ110" s="174"/>
      <c r="BZ110" s="174"/>
    </row>
    <row r="111" spans="2:78" ht="15.75">
      <c r="B111" s="38" t="s">
        <v>139</v>
      </c>
      <c r="J111" s="181" t="s">
        <v>140</v>
      </c>
      <c r="K111" s="195">
        <f>Chart!Q15</f>
        <v>716.7174072265625</v>
      </c>
      <c r="L111" s="2" t="s">
        <v>69</v>
      </c>
      <c r="AZ111" s="174"/>
      <c r="BZ111" s="174"/>
    </row>
    <row r="112" spans="2:78">
      <c r="B112" s="311" t="s">
        <v>150</v>
      </c>
      <c r="C112" s="312"/>
      <c r="D112" s="312"/>
      <c r="E112" s="312"/>
      <c r="F112" s="312"/>
      <c r="G112" s="312"/>
      <c r="H112" s="312"/>
      <c r="I112" s="312"/>
      <c r="J112" s="312"/>
      <c r="K112" s="312"/>
      <c r="L112" s="312"/>
      <c r="M112" s="313"/>
      <c r="AZ112" s="174"/>
      <c r="BZ112" s="174"/>
    </row>
    <row r="113" spans="2:78">
      <c r="B113" s="311"/>
      <c r="C113" s="312"/>
      <c r="D113" s="312"/>
      <c r="E113" s="312"/>
      <c r="F113" s="312"/>
      <c r="G113" s="312"/>
      <c r="H113" s="312"/>
      <c r="I113" s="312"/>
      <c r="J113" s="312"/>
      <c r="K113" s="312"/>
      <c r="L113" s="312"/>
      <c r="M113" s="313"/>
      <c r="AZ113" s="174"/>
      <c r="BZ113" s="174"/>
    </row>
    <row r="130" spans="2:78" ht="8.1" customHeight="1" thickBot="1">
      <c r="C130" s="78"/>
      <c r="D130" s="309" t="s">
        <v>186</v>
      </c>
      <c r="E130" s="309"/>
      <c r="F130" s="309"/>
      <c r="G130" s="309"/>
      <c r="H130" s="309"/>
      <c r="I130" s="309"/>
      <c r="J130" s="309"/>
      <c r="K130" s="309"/>
      <c r="AZ130" s="174"/>
      <c r="BZ130" s="174"/>
    </row>
    <row r="131" spans="2:78" ht="8.1" customHeight="1" thickTop="1">
      <c r="C131" s="192"/>
      <c r="D131" s="309"/>
      <c r="E131" s="309"/>
      <c r="F131" s="309"/>
      <c r="G131" s="309"/>
      <c r="H131" s="309"/>
      <c r="I131" s="309"/>
      <c r="J131" s="309"/>
      <c r="K131" s="309"/>
      <c r="AZ131" s="174"/>
      <c r="BZ131" s="174"/>
    </row>
    <row r="132" spans="2:78" ht="8.1" customHeight="1" thickBot="1">
      <c r="C132" s="192"/>
      <c r="D132" s="309" t="s">
        <v>187</v>
      </c>
      <c r="E132" s="309"/>
      <c r="F132" s="309"/>
      <c r="G132" s="309"/>
      <c r="H132" s="309"/>
      <c r="I132" s="309"/>
      <c r="J132" s="309"/>
      <c r="K132" s="309"/>
      <c r="AZ132" s="174"/>
      <c r="BZ132" s="174"/>
    </row>
    <row r="133" spans="2:78" ht="8.1" customHeight="1" thickTop="1">
      <c r="C133" s="79"/>
      <c r="D133" s="309"/>
      <c r="E133" s="309"/>
      <c r="F133" s="309"/>
      <c r="G133" s="309"/>
      <c r="H133" s="309"/>
      <c r="I133" s="309"/>
      <c r="J133" s="309"/>
      <c r="K133" s="309"/>
      <c r="AZ133" s="174"/>
      <c r="BZ133" s="174"/>
    </row>
    <row r="134" spans="2:78" ht="8.1" customHeight="1" thickBot="1">
      <c r="C134" s="80"/>
      <c r="D134" s="309" t="s">
        <v>188</v>
      </c>
      <c r="E134" s="309"/>
      <c r="F134" s="309"/>
      <c r="G134" s="309"/>
      <c r="H134" s="309"/>
      <c r="I134" s="309"/>
      <c r="J134" s="309"/>
      <c r="K134" s="309"/>
      <c r="AZ134" s="174"/>
      <c r="BZ134" s="174"/>
    </row>
    <row r="135" spans="2:78" ht="8.1" customHeight="1">
      <c r="C135" s="192"/>
      <c r="D135" s="309"/>
      <c r="E135" s="309"/>
      <c r="F135" s="309"/>
      <c r="G135" s="309"/>
      <c r="H135" s="309"/>
      <c r="I135" s="309"/>
      <c r="J135" s="309"/>
      <c r="K135" s="309"/>
      <c r="AZ135" s="174"/>
      <c r="BZ135" s="174"/>
    </row>
    <row r="136" spans="2:78" ht="20.25">
      <c r="C136" s="193" t="s">
        <v>195</v>
      </c>
      <c r="D136" s="309" t="s">
        <v>189</v>
      </c>
      <c r="E136" s="309"/>
      <c r="F136" s="309"/>
      <c r="G136" s="309"/>
      <c r="H136" s="309"/>
      <c r="I136" s="309"/>
      <c r="J136" s="309"/>
      <c r="K136" s="309"/>
      <c r="AZ136" s="174"/>
      <c r="BZ136" s="174"/>
    </row>
    <row r="137" spans="2:78" ht="20.25">
      <c r="B137" s="57"/>
      <c r="C137" s="202" t="s">
        <v>195</v>
      </c>
      <c r="D137" s="310" t="s">
        <v>190</v>
      </c>
      <c r="E137" s="310"/>
      <c r="F137" s="310"/>
      <c r="G137" s="310"/>
      <c r="H137" s="310"/>
      <c r="I137" s="310"/>
      <c r="J137" s="310"/>
      <c r="K137" s="310"/>
      <c r="L137" s="55"/>
      <c r="M137" s="56"/>
      <c r="AZ137" s="176"/>
      <c r="BZ137" s="176"/>
    </row>
  </sheetData>
  <mergeCells count="134">
    <mergeCell ref="HA9:HO10"/>
    <mergeCell ref="HA11:HO11"/>
    <mergeCell ref="HO12:HO13"/>
    <mergeCell ref="IA9:IO10"/>
    <mergeCell ref="IA11:IO11"/>
    <mergeCell ref="IO12:IO13"/>
    <mergeCell ref="EM12:EM13"/>
    <mergeCell ref="EA9:EO10"/>
    <mergeCell ref="FA9:FO10"/>
    <mergeCell ref="FA11:FO11"/>
    <mergeCell ref="FO12:FO13"/>
    <mergeCell ref="GA9:GO10"/>
    <mergeCell ref="GA11:GO11"/>
    <mergeCell ref="GA12:GA13"/>
    <mergeCell ref="GB12:GB13"/>
    <mergeCell ref="GC12:GC13"/>
    <mergeCell ref="GD12:GD13"/>
    <mergeCell ref="GE12:GE13"/>
    <mergeCell ref="GF12:GF13"/>
    <mergeCell ref="GG12:GG13"/>
    <mergeCell ref="GH12:GH13"/>
    <mergeCell ref="GI12:GI13"/>
    <mergeCell ref="GJ12:GJ13"/>
    <mergeCell ref="GK12:GK13"/>
    <mergeCell ref="CA9:CQ11"/>
    <mergeCell ref="FE12:FE13"/>
    <mergeCell ref="FF12:FF13"/>
    <mergeCell ref="FG12:FG13"/>
    <mergeCell ref="FH12:FH13"/>
    <mergeCell ref="CA12:CC12"/>
    <mergeCell ref="BA9:BV11"/>
    <mergeCell ref="J9:M10"/>
    <mergeCell ref="B9:I10"/>
    <mergeCell ref="EH12:EH13"/>
    <mergeCell ref="EA12:EA13"/>
    <mergeCell ref="EB12:EB13"/>
    <mergeCell ref="EC12:EC13"/>
    <mergeCell ref="ED12:ED13"/>
    <mergeCell ref="EE12:EE13"/>
    <mergeCell ref="EF12:EF13"/>
    <mergeCell ref="EG12:EG13"/>
    <mergeCell ref="EA11:EO11"/>
    <mergeCell ref="AB12:AB13"/>
    <mergeCell ref="AC12:AC13"/>
    <mergeCell ref="AD12:AD13"/>
    <mergeCell ref="EI12:EI13"/>
    <mergeCell ref="EJ12:EJ13"/>
    <mergeCell ref="EK12:EK13"/>
    <mergeCell ref="AA9:AF11"/>
    <mergeCell ref="AH9:AK11"/>
    <mergeCell ref="N9:O10"/>
    <mergeCell ref="D136:K136"/>
    <mergeCell ref="D137:K137"/>
    <mergeCell ref="B112:M113"/>
    <mergeCell ref="D130:K131"/>
    <mergeCell ref="D132:K133"/>
    <mergeCell ref="D134:K135"/>
    <mergeCell ref="O36:R37"/>
    <mergeCell ref="S36:S37"/>
    <mergeCell ref="Q38:R38"/>
    <mergeCell ref="O43:S46"/>
    <mergeCell ref="F54:G54"/>
    <mergeCell ref="C33:D33"/>
    <mergeCell ref="I54:I55"/>
    <mergeCell ref="B37:D37"/>
    <mergeCell ref="B51:D51"/>
    <mergeCell ref="D54:D55"/>
    <mergeCell ref="E54:E55"/>
    <mergeCell ref="H54:H55"/>
    <mergeCell ref="O47:P47"/>
    <mergeCell ref="FJ12:FJ13"/>
    <mergeCell ref="FA12:FA13"/>
    <mergeCell ref="FB12:FB13"/>
    <mergeCell ref="FC12:FC13"/>
    <mergeCell ref="FD12:FD13"/>
    <mergeCell ref="FI12:FI13"/>
    <mergeCell ref="AO12:AO13"/>
    <mergeCell ref="CD12:CF12"/>
    <mergeCell ref="CG12:CG13"/>
    <mergeCell ref="BD12:BD13"/>
    <mergeCell ref="BE12:BE13"/>
    <mergeCell ref="BF12:BF13"/>
    <mergeCell ref="BG12:BG13"/>
    <mergeCell ref="EO12:EO13"/>
    <mergeCell ref="EN12:EN13"/>
    <mergeCell ref="EL12:EL13"/>
    <mergeCell ref="HI12:HI13"/>
    <mergeCell ref="HJ12:HJ13"/>
    <mergeCell ref="HK12:HK13"/>
    <mergeCell ref="IA12:IA13"/>
    <mergeCell ref="IB12:IB13"/>
    <mergeCell ref="HL12:HL13"/>
    <mergeCell ref="HM12:HM13"/>
    <mergeCell ref="HN12:HN13"/>
    <mergeCell ref="B16:D16"/>
    <mergeCell ref="FK12:FK13"/>
    <mergeCell ref="FL12:FL13"/>
    <mergeCell ref="FM12:FM13"/>
    <mergeCell ref="FN12:FN13"/>
    <mergeCell ref="HC12:HC13"/>
    <mergeCell ref="HD12:HD13"/>
    <mergeCell ref="GL12:GL13"/>
    <mergeCell ref="GM12:GM13"/>
    <mergeCell ref="GN12:GN13"/>
    <mergeCell ref="GO12:GO13"/>
    <mergeCell ref="BP12:BP13"/>
    <mergeCell ref="BQ12:BQ13"/>
    <mergeCell ref="BU12:BU13"/>
    <mergeCell ref="BV12:BV13"/>
    <mergeCell ref="AN12:AN13"/>
    <mergeCell ref="IL12:IL13"/>
    <mergeCell ref="IM12:IM13"/>
    <mergeCell ref="IN12:IN13"/>
    <mergeCell ref="HA12:HA13"/>
    <mergeCell ref="HB12:HB13"/>
    <mergeCell ref="DA9:DC11"/>
    <mergeCell ref="Q10:R10"/>
    <mergeCell ref="Q9:R9"/>
    <mergeCell ref="AL9:AO11"/>
    <mergeCell ref="BR12:BR13"/>
    <mergeCell ref="BS12:BS13"/>
    <mergeCell ref="IC12:IC13"/>
    <mergeCell ref="ID12:ID13"/>
    <mergeCell ref="IE12:IE13"/>
    <mergeCell ref="IF12:IF13"/>
    <mergeCell ref="IG12:IG13"/>
    <mergeCell ref="IH12:IH13"/>
    <mergeCell ref="II12:II13"/>
    <mergeCell ref="IJ12:IJ13"/>
    <mergeCell ref="IK12:IK13"/>
    <mergeCell ref="HE12:HE13"/>
    <mergeCell ref="HF12:HF13"/>
    <mergeCell ref="HG12:HG13"/>
    <mergeCell ref="HH12:HH13"/>
  </mergeCells>
  <phoneticPr fontId="98" type="noConversion"/>
  <conditionalFormatting sqref="K43">
    <cfRule type="cellIs" dxfId="6" priority="1" operator="equal">
      <formula>"-"</formula>
    </cfRule>
    <cfRule type="cellIs" dxfId="5" priority="6" operator="greaterThan">
      <formula>1</formula>
    </cfRule>
  </conditionalFormatting>
  <conditionalFormatting sqref="K49">
    <cfRule type="cellIs" dxfId="4" priority="3" operator="greaterThan">
      <formula>1</formula>
    </cfRule>
    <cfRule type="cellIs" dxfId="3" priority="4" operator="lessThan">
      <formula>1</formula>
    </cfRule>
    <cfRule type="expression" dxfId="2" priority="5">
      <formula>$K$49=""</formula>
    </cfRule>
  </conditionalFormatting>
  <conditionalFormatting sqref="P40:S42">
    <cfRule type="cellIs" dxfId="1" priority="9" operator="equal">
      <formula>$P$49</formula>
    </cfRule>
  </conditionalFormatting>
  <dataValidations count="5">
    <dataValidation type="list" allowBlank="1" showInputMessage="1" showErrorMessage="1" sqref="S36:S37" xr:uid="{CE6DE77C-3D87-4486-920D-D7EA064A153F}">
      <formula1>"Y,N"</formula1>
    </dataValidation>
    <dataValidation type="list" allowBlank="1" showInputMessage="1" showErrorMessage="1" sqref="K41" xr:uid="{588F8DD6-D78E-47B4-A918-7A530C90C32A}">
      <formula1>"8,15,30,45,60,90,120"</formula1>
    </dataValidation>
    <dataValidation type="list" allowBlank="1" showInputMessage="1" showErrorMessage="1" sqref="P48" xr:uid="{1985A662-47E9-40C1-936A-F37597266F43}">
      <formula1>$O$40:$O$42</formula1>
    </dataValidation>
    <dataValidation type="list" allowBlank="1" showInputMessage="1" showErrorMessage="1" sqref="L56:L58" xr:uid="{E3A9D749-4058-494C-A6D2-6B69E37E47F1}">
      <formula1>"0.85,1"</formula1>
    </dataValidation>
    <dataValidation type="list" allowBlank="1" showInputMessage="1" showErrorMessage="1" sqref="N9:O10" xr:uid="{08B91009-74C2-4F18-AFBF-19D835F512C5}">
      <formula1>$P$9:$P$10</formula1>
    </dataValidation>
  </dataValidations>
  <printOptions horizontalCentered="1"/>
  <pageMargins left="0.31496062992126" right="0.23622047244094499" top="0.84055118100000004" bottom="0.59055118110236204" header="0.27559055118110198" footer="0.27559055118110198"/>
  <pageSetup paperSize="9" scale="92" fitToHeight="0" orientation="portrait" horizontalDpi="1200" verticalDpi="1200" r:id="rId1"/>
  <headerFooter>
    <oddFooter>&amp;CTrang &amp;P</oddFooter>
  </headerFooter>
  <rowBreaks count="1" manualBreakCount="1">
    <brk id="50" max="16383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4E35EAB-DFB8-4178-96CA-1E3E276C7F80}">
            <xm:f>NOT(ISERROR(SEARCH("-",K49)))</xm:f>
            <xm:f>"-"</xm:f>
            <x14:dxf>
              <fill>
                <patternFill>
                  <bgColor theme="0"/>
                </patternFill>
              </fill>
            </x14:dxf>
          </x14:cfRule>
          <xm:sqref>K49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40533C-1E0A-494B-90E8-30A172A71ACC}">
          <x14:formula1>
            <xm:f>Data!$A$3:$A$99</xm:f>
          </x14:formula1>
          <xm:sqref>C27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35723-F722-4E92-855E-B808DDAF4838}">
  <sheetPr codeName="Sheet1"/>
  <dimension ref="A1:S1935"/>
  <sheetViews>
    <sheetView showGridLines="0" zoomScale="145" zoomScaleNormal="145" workbookViewId="0">
      <selection activeCell="K7" sqref="K7"/>
    </sheetView>
  </sheetViews>
  <sheetFormatPr defaultRowHeight="15"/>
  <cols>
    <col min="2" max="2" width="9.140625" style="203"/>
    <col min="10" max="11" width="9.140625" style="64"/>
    <col min="12" max="13" width="9.140625" style="73"/>
    <col min="17" max="17" width="9.42578125" bestFit="1" customWidth="1"/>
  </cols>
  <sheetData>
    <row r="1" spans="1:19">
      <c r="A1" t="s">
        <v>151</v>
      </c>
    </row>
    <row r="2" spans="1:19" ht="18">
      <c r="A2" t="s">
        <v>152</v>
      </c>
      <c r="F2" s="59" t="s">
        <v>160</v>
      </c>
      <c r="G2">
        <v>0</v>
      </c>
      <c r="H2" t="s">
        <v>161</v>
      </c>
    </row>
    <row r="3" spans="1:19" ht="15" customHeight="1">
      <c r="A3" t="s">
        <v>153</v>
      </c>
      <c r="F3" s="58" t="s">
        <v>162</v>
      </c>
      <c r="G3">
        <v>20</v>
      </c>
      <c r="H3" t="s">
        <v>163</v>
      </c>
    </row>
    <row r="4" spans="1:19" ht="15" customHeight="1">
      <c r="A4" t="s">
        <v>154</v>
      </c>
      <c r="F4" s="60" t="s">
        <v>164</v>
      </c>
      <c r="G4">
        <v>1</v>
      </c>
    </row>
    <row r="5" spans="1:19">
      <c r="A5" t="s">
        <v>155</v>
      </c>
      <c r="F5" s="58" t="s">
        <v>165</v>
      </c>
      <c r="G5">
        <v>0.7</v>
      </c>
    </row>
    <row r="6" spans="1:19" ht="15" customHeight="1">
      <c r="A6" t="s">
        <v>156</v>
      </c>
      <c r="F6" s="58" t="s">
        <v>166</v>
      </c>
      <c r="G6">
        <v>1</v>
      </c>
    </row>
    <row r="7" spans="1:19">
      <c r="A7" t="s">
        <v>157</v>
      </c>
      <c r="F7" s="58" t="s">
        <v>167</v>
      </c>
      <c r="G7">
        <v>25</v>
      </c>
      <c r="H7" t="s">
        <v>168</v>
      </c>
    </row>
    <row r="8" spans="1:19">
      <c r="A8" t="s">
        <v>158</v>
      </c>
      <c r="F8" s="58" t="s">
        <v>169</v>
      </c>
      <c r="G8" s="61">
        <v>5.6699999999999998E-8</v>
      </c>
      <c r="H8" t="s">
        <v>168</v>
      </c>
    </row>
    <row r="9" spans="1:19">
      <c r="A9" t="s">
        <v>184</v>
      </c>
      <c r="F9" s="58" t="s">
        <v>147</v>
      </c>
      <c r="G9" s="69">
        <f>Cal!H31</f>
        <v>390.625</v>
      </c>
    </row>
    <row r="10" spans="1:19">
      <c r="A10" t="s">
        <v>159</v>
      </c>
      <c r="F10" s="58" t="s">
        <v>170</v>
      </c>
      <c r="G10" s="62">
        <f>Cal!K98</f>
        <v>1</v>
      </c>
    </row>
    <row r="11" spans="1:19">
      <c r="F11" s="58"/>
    </row>
    <row r="12" spans="1:19">
      <c r="A12" s="63" t="s">
        <v>171</v>
      </c>
    </row>
    <row r="13" spans="1:19">
      <c r="A13" s="104">
        <v>0</v>
      </c>
      <c r="B13" s="204">
        <v>1</v>
      </c>
      <c r="C13" s="104">
        <v>2</v>
      </c>
      <c r="D13" s="104">
        <v>3</v>
      </c>
      <c r="E13" s="104">
        <v>4</v>
      </c>
      <c r="F13" s="104">
        <v>5</v>
      </c>
      <c r="G13" s="104">
        <v>6</v>
      </c>
      <c r="H13" s="104">
        <v>7</v>
      </c>
      <c r="I13" s="104">
        <v>8</v>
      </c>
      <c r="J13" s="369" t="s">
        <v>185</v>
      </c>
      <c r="K13" s="369"/>
      <c r="L13" s="382" t="s">
        <v>185</v>
      </c>
      <c r="M13" s="383"/>
      <c r="N13" s="314" t="s">
        <v>191</v>
      </c>
      <c r="O13" s="314"/>
      <c r="P13" s="384" t="s">
        <v>192</v>
      </c>
      <c r="Q13" s="381"/>
      <c r="R13" s="380" t="s">
        <v>203</v>
      </c>
      <c r="S13" s="381"/>
    </row>
    <row r="14" spans="1:19" ht="15" customHeight="1">
      <c r="A14" s="354" t="s">
        <v>172</v>
      </c>
      <c r="B14" s="205" t="s">
        <v>183</v>
      </c>
      <c r="C14" s="102" t="s">
        <v>174</v>
      </c>
      <c r="D14" s="102" t="s">
        <v>175</v>
      </c>
      <c r="E14" s="102" t="s">
        <v>176</v>
      </c>
      <c r="F14" s="102" t="s">
        <v>177</v>
      </c>
      <c r="G14" s="102" t="s">
        <v>179</v>
      </c>
      <c r="H14" s="102" t="s">
        <v>181</v>
      </c>
      <c r="I14" s="102" t="s">
        <v>182</v>
      </c>
      <c r="J14" s="65" t="s">
        <v>174</v>
      </c>
      <c r="K14" s="65" t="s">
        <v>175</v>
      </c>
      <c r="L14" s="65" t="s">
        <v>174</v>
      </c>
      <c r="M14" s="65" t="s">
        <v>175</v>
      </c>
      <c r="N14" s="76">
        <v>0</v>
      </c>
      <c r="O14" s="77">
        <f>Cal!K96</f>
        <v>1135.6546445592053</v>
      </c>
      <c r="P14" s="146">
        <f>Cal!K110</f>
        <v>15</v>
      </c>
      <c r="Q14" s="77">
        <v>0</v>
      </c>
      <c r="R14" s="77">
        <f>P14</f>
        <v>15</v>
      </c>
      <c r="S14" s="77">
        <v>0</v>
      </c>
    </row>
    <row r="15" spans="1:19">
      <c r="A15" s="354"/>
      <c r="B15" s="204" t="s">
        <v>173</v>
      </c>
      <c r="C15" s="103">
        <v>0</v>
      </c>
      <c r="D15" s="102" t="s">
        <v>163</v>
      </c>
      <c r="E15" s="102" t="s">
        <v>163</v>
      </c>
      <c r="F15" s="102" t="s">
        <v>178</v>
      </c>
      <c r="G15" s="102" t="s">
        <v>180</v>
      </c>
      <c r="H15" s="102" t="s">
        <v>163</v>
      </c>
      <c r="I15" s="102" t="s">
        <v>163</v>
      </c>
      <c r="J15" s="65" t="s">
        <v>161</v>
      </c>
      <c r="K15" s="65" t="s">
        <v>163</v>
      </c>
      <c r="L15" s="65" t="s">
        <v>161</v>
      </c>
      <c r="M15" s="65" t="s">
        <v>163</v>
      </c>
      <c r="N15" s="76">
        <v>160</v>
      </c>
      <c r="O15" s="77">
        <f>O14</f>
        <v>1135.6546445592053</v>
      </c>
      <c r="P15" s="146">
        <f>P14</f>
        <v>15</v>
      </c>
      <c r="Q15" s="77" cm="1">
        <f t="array" ref="Q15">noisuy1chieu(P15,$J$16:$J$1935,$K$16:$K$1935)</f>
        <v>716.7174072265625</v>
      </c>
      <c r="R15" s="77">
        <f>R14</f>
        <v>15</v>
      </c>
      <c r="S15" s="77">
        <f>IFERROR(IF(#REF!&lt;=1,0,#REF!),0)</f>
        <v>0</v>
      </c>
    </row>
    <row r="16" spans="1:19" ht="15" customHeight="1">
      <c r="A16" s="65">
        <v>1</v>
      </c>
      <c r="B16" s="67">
        <f>IF(A16=1,20,I15)</f>
        <v>20</v>
      </c>
      <c r="C16" s="66">
        <f>A16*5/60</f>
        <v>8.3333333333333329E-2</v>
      </c>
      <c r="D16" s="70">
        <f>20 + 345 *LOG10(8 * C16 + 1)</f>
        <v>96.537818617642941</v>
      </c>
      <c r="E16" s="67">
        <f>D16</f>
        <v>96.537818617642941</v>
      </c>
      <c r="F16" s="68">
        <f>25 * (D16 - B16)+1 * 0.7 * 1 * 0.0000000567 * ((E16 + 273) ^ 4 - (B16 + 273) ^ 4)</f>
        <v>2361.072897996301</v>
      </c>
      <c r="G16" s="68" cm="1">
        <f t="array" ref="G16">_xll.DCE_EC312_SpecificHeat_Ca(B16)</f>
        <v>439.80176</v>
      </c>
      <c r="H16" s="67">
        <f>$G$10 * $G$9 / (G16 * 7850) * F16 * 5</f>
        <v>1.3357119622128633</v>
      </c>
      <c r="I16" s="67">
        <f>B16+H16</f>
        <v>21.335711962212862</v>
      </c>
      <c r="J16" s="71">
        <f>C16</f>
        <v>8.3333333333333329E-2</v>
      </c>
      <c r="K16" s="72">
        <f>I16</f>
        <v>21.335711962212862</v>
      </c>
      <c r="L16" s="74">
        <v>0</v>
      </c>
      <c r="M16" s="75">
        <f>20+345*LOG10(8*L16+1)</f>
        <v>20</v>
      </c>
      <c r="N16" s="378" t="s">
        <v>316</v>
      </c>
      <c r="O16" s="65" t="s">
        <v>319</v>
      </c>
      <c r="P16" s="65" t="s">
        <v>320</v>
      </c>
    </row>
    <row r="17" spans="1:16">
      <c r="A17" s="65">
        <v>2</v>
      </c>
      <c r="B17" s="67">
        <f t="shared" ref="B17:B80" si="0">IF(A17=1,20,I16)</f>
        <v>21.335711962212862</v>
      </c>
      <c r="C17" s="66">
        <f t="shared" ref="C17:C80" si="1">A17*5/60</f>
        <v>0.16666666666666666</v>
      </c>
      <c r="D17" s="70">
        <f t="shared" ref="D17:D80" si="2">20 + 345 *LOG10(8 * C17 + 1)</f>
        <v>146.95199092663503</v>
      </c>
      <c r="E17" s="67">
        <f t="shared" ref="E17:E80" si="3">D17</f>
        <v>146.95199092663503</v>
      </c>
      <c r="F17" s="68">
        <f t="shared" ref="F17:F80" si="4">25 * (D17 - B17)+1 * 0.7 * 1 * 0.0000000567 * ((E17 + 273) ^ 4 - (B17 + 273) ^ 4)</f>
        <v>4076.9865722614009</v>
      </c>
      <c r="G17" s="68" cm="1">
        <f t="array" ref="G17">_xll.DCE_EC312_SpecificHeat_Ca(B17)</f>
        <v>440.74475731719667</v>
      </c>
      <c r="H17" s="67">
        <f t="shared" ref="H17:H80" si="5">$G$10 * $G$9 / (G17 * 7850) * F17 * 5</f>
        <v>2.3015081032698732</v>
      </c>
      <c r="I17" s="67">
        <f t="shared" ref="I17:I80" si="6">B17+H17</f>
        <v>23.637220065482737</v>
      </c>
      <c r="J17" s="71">
        <f t="shared" ref="J17:J80" si="7">C17</f>
        <v>0.16666666666666666</v>
      </c>
      <c r="K17" s="72">
        <f t="shared" ref="K17:K80" si="8">I17</f>
        <v>23.637220065482737</v>
      </c>
      <c r="L17" s="74">
        <f>L16+1</f>
        <v>1</v>
      </c>
      <c r="M17" s="75">
        <f t="shared" ref="M17:M80" si="9">20+345*LOG10(8*L17+1)</f>
        <v>349.21366575656708</v>
      </c>
      <c r="N17" s="379"/>
      <c r="O17" s="147" cm="1">
        <f t="array" ref="O17">noisuy1chieu(O15,$K$16:$K$1935,$J$16:$J$1935)</f>
        <v>160</v>
      </c>
      <c r="P17" s="68">
        <v>0</v>
      </c>
    </row>
    <row r="18" spans="1:16">
      <c r="A18" s="65">
        <v>3</v>
      </c>
      <c r="B18" s="67">
        <f t="shared" si="0"/>
        <v>23.637220065482737</v>
      </c>
      <c r="C18" s="66">
        <f t="shared" si="1"/>
        <v>0.25</v>
      </c>
      <c r="D18" s="70">
        <f t="shared" si="2"/>
        <v>184.60683287828354</v>
      </c>
      <c r="E18" s="67">
        <f t="shared" si="3"/>
        <v>184.60683287828354</v>
      </c>
      <c r="F18" s="68">
        <f t="shared" si="4"/>
        <v>5457.33350589569</v>
      </c>
      <c r="G18" s="68" cm="1">
        <f t="array" ref="G18">_xll.DCE_EC312_SpecificHeat_Ca(B18)</f>
        <v>442.35665592778099</v>
      </c>
      <c r="H18" s="67">
        <f t="shared" si="5"/>
        <v>3.0695047585447583</v>
      </c>
      <c r="I18" s="67">
        <f t="shared" si="6"/>
        <v>26.706724824027496</v>
      </c>
      <c r="J18" s="71">
        <f t="shared" si="7"/>
        <v>0.25</v>
      </c>
      <c r="K18" s="72">
        <f t="shared" si="8"/>
        <v>26.706724824027496</v>
      </c>
      <c r="L18" s="74">
        <f t="shared" ref="L18:L81" si="10">L17+1</f>
        <v>2</v>
      </c>
      <c r="M18" s="75">
        <f t="shared" si="9"/>
        <v>444.50487787550446</v>
      </c>
      <c r="N18" s="379"/>
      <c r="O18" s="147">
        <f>O17</f>
        <v>160</v>
      </c>
      <c r="P18" s="68">
        <f>O14</f>
        <v>1135.6546445592053</v>
      </c>
    </row>
    <row r="19" spans="1:16">
      <c r="A19" s="65">
        <v>4</v>
      </c>
      <c r="B19" s="67">
        <f t="shared" si="0"/>
        <v>26.706724824027496</v>
      </c>
      <c r="C19" s="66">
        <f t="shared" si="1"/>
        <v>0.33333333333333331</v>
      </c>
      <c r="D19" s="70">
        <f t="shared" si="2"/>
        <v>214.67364350130407</v>
      </c>
      <c r="E19" s="67">
        <f t="shared" si="3"/>
        <v>214.67364350130407</v>
      </c>
      <c r="F19" s="68">
        <f t="shared" si="4"/>
        <v>6623.8456511324857</v>
      </c>
      <c r="G19" s="68" cm="1">
        <f t="array" ref="G19">_xll.DCE_EC312_SpecificHeat_Ca(B19)</f>
        <v>444.48119500241739</v>
      </c>
      <c r="H19" s="67">
        <f t="shared" si="5"/>
        <v>3.7078076364569683</v>
      </c>
      <c r="I19" s="67">
        <f t="shared" si="6"/>
        <v>30.414532460484466</v>
      </c>
      <c r="J19" s="71">
        <f t="shared" si="7"/>
        <v>0.33333333333333331</v>
      </c>
      <c r="K19" s="72">
        <f t="shared" si="8"/>
        <v>30.414532460484466</v>
      </c>
      <c r="L19" s="74">
        <f t="shared" si="10"/>
        <v>3</v>
      </c>
      <c r="M19" s="75">
        <f t="shared" si="9"/>
        <v>502.28930299185299</v>
      </c>
    </row>
    <row r="20" spans="1:16">
      <c r="A20" s="65">
        <v>5</v>
      </c>
      <c r="B20" s="67">
        <f t="shared" si="0"/>
        <v>30.414532460484466</v>
      </c>
      <c r="C20" s="66">
        <f t="shared" si="1"/>
        <v>0.41666666666666669</v>
      </c>
      <c r="D20" s="70">
        <f t="shared" si="2"/>
        <v>239.70362366757516</v>
      </c>
      <c r="E20" s="67">
        <f t="shared" si="3"/>
        <v>239.70362366757516</v>
      </c>
      <c r="F20" s="68">
        <f t="shared" si="4"/>
        <v>7638.350099498386</v>
      </c>
      <c r="G20" s="68" cm="1">
        <f t="array" ref="G20">_xll.DCE_EC312_SpecificHeat_Ca(B20)</f>
        <v>447.00956879442771</v>
      </c>
      <c r="H20" s="67">
        <f t="shared" si="5"/>
        <v>4.2515091938658403</v>
      </c>
      <c r="I20" s="67">
        <f t="shared" si="6"/>
        <v>34.666041654350309</v>
      </c>
      <c r="J20" s="71">
        <f t="shared" si="7"/>
        <v>0.41666666666666669</v>
      </c>
      <c r="K20" s="72">
        <f t="shared" si="8"/>
        <v>34.666041654350309</v>
      </c>
      <c r="L20" s="74">
        <f t="shared" si="10"/>
        <v>4</v>
      </c>
      <c r="M20" s="75">
        <f t="shared" si="9"/>
        <v>543.88730925787115</v>
      </c>
    </row>
    <row r="21" spans="1:16">
      <c r="A21" s="65">
        <v>6</v>
      </c>
      <c r="B21" s="67">
        <f t="shared" si="0"/>
        <v>34.666041654350309</v>
      </c>
      <c r="C21" s="66">
        <f t="shared" si="1"/>
        <v>0.5</v>
      </c>
      <c r="D21" s="70">
        <f t="shared" si="2"/>
        <v>261.1446514959265</v>
      </c>
      <c r="E21" s="67">
        <f t="shared" si="3"/>
        <v>261.1446514959265</v>
      </c>
      <c r="F21" s="68">
        <f t="shared" si="4"/>
        <v>8537.1832642434601</v>
      </c>
      <c r="G21" s="68" cm="1">
        <f t="array" ref="G21">_xll.DCE_EC312_SpecificHeat_Ca(B21)</f>
        <v>449.85840280385406</v>
      </c>
      <c r="H21" s="67">
        <f t="shared" si="5"/>
        <v>4.721708257913849</v>
      </c>
      <c r="I21" s="67">
        <f t="shared" si="6"/>
        <v>39.387749912264155</v>
      </c>
      <c r="J21" s="71">
        <f t="shared" si="7"/>
        <v>0.5</v>
      </c>
      <c r="K21" s="72">
        <f t="shared" si="8"/>
        <v>39.387749912264155</v>
      </c>
      <c r="L21" s="74">
        <f t="shared" si="10"/>
        <v>5</v>
      </c>
      <c r="M21" s="75">
        <f t="shared" si="9"/>
        <v>576.4104305683087</v>
      </c>
    </row>
    <row r="22" spans="1:16">
      <c r="A22" s="65">
        <v>7</v>
      </c>
      <c r="B22" s="67">
        <f t="shared" si="0"/>
        <v>39.387749912264155</v>
      </c>
      <c r="C22" s="66">
        <f t="shared" si="1"/>
        <v>0.58333333333333337</v>
      </c>
      <c r="D22" s="70">
        <f t="shared" si="2"/>
        <v>279.89804499722095</v>
      </c>
      <c r="E22" s="67">
        <f t="shared" si="3"/>
        <v>279.89804499722095</v>
      </c>
      <c r="F22" s="68">
        <f t="shared" si="4"/>
        <v>9343.8258811765372</v>
      </c>
      <c r="G22" s="68" cm="1">
        <f t="array" ref="G22">_xll.DCE_EC312_SpecificHeat_Ca(B22)</f>
        <v>452.96052861091073</v>
      </c>
      <c r="H22" s="67">
        <f t="shared" si="5"/>
        <v>5.1324503918679865</v>
      </c>
      <c r="I22" s="67">
        <f t="shared" si="6"/>
        <v>44.520200304132139</v>
      </c>
      <c r="J22" s="71">
        <f t="shared" si="7"/>
        <v>0.58333333333333337</v>
      </c>
      <c r="K22" s="72">
        <f t="shared" si="8"/>
        <v>44.520200304132139</v>
      </c>
      <c r="L22" s="74">
        <f t="shared" si="10"/>
        <v>6</v>
      </c>
      <c r="M22" s="75">
        <f t="shared" si="9"/>
        <v>603.11764760983715</v>
      </c>
    </row>
    <row r="23" spans="1:16">
      <c r="A23" s="65">
        <v>8</v>
      </c>
      <c r="B23" s="67">
        <f t="shared" si="0"/>
        <v>44.520200304132139</v>
      </c>
      <c r="C23" s="66">
        <f t="shared" si="1"/>
        <v>0.66666666666666663</v>
      </c>
      <c r="D23" s="70">
        <f t="shared" si="2"/>
        <v>296.56315945044241</v>
      </c>
      <c r="E23" s="67">
        <f t="shared" si="3"/>
        <v>296.56315945044241</v>
      </c>
      <c r="F23" s="68">
        <f t="shared" si="4"/>
        <v>10074.493413144657</v>
      </c>
      <c r="G23" s="68" cm="1">
        <f t="array" ref="G23">_xll.DCE_EC312_SpecificHeat_Ca(B23)</f>
        <v>456.26034874719807</v>
      </c>
      <c r="H23" s="67">
        <f t="shared" si="5"/>
        <v>5.4937750342454077</v>
      </c>
      <c r="I23" s="67">
        <f t="shared" si="6"/>
        <v>50.013975338377548</v>
      </c>
      <c r="J23" s="71">
        <f t="shared" si="7"/>
        <v>0.66666666666666663</v>
      </c>
      <c r="K23" s="72">
        <f t="shared" si="8"/>
        <v>50.013975338377548</v>
      </c>
      <c r="L23" s="74">
        <f t="shared" si="10"/>
        <v>7</v>
      </c>
      <c r="M23" s="75">
        <f t="shared" si="9"/>
        <v>625.77682520700955</v>
      </c>
    </row>
    <row r="24" spans="1:16">
      <c r="A24" s="65">
        <v>9</v>
      </c>
      <c r="B24" s="67">
        <f t="shared" si="0"/>
        <v>50.013975338377548</v>
      </c>
      <c r="C24" s="66">
        <f t="shared" si="1"/>
        <v>0.75</v>
      </c>
      <c r="D24" s="70">
        <f t="shared" si="2"/>
        <v>311.55882380491857</v>
      </c>
      <c r="E24" s="67">
        <f t="shared" si="3"/>
        <v>311.55882380491857</v>
      </c>
      <c r="F24" s="68">
        <f t="shared" si="4"/>
        <v>10740.944003586064</v>
      </c>
      <c r="G24" s="68" cm="1">
        <f t="array" ref="G24">_xll.DCE_EC312_SpecificHeat_Ca(B24)</f>
        <v>459.71117352873432</v>
      </c>
      <c r="H24" s="67">
        <f t="shared" si="5"/>
        <v>5.8132336002828087</v>
      </c>
      <c r="I24" s="67">
        <f t="shared" si="6"/>
        <v>55.827208938660355</v>
      </c>
      <c r="J24" s="71">
        <f t="shared" si="7"/>
        <v>0.75</v>
      </c>
      <c r="K24" s="72">
        <f t="shared" si="8"/>
        <v>55.827208938660355</v>
      </c>
      <c r="L24" s="74">
        <f t="shared" si="10"/>
        <v>8</v>
      </c>
      <c r="M24" s="75">
        <f t="shared" si="9"/>
        <v>645.45510804178514</v>
      </c>
    </row>
    <row r="25" spans="1:16">
      <c r="A25" s="65">
        <v>10</v>
      </c>
      <c r="B25" s="67">
        <f t="shared" si="0"/>
        <v>55.827208938660355</v>
      </c>
      <c r="C25" s="66">
        <f t="shared" si="1"/>
        <v>0.83333333333333337</v>
      </c>
      <c r="D25" s="70">
        <f t="shared" si="2"/>
        <v>325.18927054778601</v>
      </c>
      <c r="E25" s="67">
        <f t="shared" si="3"/>
        <v>325.18927054778601</v>
      </c>
      <c r="F25" s="68">
        <f t="shared" si="4"/>
        <v>11352.025801498152</v>
      </c>
      <c r="G25" s="68" cm="1">
        <f t="array" ref="G25">_xll.DCE_EC312_SpecificHeat_Ca(B25)</f>
        <v>463.27351771504942</v>
      </c>
      <c r="H25" s="67">
        <f t="shared" si="5"/>
        <v>6.0967203751481138</v>
      </c>
      <c r="I25" s="67">
        <f t="shared" si="6"/>
        <v>61.923929313808472</v>
      </c>
      <c r="J25" s="71">
        <f t="shared" si="7"/>
        <v>0.83333333333333337</v>
      </c>
      <c r="K25" s="72">
        <f t="shared" si="8"/>
        <v>61.923929313808472</v>
      </c>
      <c r="L25" s="74">
        <f t="shared" si="10"/>
        <v>9</v>
      </c>
      <c r="M25" s="75">
        <f t="shared" si="9"/>
        <v>662.84638674155724</v>
      </c>
    </row>
    <row r="26" spans="1:16">
      <c r="A26" s="65">
        <v>11</v>
      </c>
      <c r="B26" s="67">
        <f t="shared" si="0"/>
        <v>61.923929313808472</v>
      </c>
      <c r="C26" s="66">
        <f t="shared" si="1"/>
        <v>0.91666666666666663</v>
      </c>
      <c r="D26" s="70">
        <f t="shared" si="2"/>
        <v>337.68247011356942</v>
      </c>
      <c r="E26" s="67">
        <f t="shared" si="3"/>
        <v>337.68247011356942</v>
      </c>
      <c r="F26" s="68">
        <f t="shared" si="4"/>
        <v>11914.592408989925</v>
      </c>
      <c r="G26" s="68" cm="1">
        <f t="array" ref="G26">_xll.DCE_EC312_SpecificHeat_Ca(B26)</f>
        <v>466.91391201277315</v>
      </c>
      <c r="H26" s="67">
        <f t="shared" si="5"/>
        <v>6.3489624431813008</v>
      </c>
      <c r="I26" s="67">
        <f t="shared" si="6"/>
        <v>68.272891756989779</v>
      </c>
      <c r="J26" s="71">
        <f t="shared" si="7"/>
        <v>0.91666666666666663</v>
      </c>
      <c r="K26" s="72">
        <f t="shared" si="8"/>
        <v>68.272891756989779</v>
      </c>
      <c r="L26" s="74">
        <f t="shared" si="10"/>
        <v>10</v>
      </c>
      <c r="M26" s="75">
        <f t="shared" si="9"/>
        <v>678.42733151313416</v>
      </c>
    </row>
    <row r="27" spans="1:16">
      <c r="A27" s="65">
        <v>12</v>
      </c>
      <c r="B27" s="67">
        <f t="shared" si="0"/>
        <v>68.272891756989779</v>
      </c>
      <c r="C27" s="66">
        <f t="shared" si="1"/>
        <v>1</v>
      </c>
      <c r="D27" s="70">
        <f t="shared" si="2"/>
        <v>349.21366575656708</v>
      </c>
      <c r="E27" s="67">
        <f t="shared" si="3"/>
        <v>349.21366575656708</v>
      </c>
      <c r="F27" s="68">
        <f t="shared" si="4"/>
        <v>12434.07592990822</v>
      </c>
      <c r="G27" s="68" cm="1">
        <f t="array" ref="G27">_xll.DCE_EC312_SpecificHeat_Ca(B27)</f>
        <v>470.60401477451114</v>
      </c>
      <c r="H27" s="67">
        <f t="shared" si="5"/>
        <v>6.5738269806001615</v>
      </c>
      <c r="I27" s="67">
        <f t="shared" si="6"/>
        <v>74.846718737589939</v>
      </c>
      <c r="J27" s="71">
        <f t="shared" si="7"/>
        <v>1</v>
      </c>
      <c r="K27" s="72">
        <f t="shared" si="8"/>
        <v>74.846718737589939</v>
      </c>
      <c r="L27" s="74">
        <f t="shared" si="10"/>
        <v>11</v>
      </c>
      <c r="M27" s="75">
        <f t="shared" si="9"/>
        <v>692.53955229249493</v>
      </c>
    </row>
    <row r="28" spans="1:16">
      <c r="A28" s="65">
        <v>13</v>
      </c>
      <c r="B28" s="67">
        <f t="shared" si="0"/>
        <v>74.846718737589939</v>
      </c>
      <c r="C28" s="66">
        <f t="shared" si="1"/>
        <v>1.0833333333333333</v>
      </c>
      <c r="D28" s="70">
        <f t="shared" si="2"/>
        <v>359.92047639685632</v>
      </c>
      <c r="E28" s="67">
        <f t="shared" si="3"/>
        <v>359.92047639685632</v>
      </c>
      <c r="F28" s="68">
        <f t="shared" si="4"/>
        <v>12914.862577394779</v>
      </c>
      <c r="G28" s="68" cm="1">
        <f t="array" ref="G28">_xll.DCE_EC312_SpecificHeat_Ca(B28)</f>
        <v>474.31991260591934</v>
      </c>
      <c r="H28" s="67">
        <f t="shared" si="5"/>
        <v>6.7745244466883765</v>
      </c>
      <c r="I28" s="67">
        <f t="shared" si="6"/>
        <v>81.621243184278313</v>
      </c>
      <c r="J28" s="71">
        <f t="shared" si="7"/>
        <v>1.0833333333333333</v>
      </c>
      <c r="K28" s="72">
        <f t="shared" si="8"/>
        <v>81.621243184278313</v>
      </c>
      <c r="L28" s="74">
        <f t="shared" si="10"/>
        <v>12</v>
      </c>
      <c r="M28" s="75">
        <f t="shared" si="9"/>
        <v>705.43624832185446</v>
      </c>
    </row>
    <row r="29" spans="1:16">
      <c r="A29" s="65">
        <v>14</v>
      </c>
      <c r="B29" s="67">
        <f t="shared" si="0"/>
        <v>81.621243184278313</v>
      </c>
      <c r="C29" s="66">
        <f t="shared" si="1"/>
        <v>1.1666666666666667</v>
      </c>
      <c r="D29" s="70">
        <f t="shared" si="2"/>
        <v>369.91295149454055</v>
      </c>
      <c r="E29" s="67">
        <f t="shared" si="3"/>
        <v>369.91295149454055</v>
      </c>
      <c r="F29" s="68">
        <f t="shared" si="4"/>
        <v>13360.548485220021</v>
      </c>
      <c r="G29" s="68" cm="1">
        <f t="array" ref="G29">_xll.DCE_EC312_SpecificHeat_Ca(B29)</f>
        <v>478.04154853546868</v>
      </c>
      <c r="H29" s="67">
        <f t="shared" si="5"/>
        <v>6.9537492346390568</v>
      </c>
      <c r="I29" s="67">
        <f t="shared" si="6"/>
        <v>88.574992418917375</v>
      </c>
      <c r="J29" s="71">
        <f t="shared" si="7"/>
        <v>1.1666666666666667</v>
      </c>
      <c r="K29" s="72">
        <f t="shared" si="8"/>
        <v>88.574992418917375</v>
      </c>
      <c r="L29" s="74">
        <f t="shared" si="10"/>
        <v>13</v>
      </c>
      <c r="M29" s="75">
        <f t="shared" si="9"/>
        <v>717.3103081791287</v>
      </c>
    </row>
    <row r="30" spans="1:16">
      <c r="A30" s="65">
        <v>15</v>
      </c>
      <c r="B30" s="67">
        <f t="shared" si="0"/>
        <v>88.574992418917375</v>
      </c>
      <c r="C30" s="66">
        <f t="shared" si="1"/>
        <v>1.25</v>
      </c>
      <c r="D30" s="70">
        <f t="shared" si="2"/>
        <v>379.2804763795877</v>
      </c>
      <c r="E30" s="67">
        <f t="shared" si="3"/>
        <v>379.2804763795877</v>
      </c>
      <c r="F30" s="68">
        <f t="shared" si="4"/>
        <v>13774.119678456416</v>
      </c>
      <c r="G30" s="68" cm="1">
        <f t="array" ref="G30">_xll.DCE_EC312_SpecificHeat_Ca(B30)</f>
        <v>481.75224193984604</v>
      </c>
      <c r="H30" s="67">
        <f t="shared" si="5"/>
        <v>7.1137809802857168</v>
      </c>
      <c r="I30" s="67">
        <f t="shared" si="6"/>
        <v>95.688773399203086</v>
      </c>
      <c r="J30" s="71">
        <f t="shared" si="7"/>
        <v>1.25</v>
      </c>
      <c r="K30" s="72">
        <f t="shared" si="8"/>
        <v>95.688773399203086</v>
      </c>
      <c r="L30" s="74">
        <f t="shared" si="10"/>
        <v>14</v>
      </c>
      <c r="M30" s="75">
        <f t="shared" si="9"/>
        <v>728.31206300177973</v>
      </c>
    </row>
    <row r="31" spans="1:16">
      <c r="A31" s="65">
        <v>16</v>
      </c>
      <c r="B31" s="67">
        <f t="shared" si="0"/>
        <v>95.688773399203086</v>
      </c>
      <c r="C31" s="66">
        <f t="shared" si="1"/>
        <v>1.3333333333333333</v>
      </c>
      <c r="D31" s="70">
        <f t="shared" si="2"/>
        <v>388.0966424225615</v>
      </c>
      <c r="E31" s="67">
        <f t="shared" si="3"/>
        <v>388.0966424225615</v>
      </c>
      <c r="F31" s="68">
        <f t="shared" si="4"/>
        <v>14158.08226840711</v>
      </c>
      <c r="G31" s="68" cm="1">
        <f t="array" ref="G31">_xll.DCE_EC312_SpecificHeat_Ca(B31)</f>
        <v>485.43827809040715</v>
      </c>
      <c r="H31" s="67">
        <f t="shared" si="5"/>
        <v>7.2565600784880848</v>
      </c>
      <c r="I31" s="67">
        <f t="shared" si="6"/>
        <v>102.94533347769116</v>
      </c>
      <c r="J31" s="71">
        <f t="shared" si="7"/>
        <v>1.3333333333333333</v>
      </c>
      <c r="K31" s="72">
        <f t="shared" si="8"/>
        <v>102.94533347769116</v>
      </c>
      <c r="L31" s="74">
        <f t="shared" si="10"/>
        <v>15</v>
      </c>
      <c r="M31" s="75">
        <f t="shared" si="9"/>
        <v>738.56095275917539</v>
      </c>
    </row>
    <row r="32" spans="1:16">
      <c r="A32" s="65">
        <v>17</v>
      </c>
      <c r="B32" s="67">
        <f t="shared" si="0"/>
        <v>102.94533347769116</v>
      </c>
      <c r="C32" s="66">
        <f t="shared" si="1"/>
        <v>1.4166666666666667</v>
      </c>
      <c r="D32" s="70">
        <f t="shared" si="2"/>
        <v>396.42276192482973</v>
      </c>
      <c r="E32" s="67">
        <f t="shared" si="3"/>
        <v>396.42276192482973</v>
      </c>
      <c r="F32" s="68">
        <f t="shared" si="4"/>
        <v>14514.558950699553</v>
      </c>
      <c r="G32" s="68" cm="1">
        <f t="array" ref="G32">_xll.DCE_EC312_SpecificHeat_Ca(B32)</f>
        <v>489.08855280600676</v>
      </c>
      <c r="H32" s="67">
        <f t="shared" si="5"/>
        <v>7.3837456442054714</v>
      </c>
      <c r="I32" s="67">
        <f t="shared" si="6"/>
        <v>110.32907912189664</v>
      </c>
      <c r="J32" s="71">
        <f t="shared" si="7"/>
        <v>1.4166666666666667</v>
      </c>
      <c r="K32" s="72">
        <f t="shared" si="8"/>
        <v>110.32907912189664</v>
      </c>
      <c r="L32" s="74">
        <f t="shared" si="10"/>
        <v>16</v>
      </c>
      <c r="M32" s="75">
        <f t="shared" si="9"/>
        <v>748.15345005324082</v>
      </c>
    </row>
    <row r="33" spans="1:13">
      <c r="A33" s="65">
        <v>18</v>
      </c>
      <c r="B33" s="67">
        <f t="shared" si="0"/>
        <v>110.32907912189664</v>
      </c>
      <c r="C33" s="66">
        <f t="shared" si="1"/>
        <v>1.5</v>
      </c>
      <c r="D33" s="70">
        <f t="shared" si="2"/>
        <v>404.31045654585864</v>
      </c>
      <c r="E33" s="67">
        <f t="shared" si="3"/>
        <v>404.31045654585864</v>
      </c>
      <c r="F33" s="68">
        <f t="shared" si="4"/>
        <v>14845.362069422641</v>
      </c>
      <c r="G33" s="68" cm="1">
        <f t="array" ref="G33">_xll.DCE_EC312_SpecificHeat_Ca(B33)</f>
        <v>492.69426211315249</v>
      </c>
      <c r="H33" s="67">
        <f t="shared" si="5"/>
        <v>7.4967611106981957</v>
      </c>
      <c r="I33" s="67">
        <f t="shared" si="6"/>
        <v>117.82584023259484</v>
      </c>
      <c r="J33" s="71">
        <f t="shared" si="7"/>
        <v>1.5</v>
      </c>
      <c r="K33" s="72">
        <f t="shared" si="8"/>
        <v>117.82584023259484</v>
      </c>
      <c r="L33" s="74">
        <f t="shared" si="10"/>
        <v>17</v>
      </c>
      <c r="M33" s="75">
        <f t="shared" si="9"/>
        <v>757.16859566896028</v>
      </c>
    </row>
    <row r="34" spans="1:13">
      <c r="A34" s="65">
        <v>19</v>
      </c>
      <c r="B34" s="67">
        <f t="shared" si="0"/>
        <v>117.82584023259484</v>
      </c>
      <c r="C34" s="66">
        <f t="shared" si="1"/>
        <v>1.5833333333333333</v>
      </c>
      <c r="D34" s="70">
        <f t="shared" si="2"/>
        <v>411.80359769002519</v>
      </c>
      <c r="E34" s="67">
        <f t="shared" si="3"/>
        <v>411.80359769002519</v>
      </c>
      <c r="F34" s="68">
        <f t="shared" si="4"/>
        <v>15152.049995823254</v>
      </c>
      <c r="G34" s="68" cm="1">
        <f t="array" ref="G34">_xll.DCE_EC312_SpecificHeat_Ca(B34)</f>
        <v>496.24862948226701</v>
      </c>
      <c r="H34" s="67">
        <f t="shared" si="5"/>
        <v>7.5968308502519832</v>
      </c>
      <c r="I34" s="67">
        <f t="shared" si="6"/>
        <v>125.42267108284682</v>
      </c>
      <c r="J34" s="71">
        <f t="shared" si="7"/>
        <v>1.5833333333333333</v>
      </c>
      <c r="K34" s="72">
        <f t="shared" si="8"/>
        <v>125.42267108284682</v>
      </c>
      <c r="L34" s="74">
        <f t="shared" si="10"/>
        <v>18</v>
      </c>
      <c r="M34" s="75">
        <f t="shared" si="9"/>
        <v>765.67196077106632</v>
      </c>
    </row>
    <row r="35" spans="1:13">
      <c r="A35" s="65">
        <v>20</v>
      </c>
      <c r="B35" s="67">
        <f t="shared" si="0"/>
        <v>125.42267108284682</v>
      </c>
      <c r="C35" s="66">
        <f t="shared" si="1"/>
        <v>1.6666666666666667</v>
      </c>
      <c r="D35" s="70">
        <f t="shared" si="2"/>
        <v>418.93978429667379</v>
      </c>
      <c r="E35" s="67">
        <f t="shared" si="3"/>
        <v>418.93978429667379</v>
      </c>
      <c r="F35" s="68">
        <f t="shared" si="4"/>
        <v>15435.97137693002</v>
      </c>
      <c r="G35" s="68" cm="1">
        <f t="array" ref="G35">_xll.DCE_EC312_SpecificHeat_Ca(B35)</f>
        <v>499.74666489863097</v>
      </c>
      <c r="H35" s="67">
        <f t="shared" si="5"/>
        <v>7.6850100957038574</v>
      </c>
      <c r="I35" s="67">
        <f t="shared" si="6"/>
        <v>133.10768117855068</v>
      </c>
      <c r="J35" s="71">
        <f t="shared" si="7"/>
        <v>1.6666666666666667</v>
      </c>
      <c r="K35" s="72">
        <f t="shared" si="8"/>
        <v>133.10768117855068</v>
      </c>
      <c r="L35" s="74">
        <f t="shared" si="10"/>
        <v>19</v>
      </c>
      <c r="M35" s="75">
        <f t="shared" si="9"/>
        <v>773.7185436320716</v>
      </c>
    </row>
    <row r="36" spans="1:13">
      <c r="A36" s="65">
        <v>21</v>
      </c>
      <c r="B36" s="67">
        <f t="shared" si="0"/>
        <v>133.10768117855068</v>
      </c>
      <c r="C36" s="66">
        <f t="shared" si="1"/>
        <v>1.75</v>
      </c>
      <c r="D36" s="70">
        <f t="shared" si="2"/>
        <v>425.75148437421007</v>
      </c>
      <c r="E36" s="67">
        <f t="shared" si="3"/>
        <v>425.75148437421007</v>
      </c>
      <c r="F36" s="68">
        <f t="shared" si="4"/>
        <v>15698.300401213535</v>
      </c>
      <c r="G36" s="68" cm="1">
        <f t="array" ref="G36">_xll.DCE_EC312_SpecificHeat_Ca(B36)</f>
        <v>503.18495115563178</v>
      </c>
      <c r="H36" s="67">
        <f t="shared" si="5"/>
        <v>7.7622097423795129</v>
      </c>
      <c r="I36" s="67">
        <f t="shared" si="6"/>
        <v>140.8698909209302</v>
      </c>
      <c r="J36" s="71">
        <f t="shared" si="7"/>
        <v>1.75</v>
      </c>
      <c r="K36" s="72">
        <f t="shared" si="8"/>
        <v>140.8698909209302</v>
      </c>
      <c r="L36" s="74">
        <f t="shared" si="10"/>
        <v>20</v>
      </c>
      <c r="M36" s="75">
        <f t="shared" si="9"/>
        <v>781.3549272309881</v>
      </c>
    </row>
    <row r="37" spans="1:13">
      <c r="A37" s="65">
        <v>22</v>
      </c>
      <c r="B37" s="67">
        <f t="shared" si="0"/>
        <v>140.8698909209302</v>
      </c>
      <c r="C37" s="66">
        <f t="shared" si="1"/>
        <v>1.8333333333333333</v>
      </c>
      <c r="D37" s="70">
        <f t="shared" si="2"/>
        <v>432.26692810953892</v>
      </c>
      <c r="E37" s="67">
        <f t="shared" si="3"/>
        <v>432.26692810953892</v>
      </c>
      <c r="F37" s="68">
        <f t="shared" si="4"/>
        <v>15940.065300767135</v>
      </c>
      <c r="G37" s="68" cm="1">
        <f t="array" ref="G37">_xll.DCE_EC312_SpecificHeat_Ca(B37)</f>
        <v>506.56145355701796</v>
      </c>
      <c r="H37" s="67">
        <f t="shared" si="5"/>
        <v>7.829217156482617</v>
      </c>
      <c r="I37" s="67">
        <f t="shared" si="6"/>
        <v>148.69910807741283</v>
      </c>
      <c r="J37" s="71">
        <f t="shared" si="7"/>
        <v>1.8333333333333333</v>
      </c>
      <c r="K37" s="72">
        <f t="shared" si="8"/>
        <v>148.69910807741283</v>
      </c>
      <c r="L37" s="74">
        <f t="shared" si="10"/>
        <v>21</v>
      </c>
      <c r="M37" s="75">
        <f t="shared" si="9"/>
        <v>788.62091309171728</v>
      </c>
    </row>
    <row r="38" spans="1:13">
      <c r="A38" s="65">
        <v>23</v>
      </c>
      <c r="B38" s="67">
        <f t="shared" si="0"/>
        <v>148.69910807741283</v>
      </c>
      <c r="C38" s="66">
        <f t="shared" si="1"/>
        <v>1.9166666666666667</v>
      </c>
      <c r="D38" s="70">
        <f t="shared" si="2"/>
        <v>438.51081473155369</v>
      </c>
      <c r="E38" s="67">
        <f t="shared" si="3"/>
        <v>438.51081473155369</v>
      </c>
      <c r="F38" s="68">
        <f t="shared" si="4"/>
        <v>16162.17168425909</v>
      </c>
      <c r="G38" s="68" cm="1">
        <f t="array" ref="G38">_xll.DCE_EC312_SpecificHeat_Ca(B38)</f>
        <v>509.87534981362853</v>
      </c>
      <c r="H38" s="67">
        <f t="shared" si="5"/>
        <v>7.8867138132983694</v>
      </c>
      <c r="I38" s="67">
        <f t="shared" si="6"/>
        <v>156.5858218907112</v>
      </c>
      <c r="J38" s="71">
        <f t="shared" si="7"/>
        <v>1.9166666666666667</v>
      </c>
      <c r="K38" s="72">
        <f t="shared" si="8"/>
        <v>156.5858218907112</v>
      </c>
      <c r="L38" s="74">
        <f t="shared" si="10"/>
        <v>22</v>
      </c>
      <c r="M38" s="75">
        <f t="shared" si="9"/>
        <v>795.55077689482334</v>
      </c>
    </row>
    <row r="39" spans="1:13">
      <c r="A39" s="65">
        <v>24</v>
      </c>
      <c r="B39" s="67">
        <f t="shared" si="0"/>
        <v>156.5858218907112</v>
      </c>
      <c r="C39" s="66">
        <f t="shared" si="1"/>
        <v>2</v>
      </c>
      <c r="D39" s="70">
        <f t="shared" si="2"/>
        <v>444.50487787550446</v>
      </c>
      <c r="E39" s="67">
        <f t="shared" si="3"/>
        <v>444.50487787550446</v>
      </c>
      <c r="F39" s="68">
        <f t="shared" si="4"/>
        <v>16365.421864604206</v>
      </c>
      <c r="G39" s="68" cm="1">
        <f t="array" ref="G39">_xll.DCE_EC312_SpecificHeat_Ca(B39)</f>
        <v>513.1268773924628</v>
      </c>
      <c r="H39" s="67">
        <f t="shared" si="5"/>
        <v>7.935290381056114</v>
      </c>
      <c r="I39" s="67">
        <f t="shared" si="6"/>
        <v>164.52111227176732</v>
      </c>
      <c r="J39" s="71">
        <f t="shared" si="7"/>
        <v>2</v>
      </c>
      <c r="K39" s="72">
        <f t="shared" si="8"/>
        <v>164.52111227176732</v>
      </c>
      <c r="L39" s="74">
        <f t="shared" si="10"/>
        <v>23</v>
      </c>
      <c r="M39" s="75">
        <f t="shared" si="9"/>
        <v>802.17424629903974</v>
      </c>
    </row>
    <row r="40" spans="1:13">
      <c r="A40" s="65">
        <v>25</v>
      </c>
      <c r="B40" s="67">
        <f t="shared" si="0"/>
        <v>164.52111227176732</v>
      </c>
      <c r="C40" s="66">
        <f t="shared" si="1"/>
        <v>2.0833333333333335</v>
      </c>
      <c r="D40" s="70">
        <f t="shared" si="2"/>
        <v>450.26834213398865</v>
      </c>
      <c r="E40" s="67">
        <f t="shared" si="3"/>
        <v>450.26834213398865</v>
      </c>
      <c r="F40" s="68">
        <f t="shared" si="4"/>
        <v>16550.531043460061</v>
      </c>
      <c r="G40" s="68" cm="1">
        <f t="array" ref="G40">_xll.DCE_EC312_SpecificHeat_Ca(B40)</f>
        <v>516.3171959647425</v>
      </c>
      <c r="H40" s="67">
        <f t="shared" si="5"/>
        <v>7.9754597202099022</v>
      </c>
      <c r="I40" s="67">
        <f t="shared" si="6"/>
        <v>172.49657199197722</v>
      </c>
      <c r="J40" s="71">
        <f t="shared" si="7"/>
        <v>2.0833333333333335</v>
      </c>
      <c r="K40" s="72">
        <f t="shared" si="8"/>
        <v>172.49657199197722</v>
      </c>
      <c r="L40" s="74">
        <f t="shared" si="10"/>
        <v>24</v>
      </c>
      <c r="M40" s="75">
        <f t="shared" si="9"/>
        <v>808.51727160768201</v>
      </c>
    </row>
    <row r="41" spans="1:13">
      <c r="A41" s="65">
        <v>26</v>
      </c>
      <c r="B41" s="67">
        <f t="shared" si="0"/>
        <v>172.49657199197722</v>
      </c>
      <c r="C41" s="66">
        <f t="shared" si="1"/>
        <v>2.1666666666666665</v>
      </c>
      <c r="D41" s="70">
        <f t="shared" si="2"/>
        <v>455.81829499723057</v>
      </c>
      <c r="E41" s="67">
        <f t="shared" si="3"/>
        <v>455.81829499723057</v>
      </c>
      <c r="F41" s="68">
        <f t="shared" si="4"/>
        <v>16718.140999181138</v>
      </c>
      <c r="G41" s="68" cm="1">
        <f t="array" ref="G41">_xll.DCE_EC312_SpecificHeat_Ca(B41)</f>
        <v>519.4482629299564</v>
      </c>
      <c r="H41" s="67">
        <f t="shared" si="5"/>
        <v>8.0076681623906367</v>
      </c>
      <c r="I41" s="67">
        <f t="shared" si="6"/>
        <v>180.50424015436786</v>
      </c>
      <c r="J41" s="71">
        <f t="shared" si="7"/>
        <v>2.1666666666666665</v>
      </c>
      <c r="K41" s="72">
        <f t="shared" si="8"/>
        <v>180.50424015436786</v>
      </c>
      <c r="L41" s="74">
        <f t="shared" si="10"/>
        <v>25</v>
      </c>
      <c r="M41" s="75">
        <f t="shared" si="9"/>
        <v>814.60263981006869</v>
      </c>
    </row>
    <row r="42" spans="1:13">
      <c r="A42" s="65">
        <v>27</v>
      </c>
      <c r="B42" s="67">
        <f t="shared" si="0"/>
        <v>180.50424015436786</v>
      </c>
      <c r="C42" s="66">
        <f t="shared" si="1"/>
        <v>2.25</v>
      </c>
      <c r="D42" s="70">
        <f t="shared" si="2"/>
        <v>461.16999232872598</v>
      </c>
      <c r="E42" s="67">
        <f t="shared" si="3"/>
        <v>461.16999232872598</v>
      </c>
      <c r="F42" s="68">
        <f t="shared" si="4"/>
        <v>16868.831768555276</v>
      </c>
      <c r="G42" s="68" cm="1">
        <f t="array" ref="G42">_xll.DCE_EC312_SpecificHeat_Ca(B42)</f>
        <v>522.52272027990387</v>
      </c>
      <c r="H42" s="67">
        <f t="shared" si="5"/>
        <v>8.0323053552155201</v>
      </c>
      <c r="I42" s="67">
        <f t="shared" si="6"/>
        <v>188.53654550958339</v>
      </c>
      <c r="J42" s="71">
        <f t="shared" si="7"/>
        <v>2.25</v>
      </c>
      <c r="K42" s="72">
        <f t="shared" si="8"/>
        <v>188.53654550958339</v>
      </c>
      <c r="L42" s="74">
        <f t="shared" si="10"/>
        <v>26</v>
      </c>
      <c r="M42" s="75">
        <f t="shared" si="9"/>
        <v>820.45046870831368</v>
      </c>
    </row>
    <row r="43" spans="1:13">
      <c r="A43" s="65">
        <v>28</v>
      </c>
      <c r="B43" s="67">
        <f t="shared" si="0"/>
        <v>188.53654550958339</v>
      </c>
      <c r="C43" s="66">
        <f t="shared" si="1"/>
        <v>2.3333333333333335</v>
      </c>
      <c r="D43" s="70">
        <f t="shared" si="2"/>
        <v>466.33711113825626</v>
      </c>
      <c r="E43" s="67">
        <f t="shared" si="3"/>
        <v>466.33711113825626</v>
      </c>
      <c r="F43" s="68">
        <f t="shared" si="4"/>
        <v>17003.131697564972</v>
      </c>
      <c r="G43" s="68" cm="1">
        <f t="array" ref="G43">_xll.DCE_EC312_SpecificHeat_Ca(B43)</f>
        <v>525.54379131982637</v>
      </c>
      <c r="H43" s="67">
        <f t="shared" si="5"/>
        <v>8.0497129000642307</v>
      </c>
      <c r="I43" s="67">
        <f t="shared" si="6"/>
        <v>196.58625840964763</v>
      </c>
      <c r="J43" s="71">
        <f t="shared" si="7"/>
        <v>2.3333333333333335</v>
      </c>
      <c r="K43" s="72">
        <f t="shared" si="8"/>
        <v>196.58625840964763</v>
      </c>
      <c r="L43" s="74">
        <f t="shared" si="10"/>
        <v>27</v>
      </c>
      <c r="M43" s="75">
        <f t="shared" si="9"/>
        <v>826.07860817774269</v>
      </c>
    </row>
    <row r="44" spans="1:13">
      <c r="A44" s="65">
        <v>29</v>
      </c>
      <c r="B44" s="67">
        <f t="shared" si="0"/>
        <v>196.58625840964763</v>
      </c>
      <c r="C44" s="66">
        <f t="shared" si="1"/>
        <v>2.4166666666666665</v>
      </c>
      <c r="D44" s="70">
        <f t="shared" si="2"/>
        <v>471.33196020043107</v>
      </c>
      <c r="E44" s="67">
        <f t="shared" si="3"/>
        <v>471.33196020043107</v>
      </c>
      <c r="F44" s="68">
        <f t="shared" si="4"/>
        <v>17121.526150535192</v>
      </c>
      <c r="G44" s="68" cm="1">
        <f t="array" ref="G44">_xll.DCE_EC312_SpecificHeat_Ca(B44)</f>
        <v>528.51518598881557</v>
      </c>
      <c r="H44" s="67">
        <f t="shared" si="5"/>
        <v>8.0601919643219606</v>
      </c>
      <c r="I44" s="67">
        <f t="shared" si="6"/>
        <v>204.6464503739696</v>
      </c>
      <c r="J44" s="71">
        <f t="shared" si="7"/>
        <v>2.4166666666666665</v>
      </c>
      <c r="K44" s="72">
        <f t="shared" si="8"/>
        <v>204.6464503739696</v>
      </c>
      <c r="L44" s="74">
        <f t="shared" si="10"/>
        <v>28</v>
      </c>
      <c r="M44" s="75">
        <f t="shared" si="9"/>
        <v>831.50296874842013</v>
      </c>
    </row>
    <row r="45" spans="1:13">
      <c r="A45" s="65">
        <v>30</v>
      </c>
      <c r="B45" s="67">
        <f t="shared" si="0"/>
        <v>204.6464503739696</v>
      </c>
      <c r="C45" s="66">
        <f t="shared" si="1"/>
        <v>2.5</v>
      </c>
      <c r="D45" s="70">
        <f t="shared" si="2"/>
        <v>476.16565668320214</v>
      </c>
      <c r="E45" s="67">
        <f t="shared" si="3"/>
        <v>476.16565668320214</v>
      </c>
      <c r="F45" s="68">
        <f t="shared" si="4"/>
        <v>17224.465102154652</v>
      </c>
      <c r="G45" s="68" cm="1">
        <f t="array" ref="G45">_xll.DCE_EC312_SpecificHeat_Ca(B45)</f>
        <v>531.44101372280534</v>
      </c>
      <c r="H45" s="67">
        <f t="shared" si="5"/>
        <v>8.0640100137685291</v>
      </c>
      <c r="I45" s="67">
        <f t="shared" si="6"/>
        <v>212.71046038773812</v>
      </c>
      <c r="J45" s="71">
        <f t="shared" si="7"/>
        <v>2.5</v>
      </c>
      <c r="K45" s="72">
        <f t="shared" si="8"/>
        <v>212.71046038773812</v>
      </c>
      <c r="L45" s="74">
        <f t="shared" si="10"/>
        <v>29</v>
      </c>
      <c r="M45" s="75">
        <f t="shared" si="9"/>
        <v>836.73779275397646</v>
      </c>
    </row>
    <row r="46" spans="1:13">
      <c r="A46" s="65">
        <v>31</v>
      </c>
      <c r="B46" s="67">
        <f t="shared" si="0"/>
        <v>212.71046038773812</v>
      </c>
      <c r="C46" s="66">
        <f t="shared" si="1"/>
        <v>2.5833333333333335</v>
      </c>
      <c r="D46" s="70">
        <f t="shared" si="2"/>
        <v>480.84827516350163</v>
      </c>
      <c r="E46" s="67">
        <f t="shared" si="3"/>
        <v>480.84827516350163</v>
      </c>
      <c r="F46" s="68">
        <f t="shared" si="4"/>
        <v>17312.369787323751</v>
      </c>
      <c r="G46" s="68" cm="1">
        <f t="array" ref="G46">_xll.DCE_EC312_SpecificHeat_Ca(B46)</f>
        <v>534.32570298331007</v>
      </c>
      <c r="H46" s="67">
        <f t="shared" si="5"/>
        <v>8.0614067822689517</v>
      </c>
      <c r="I46" s="67">
        <f t="shared" si="6"/>
        <v>220.77186717000708</v>
      </c>
      <c r="J46" s="71">
        <f t="shared" si="7"/>
        <v>2.5833333333333335</v>
      </c>
      <c r="K46" s="72">
        <f t="shared" si="8"/>
        <v>220.77186717000708</v>
      </c>
      <c r="L46" s="74">
        <f t="shared" si="10"/>
        <v>30</v>
      </c>
      <c r="M46" s="75">
        <f t="shared" si="9"/>
        <v>841.79587968832959</v>
      </c>
    </row>
    <row r="47" spans="1:13">
      <c r="A47" s="65">
        <v>32</v>
      </c>
      <c r="B47" s="67">
        <f t="shared" si="0"/>
        <v>220.77186717000708</v>
      </c>
      <c r="C47" s="66">
        <f t="shared" si="1"/>
        <v>2.6666666666666665</v>
      </c>
      <c r="D47" s="70">
        <f t="shared" si="2"/>
        <v>485.38897405350161</v>
      </c>
      <c r="E47" s="67">
        <f t="shared" si="3"/>
        <v>485.38897405350161</v>
      </c>
      <c r="F47" s="68">
        <f t="shared" si="4"/>
        <v>17385.638545620826</v>
      </c>
      <c r="G47" s="68" cm="1">
        <f t="array" ref="G47">_xll.DCE_EC312_SpecificHeat_Ca(B47)</f>
        <v>537.17392673563802</v>
      </c>
      <c r="H47" s="67">
        <f t="shared" si="5"/>
        <v>8.0525995729784992</v>
      </c>
      <c r="I47" s="67">
        <f t="shared" si="6"/>
        <v>228.82446674298558</v>
      </c>
      <c r="J47" s="71">
        <f t="shared" si="7"/>
        <v>2.6666666666666665</v>
      </c>
      <c r="K47" s="72">
        <f t="shared" si="8"/>
        <v>228.82446674298558</v>
      </c>
      <c r="L47" s="74">
        <f t="shared" si="10"/>
        <v>31</v>
      </c>
      <c r="M47" s="75">
        <f t="shared" si="9"/>
        <v>846.688774748029</v>
      </c>
    </row>
    <row r="48" spans="1:13">
      <c r="A48" s="65">
        <v>33</v>
      </c>
      <c r="B48" s="67">
        <f t="shared" si="0"/>
        <v>228.82446674298558</v>
      </c>
      <c r="C48" s="66">
        <f t="shared" si="1"/>
        <v>2.75</v>
      </c>
      <c r="D48" s="70">
        <f t="shared" si="2"/>
        <v>489.79610342606952</v>
      </c>
      <c r="E48" s="67">
        <f t="shared" si="3"/>
        <v>489.79610342606952</v>
      </c>
      <c r="F48" s="68">
        <f t="shared" si="4"/>
        <v>17444.651967573518</v>
      </c>
      <c r="G48" s="68" cm="1">
        <f t="array" ref="G48">_xll.DCE_EC312_SpecificHeat_Ca(B48)</f>
        <v>539.99053330298432</v>
      </c>
      <c r="H48" s="67">
        <f t="shared" si="5"/>
        <v>8.0377879667134664</v>
      </c>
      <c r="I48" s="67">
        <f t="shared" si="6"/>
        <v>236.86225470969904</v>
      </c>
      <c r="J48" s="71">
        <f t="shared" si="7"/>
        <v>2.75</v>
      </c>
      <c r="K48" s="72">
        <f t="shared" si="8"/>
        <v>236.86225470969904</v>
      </c>
      <c r="L48" s="74">
        <f t="shared" si="10"/>
        <v>32</v>
      </c>
      <c r="M48" s="75">
        <f t="shared" si="9"/>
        <v>851.42692754929669</v>
      </c>
    </row>
    <row r="49" spans="1:13">
      <c r="A49" s="65">
        <v>34</v>
      </c>
      <c r="B49" s="67">
        <f t="shared" si="0"/>
        <v>236.86225470969904</v>
      </c>
      <c r="C49" s="66">
        <f t="shared" si="1"/>
        <v>2.8333333333333335</v>
      </c>
      <c r="D49" s="70">
        <f t="shared" si="2"/>
        <v>494.07729742979745</v>
      </c>
      <c r="E49" s="67">
        <f t="shared" si="3"/>
        <v>494.07729742979745</v>
      </c>
      <c r="F49" s="68">
        <f t="shared" si="4"/>
        <v>17489.777426854405</v>
      </c>
      <c r="G49" s="68" cm="1">
        <f t="array" ref="G49">_xll.DCE_EC312_SpecificHeat_Ca(B49)</f>
        <v>542.78048214864634</v>
      </c>
      <c r="H49" s="67">
        <f t="shared" si="5"/>
        <v>8.0171579981025438</v>
      </c>
      <c r="I49" s="67">
        <f t="shared" si="6"/>
        <v>244.87941270780158</v>
      </c>
      <c r="J49" s="71">
        <f t="shared" si="7"/>
        <v>2.8333333333333335</v>
      </c>
      <c r="K49" s="72">
        <f t="shared" si="8"/>
        <v>244.87941270780158</v>
      </c>
      <c r="L49" s="74">
        <f t="shared" si="10"/>
        <v>33</v>
      </c>
      <c r="M49" s="75">
        <f t="shared" si="9"/>
        <v>856.01982650819878</v>
      </c>
    </row>
    <row r="50" spans="1:13">
      <c r="A50" s="65">
        <v>35</v>
      </c>
      <c r="B50" s="67">
        <f t="shared" si="0"/>
        <v>244.87941270780158</v>
      </c>
      <c r="C50" s="66">
        <f t="shared" si="1"/>
        <v>2.9166666666666665</v>
      </c>
      <c r="D50" s="70">
        <f t="shared" si="2"/>
        <v>498.23955386327378</v>
      </c>
      <c r="E50" s="67">
        <f t="shared" si="3"/>
        <v>498.23955386327378</v>
      </c>
      <c r="F50" s="68">
        <f t="shared" si="4"/>
        <v>17521.373064521245</v>
      </c>
      <c r="G50" s="68" cm="1">
        <f t="array" ref="G50">_xll.DCE_EC312_SpecificHeat_Ca(B50)</f>
        <v>545.54878424840319</v>
      </c>
      <c r="H50" s="67">
        <f t="shared" si="5"/>
        <v>7.9908858480014757</v>
      </c>
      <c r="I50" s="67">
        <f t="shared" si="6"/>
        <v>252.87029855580306</v>
      </c>
      <c r="J50" s="71">
        <f t="shared" si="7"/>
        <v>2.9166666666666665</v>
      </c>
      <c r="K50" s="72">
        <f t="shared" si="8"/>
        <v>252.87029855580306</v>
      </c>
      <c r="L50" s="74">
        <f t="shared" si="10"/>
        <v>34</v>
      </c>
      <c r="M50" s="75">
        <f t="shared" si="9"/>
        <v>860.47611322906084</v>
      </c>
    </row>
    <row r="51" spans="1:13">
      <c r="A51" s="65">
        <v>36</v>
      </c>
      <c r="B51" s="67">
        <f t="shared" si="0"/>
        <v>252.87029855580306</v>
      </c>
      <c r="C51" s="66">
        <f t="shared" si="1"/>
        <v>3</v>
      </c>
      <c r="D51" s="70">
        <f t="shared" si="2"/>
        <v>502.28930299185299</v>
      </c>
      <c r="E51" s="67">
        <f t="shared" si="3"/>
        <v>502.28930299185299</v>
      </c>
      <c r="F51" s="68">
        <f t="shared" si="4"/>
        <v>17539.791277415981</v>
      </c>
      <c r="G51" s="68" cm="1">
        <f t="array" ref="G51">_xll.DCE_EC312_SpecificHeat_Ca(B51)</f>
        <v>548.30044680945468</v>
      </c>
      <c r="H51" s="67">
        <f t="shared" si="5"/>
        <v>7.9591410909644491</v>
      </c>
      <c r="I51" s="67">
        <f t="shared" si="6"/>
        <v>260.82943964676753</v>
      </c>
      <c r="J51" s="71">
        <f t="shared" si="7"/>
        <v>3</v>
      </c>
      <c r="K51" s="72">
        <f t="shared" si="8"/>
        <v>260.82943964676753</v>
      </c>
      <c r="L51" s="74">
        <f t="shared" si="10"/>
        <v>35</v>
      </c>
      <c r="M51" s="75">
        <f t="shared" si="9"/>
        <v>864.80368036725258</v>
      </c>
    </row>
    <row r="52" spans="1:13">
      <c r="A52" s="65">
        <v>37</v>
      </c>
      <c r="B52" s="67">
        <f t="shared" si="0"/>
        <v>260.82943964676753</v>
      </c>
      <c r="C52" s="66">
        <f t="shared" si="1"/>
        <v>3.0833333333333335</v>
      </c>
      <c r="D52" s="70">
        <f t="shared" si="2"/>
        <v>506.2324673062227</v>
      </c>
      <c r="E52" s="67">
        <f t="shared" si="3"/>
        <v>506.2324673062227</v>
      </c>
      <c r="F52" s="68">
        <f t="shared" si="4"/>
        <v>17545.381752016961</v>
      </c>
      <c r="G52" s="68" cm="1">
        <f t="array" ref="G52">_xll.DCE_EC312_SpecificHeat_Ca(B52)</f>
        <v>551.0404221717364</v>
      </c>
      <c r="H52" s="67">
        <f t="shared" si="5"/>
        <v>7.9220895289652944</v>
      </c>
      <c r="I52" s="67">
        <f t="shared" si="6"/>
        <v>268.7515291757328</v>
      </c>
      <c r="J52" s="71">
        <f t="shared" si="7"/>
        <v>3.0833333333333335</v>
      </c>
      <c r="K52" s="72">
        <f t="shared" si="8"/>
        <v>268.7515291757328</v>
      </c>
      <c r="L52" s="74">
        <f t="shared" si="10"/>
        <v>36</v>
      </c>
      <c r="M52" s="75">
        <f t="shared" si="9"/>
        <v>869.00975575100892</v>
      </c>
    </row>
    <row r="53" spans="1:13">
      <c r="A53" s="65">
        <v>38</v>
      </c>
      <c r="B53" s="67">
        <f t="shared" si="0"/>
        <v>268.7515291757328</v>
      </c>
      <c r="C53" s="66">
        <f t="shared" si="1"/>
        <v>3.1666666666666665</v>
      </c>
      <c r="D53" s="70">
        <f t="shared" si="2"/>
        <v>510.07451361691875</v>
      </c>
      <c r="E53" s="67">
        <f t="shared" si="3"/>
        <v>510.07451361691875</v>
      </c>
      <c r="F53" s="68">
        <f t="shared" si="4"/>
        <v>17538.494076798586</v>
      </c>
      <c r="G53" s="68" cm="1">
        <f t="array" ref="G53">_xll.DCE_EC312_SpecificHeat_Ca(B53)</f>
        <v>553.77356079236142</v>
      </c>
      <c r="H53" s="67">
        <f t="shared" si="5"/>
        <v>7.8798956367685413</v>
      </c>
      <c r="I53" s="67">
        <f t="shared" si="6"/>
        <v>276.63142481250134</v>
      </c>
      <c r="J53" s="71">
        <f t="shared" si="7"/>
        <v>3.1666666666666665</v>
      </c>
      <c r="K53" s="72">
        <f t="shared" si="8"/>
        <v>276.63142481250134</v>
      </c>
      <c r="L53" s="74">
        <f t="shared" si="10"/>
        <v>37</v>
      </c>
      <c r="M53" s="75">
        <f t="shared" si="9"/>
        <v>873.10097501443829</v>
      </c>
    </row>
    <row r="54" spans="1:13">
      <c r="A54" s="65">
        <v>39</v>
      </c>
      <c r="B54" s="67">
        <f t="shared" si="0"/>
        <v>276.63142481250134</v>
      </c>
      <c r="C54" s="66">
        <f t="shared" si="1"/>
        <v>3.25</v>
      </c>
      <c r="D54" s="70">
        <f t="shared" si="2"/>
        <v>513.82049863485065</v>
      </c>
      <c r="E54" s="67">
        <f t="shared" si="3"/>
        <v>513.82049863485065</v>
      </c>
      <c r="F54" s="68">
        <f t="shared" si="4"/>
        <v>17519.479960020413</v>
      </c>
      <c r="G54" s="68" cm="1">
        <f t="array" ref="G54">_xll.DCE_EC312_SpecificHeat_Ca(B54)</f>
        <v>556.50456826485151</v>
      </c>
      <c r="H54" s="67">
        <f t="shared" si="5"/>
        <v>7.8327246401299409</v>
      </c>
      <c r="I54" s="67">
        <f t="shared" si="6"/>
        <v>284.46414945263126</v>
      </c>
      <c r="J54" s="71">
        <f t="shared" si="7"/>
        <v>3.25</v>
      </c>
      <c r="K54" s="72">
        <f t="shared" si="8"/>
        <v>284.46414945263126</v>
      </c>
      <c r="L54" s="74">
        <f t="shared" si="10"/>
        <v>38</v>
      </c>
      <c r="M54" s="75">
        <f t="shared" si="9"/>
        <v>877.08344457464113</v>
      </c>
    </row>
    <row r="55" spans="1:13">
      <c r="A55" s="65">
        <v>40</v>
      </c>
      <c r="B55" s="67">
        <f t="shared" si="0"/>
        <v>284.46414945263126</v>
      </c>
      <c r="C55" s="66">
        <f t="shared" si="1"/>
        <v>3.3333333333333335</v>
      </c>
      <c r="D55" s="70">
        <f t="shared" si="2"/>
        <v>517.47510899146198</v>
      </c>
      <c r="E55" s="67">
        <f t="shared" si="3"/>
        <v>517.47510899146198</v>
      </c>
      <c r="F55" s="68">
        <f t="shared" si="4"/>
        <v>17488.695075469968</v>
      </c>
      <c r="G55" s="68" cm="1">
        <f t="array" ref="G55">_xll.DCE_EC312_SpecificHeat_Ca(B55)</f>
        <v>559.23796636222403</v>
      </c>
      <c r="H55" s="67">
        <f t="shared" si="5"/>
        <v>7.7807442451512543</v>
      </c>
      <c r="I55" s="67">
        <f t="shared" si="6"/>
        <v>292.24489369778252</v>
      </c>
      <c r="J55" s="71">
        <f t="shared" si="7"/>
        <v>3.3333333333333335</v>
      </c>
      <c r="K55" s="72">
        <f t="shared" si="8"/>
        <v>292.24489369778252</v>
      </c>
      <c r="L55" s="74">
        <f t="shared" si="10"/>
        <v>39</v>
      </c>
      <c r="M55" s="75">
        <f t="shared" si="9"/>
        <v>880.96279645352467</v>
      </c>
    </row>
    <row r="56" spans="1:13">
      <c r="A56" s="65">
        <v>41</v>
      </c>
      <c r="B56" s="67">
        <f t="shared" si="0"/>
        <v>292.24489369778252</v>
      </c>
      <c r="C56" s="66">
        <f t="shared" si="1"/>
        <v>3.4166666666666665</v>
      </c>
      <c r="D56" s="70">
        <f t="shared" si="2"/>
        <v>521.04269649314745</v>
      </c>
      <c r="E56" s="67">
        <f t="shared" si="3"/>
        <v>521.04269649314745</v>
      </c>
      <c r="F56" s="68">
        <f t="shared" si="4"/>
        <v>17446.500555717324</v>
      </c>
      <c r="G56" s="68" cm="1">
        <f t="array" ref="G56">_xll.DCE_EC312_SpecificHeat_Ca(B56)</f>
        <v>561.9780581175404</v>
      </c>
      <c r="H56" s="67">
        <f t="shared" si="5"/>
        <v>7.7241260354353525</v>
      </c>
      <c r="I56" s="67">
        <f t="shared" si="6"/>
        <v>299.96901973321786</v>
      </c>
      <c r="J56" s="71">
        <f t="shared" si="7"/>
        <v>3.4166666666666665</v>
      </c>
      <c r="K56" s="72">
        <f t="shared" si="8"/>
        <v>299.96901973321786</v>
      </c>
      <c r="L56" s="74">
        <f t="shared" si="10"/>
        <v>40</v>
      </c>
      <c r="M56" s="75">
        <f t="shared" si="9"/>
        <v>884.7442361796808</v>
      </c>
    </row>
    <row r="57" spans="1:13">
      <c r="A57" s="65">
        <v>42</v>
      </c>
      <c r="B57" s="67">
        <f t="shared" si="0"/>
        <v>299.96901973321786</v>
      </c>
      <c r="C57" s="66">
        <f t="shared" si="1"/>
        <v>3.5</v>
      </c>
      <c r="D57" s="70">
        <f t="shared" si="2"/>
        <v>524.52730927513983</v>
      </c>
      <c r="E57" s="67">
        <f t="shared" si="3"/>
        <v>524.52730927513983</v>
      </c>
      <c r="F57" s="68">
        <f t="shared" si="4"/>
        <v>17393.264150647516</v>
      </c>
      <c r="G57" s="68" cm="1">
        <f t="array" ref="G57">_xll.DCE_EC312_SpecificHeat_Ca(B57)</f>
        <v>564.72889696793072</v>
      </c>
      <c r="H57" s="67">
        <f t="shared" si="5"/>
        <v>7.6630465530022818</v>
      </c>
      <c r="I57" s="67">
        <f t="shared" si="6"/>
        <v>307.63206628622015</v>
      </c>
      <c r="J57" s="71">
        <f t="shared" si="7"/>
        <v>3.5</v>
      </c>
      <c r="K57" s="72">
        <f t="shared" si="8"/>
        <v>307.63206628622015</v>
      </c>
      <c r="L57" s="74">
        <f t="shared" si="10"/>
        <v>41</v>
      </c>
      <c r="M57" s="75">
        <f t="shared" si="9"/>
        <v>888.43258479274118</v>
      </c>
    </row>
    <row r="58" spans="1:13">
      <c r="A58" s="65">
        <v>43</v>
      </c>
      <c r="B58" s="67">
        <f t="shared" si="0"/>
        <v>307.63206628622015</v>
      </c>
      <c r="C58" s="66">
        <f t="shared" si="1"/>
        <v>3.5833333333333335</v>
      </c>
      <c r="D58" s="70">
        <f t="shared" si="2"/>
        <v>527.93271941421142</v>
      </c>
      <c r="E58" s="67">
        <f t="shared" si="3"/>
        <v>527.93271941421142</v>
      </c>
      <c r="F58" s="68">
        <f t="shared" si="4"/>
        <v>17329.3610681996</v>
      </c>
      <c r="G58" s="68" cm="1">
        <f t="array" ref="G58">_xll.DCE_EC312_SpecificHeat_Ca(B58)</f>
        <v>567.49425998935612</v>
      </c>
      <c r="H58" s="67">
        <f t="shared" si="5"/>
        <v>7.5976880790570611</v>
      </c>
      <c r="I58" s="67">
        <f t="shared" si="6"/>
        <v>315.22975436527719</v>
      </c>
      <c r="J58" s="71">
        <f t="shared" si="7"/>
        <v>3.5833333333333335</v>
      </c>
      <c r="K58" s="72">
        <f t="shared" si="8"/>
        <v>315.22975436527719</v>
      </c>
      <c r="L58" s="74">
        <f t="shared" si="10"/>
        <v>42</v>
      </c>
      <c r="M58" s="75">
        <f t="shared" si="9"/>
        <v>892.03231580061174</v>
      </c>
    </row>
    <row r="59" spans="1:13">
      <c r="A59" s="65">
        <v>44</v>
      </c>
      <c r="B59" s="67">
        <f t="shared" si="0"/>
        <v>315.22975436527719</v>
      </c>
      <c r="C59" s="66">
        <f t="shared" si="1"/>
        <v>3.6666666666666665</v>
      </c>
      <c r="D59" s="70">
        <f t="shared" si="2"/>
        <v>531.2624474724937</v>
      </c>
      <c r="E59" s="67">
        <f t="shared" si="3"/>
        <v>531.2624474724937</v>
      </c>
      <c r="F59" s="68">
        <f t="shared" si="4"/>
        <v>17255.17451415924</v>
      </c>
      <c r="G59" s="68" cm="1">
        <f t="array" ref="G59">_xll.DCE_EC312_SpecificHeat_Ca(B59)</f>
        <v>570.27762524053639</v>
      </c>
      <c r="H59" s="67">
        <f t="shared" si="5"/>
        <v>7.5282391314671369</v>
      </c>
      <c r="I59" s="67">
        <f t="shared" si="6"/>
        <v>322.75799349674435</v>
      </c>
      <c r="J59" s="71">
        <f t="shared" si="7"/>
        <v>3.6666666666666665</v>
      </c>
      <c r="K59" s="72">
        <f t="shared" si="8"/>
        <v>322.75799349674435</v>
      </c>
      <c r="L59" s="74">
        <f t="shared" si="10"/>
        <v>43</v>
      </c>
      <c r="M59" s="75">
        <f t="shared" si="9"/>
        <v>895.54758780027953</v>
      </c>
    </row>
    <row r="60" spans="1:13">
      <c r="A60" s="65">
        <v>45</v>
      </c>
      <c r="B60" s="67">
        <f t="shared" si="0"/>
        <v>322.75799349674435</v>
      </c>
      <c r="C60" s="66">
        <f t="shared" si="1"/>
        <v>3.75</v>
      </c>
      <c r="D60" s="70">
        <f t="shared" si="2"/>
        <v>534.51978437282401</v>
      </c>
      <c r="E60" s="67">
        <f t="shared" si="3"/>
        <v>534.51978437282401</v>
      </c>
      <c r="F60" s="68">
        <f t="shared" si="4"/>
        <v>17171.095948348026</v>
      </c>
      <c r="G60" s="68" cm="1">
        <f t="array" ref="G60">_xll.DCE_EC312_SpecificHeat_Ca(B60)</f>
        <v>573.08215321683497</v>
      </c>
      <c r="H60" s="67">
        <f t="shared" si="5"/>
        <v>7.4548946970376271</v>
      </c>
      <c r="I60" s="67">
        <f t="shared" si="6"/>
        <v>330.21288819378196</v>
      </c>
      <c r="J60" s="71">
        <f t="shared" si="7"/>
        <v>3.75</v>
      </c>
      <c r="K60" s="72">
        <f t="shared" si="8"/>
        <v>330.21288819378196</v>
      </c>
      <c r="L60" s="74">
        <f t="shared" si="10"/>
        <v>44</v>
      </c>
      <c r="M60" s="75">
        <f t="shared" si="9"/>
        <v>898.98227335879869</v>
      </c>
    </row>
    <row r="61" spans="1:13">
      <c r="A61" s="65">
        <v>46</v>
      </c>
      <c r="B61" s="67">
        <f t="shared" si="0"/>
        <v>330.21288819378196</v>
      </c>
      <c r="C61" s="66">
        <f t="shared" si="1"/>
        <v>3.8333333333333335</v>
      </c>
      <c r="D61" s="70">
        <f t="shared" si="2"/>
        <v>537.70781094636902</v>
      </c>
      <c r="E61" s="67">
        <f t="shared" si="3"/>
        <v>537.70781094636902</v>
      </c>
      <c r="F61" s="68">
        <f t="shared" si="4"/>
        <v>17077.52507546133</v>
      </c>
      <c r="G61" s="68" cm="1">
        <f t="array" ref="G61">_xll.DCE_EC312_SpecificHeat_Ca(B61)</f>
        <v>575.91067238992377</v>
      </c>
      <c r="H61" s="67">
        <f t="shared" si="5"/>
        <v>7.3778562181923535</v>
      </c>
      <c r="I61" s="67">
        <f t="shared" si="6"/>
        <v>337.5907444119743</v>
      </c>
      <c r="J61" s="71">
        <f t="shared" si="7"/>
        <v>3.8333333333333335</v>
      </c>
      <c r="K61" s="72">
        <f t="shared" si="8"/>
        <v>337.5907444119743</v>
      </c>
      <c r="L61" s="74">
        <f t="shared" si="10"/>
        <v>45</v>
      </c>
      <c r="M61" s="75">
        <f t="shared" si="9"/>
        <v>902.33998465745196</v>
      </c>
    </row>
    <row r="62" spans="1:13">
      <c r="A62" s="65">
        <v>47</v>
      </c>
      <c r="B62" s="67">
        <f t="shared" si="0"/>
        <v>337.5907444119743</v>
      </c>
      <c r="C62" s="66">
        <f t="shared" si="1"/>
        <v>3.9166666666666665</v>
      </c>
      <c r="D62" s="70">
        <f t="shared" si="2"/>
        <v>540.82941544357095</v>
      </c>
      <c r="E62" s="67">
        <f t="shared" si="3"/>
        <v>540.82941544357095</v>
      </c>
      <c r="F62" s="68">
        <f t="shared" si="4"/>
        <v>16974.86958997801</v>
      </c>
      <c r="G62" s="68" cm="1">
        <f t="array" ref="G62">_xll.DCE_EC312_SpecificHeat_Ca(B62)</f>
        <v>578.76566877827986</v>
      </c>
      <c r="H62" s="67">
        <f t="shared" si="5"/>
        <v>7.2973313553159613</v>
      </c>
      <c r="I62" s="67">
        <f t="shared" si="6"/>
        <v>344.88807576729027</v>
      </c>
      <c r="J62" s="71">
        <f t="shared" si="7"/>
        <v>3.9166666666666665</v>
      </c>
      <c r="K62" s="72">
        <f t="shared" si="8"/>
        <v>344.88807576729027</v>
      </c>
      <c r="L62" s="74">
        <f t="shared" si="10"/>
        <v>46</v>
      </c>
      <c r="M62" s="75">
        <f t="shared" si="9"/>
        <v>905.62409632487572</v>
      </c>
    </row>
    <row r="63" spans="1:13">
      <c r="A63" s="65">
        <v>48</v>
      </c>
      <c r="B63" s="67">
        <f t="shared" si="0"/>
        <v>344.88807576729027</v>
      </c>
      <c r="C63" s="66">
        <f t="shared" si="1"/>
        <v>4</v>
      </c>
      <c r="D63" s="70">
        <f t="shared" si="2"/>
        <v>543.88730925787115</v>
      </c>
      <c r="E63" s="67">
        <f t="shared" si="3"/>
        <v>543.88730925787115</v>
      </c>
      <c r="F63" s="68">
        <f t="shared" si="4"/>
        <v>16863.544695860342</v>
      </c>
      <c r="G63" s="68" cm="1">
        <f t="array" ref="G63">_xll.DCE_EC312_SpecificHeat_Ca(B63)</f>
        <v>581.64927945866759</v>
      </c>
      <c r="H63" s="67">
        <f t="shared" si="5"/>
        <v>7.2135335476327143</v>
      </c>
      <c r="I63" s="67">
        <f t="shared" si="6"/>
        <v>352.101609314923</v>
      </c>
      <c r="J63" s="71">
        <f t="shared" si="7"/>
        <v>4</v>
      </c>
      <c r="K63" s="72">
        <f t="shared" si="8"/>
        <v>352.101609314923</v>
      </c>
      <c r="L63" s="74">
        <f t="shared" si="10"/>
        <v>47</v>
      </c>
      <c r="M63" s="75">
        <f t="shared" si="9"/>
        <v>908.83776582099858</v>
      </c>
    </row>
    <row r="64" spans="1:13">
      <c r="A64" s="65">
        <v>49</v>
      </c>
      <c r="B64" s="67">
        <f t="shared" si="0"/>
        <v>352.101609314923</v>
      </c>
      <c r="C64" s="66">
        <f t="shared" si="1"/>
        <v>4.083333333333333</v>
      </c>
      <c r="D64" s="70">
        <f t="shared" si="2"/>
        <v>546.88404107672807</v>
      </c>
      <c r="E64" s="67">
        <f t="shared" si="3"/>
        <v>546.88404107672807</v>
      </c>
      <c r="F64" s="68">
        <f t="shared" si="4"/>
        <v>16743.972423056854</v>
      </c>
      <c r="G64" s="68" cm="1">
        <f t="array" ref="G64">_xll.DCE_EC312_SpecificHeat_Ca(B64)</f>
        <v>584.56328989144208</v>
      </c>
      <c r="H64" s="67">
        <f t="shared" si="5"/>
        <v>7.1266813969544582</v>
      </c>
      <c r="I64" s="67">
        <f t="shared" si="6"/>
        <v>359.22829071187743</v>
      </c>
      <c r="J64" s="71">
        <f t="shared" si="7"/>
        <v>4.083333333333333</v>
      </c>
      <c r="K64" s="72">
        <f t="shared" si="8"/>
        <v>359.22829071187743</v>
      </c>
      <c r="L64" s="74">
        <f t="shared" si="10"/>
        <v>48</v>
      </c>
      <c r="M64" s="75">
        <f t="shared" si="9"/>
        <v>911.98395168043271</v>
      </c>
    </row>
    <row r="65" spans="1:13">
      <c r="A65" s="65">
        <v>50</v>
      </c>
      <c r="B65" s="67">
        <f t="shared" si="0"/>
        <v>359.22829071187743</v>
      </c>
      <c r="C65" s="66">
        <f t="shared" si="1"/>
        <v>4.166666666666667</v>
      </c>
      <c r="D65" s="70">
        <f t="shared" si="2"/>
        <v>549.82200964500089</v>
      </c>
      <c r="E65" s="67">
        <f t="shared" si="3"/>
        <v>549.82200964500089</v>
      </c>
      <c r="F65" s="68">
        <f t="shared" si="4"/>
        <v>16616.580764007849</v>
      </c>
      <c r="G65" s="68" cm="1">
        <f t="array" ref="G65">_xll.DCE_EC312_SpecificHeat_Ca(B65)</f>
        <v>587.50913489441371</v>
      </c>
      <c r="H65" s="67">
        <f t="shared" si="5"/>
        <v>7.0369978998076297</v>
      </c>
      <c r="I65" s="67">
        <f t="shared" si="6"/>
        <v>366.26528861168504</v>
      </c>
      <c r="J65" s="71">
        <f t="shared" si="7"/>
        <v>4.166666666666667</v>
      </c>
      <c r="K65" s="72">
        <f t="shared" si="8"/>
        <v>366.26528861168504</v>
      </c>
      <c r="L65" s="74">
        <f t="shared" si="10"/>
        <v>49</v>
      </c>
      <c r="M65" s="75">
        <f t="shared" si="9"/>
        <v>915.06542987952218</v>
      </c>
    </row>
    <row r="66" spans="1:13">
      <c r="A66" s="65">
        <v>51</v>
      </c>
      <c r="B66" s="67">
        <f t="shared" si="0"/>
        <v>366.26528861168504</v>
      </c>
      <c r="C66" s="66">
        <f t="shared" si="1"/>
        <v>4.25</v>
      </c>
      <c r="D66" s="70">
        <f t="shared" si="2"/>
        <v>552.70347530084507</v>
      </c>
      <c r="E66" s="67">
        <f t="shared" si="3"/>
        <v>552.70347530084507</v>
      </c>
      <c r="F66" s="68">
        <f t="shared" si="4"/>
        <v>16481.802654337236</v>
      </c>
      <c r="G66" s="68" cm="1">
        <f t="array" ref="G66">_xll.DCE_EC312_SpecificHeat_Ca(B66)</f>
        <v>590.48790306278852</v>
      </c>
      <c r="H66" s="67">
        <f t="shared" si="5"/>
        <v>6.9447095542519923</v>
      </c>
      <c r="I66" s="67">
        <f t="shared" si="6"/>
        <v>373.20999816593701</v>
      </c>
      <c r="J66" s="71">
        <f t="shared" si="7"/>
        <v>4.25</v>
      </c>
      <c r="K66" s="72">
        <f t="shared" si="8"/>
        <v>373.20999816593701</v>
      </c>
      <c r="L66" s="74">
        <f t="shared" si="10"/>
        <v>50</v>
      </c>
      <c r="M66" s="75">
        <f t="shared" si="9"/>
        <v>918.08480855396283</v>
      </c>
    </row>
    <row r="67" spans="1:13">
      <c r="A67" s="65">
        <v>52</v>
      </c>
      <c r="B67" s="67">
        <f t="shared" si="0"/>
        <v>373.20999816593701</v>
      </c>
      <c r="C67" s="66">
        <f t="shared" si="1"/>
        <v>4.333333333333333</v>
      </c>
      <c r="D67" s="70">
        <f t="shared" si="2"/>
        <v>555.53057042311377</v>
      </c>
      <c r="E67" s="67">
        <f t="shared" si="3"/>
        <v>555.53057042311377</v>
      </c>
      <c r="F67" s="68">
        <f t="shared" si="4"/>
        <v>16340.074822625007</v>
      </c>
      <c r="G67" s="68" cm="1">
        <f t="array" ref="G67">_xll.DCE_EC312_SpecificHeat_Ca(B67)</f>
        <v>593.50034439778983</v>
      </c>
      <c r="H67" s="67">
        <f t="shared" si="5"/>
        <v>6.8500453680662936</v>
      </c>
      <c r="I67" s="67">
        <f t="shared" si="6"/>
        <v>380.06004353400328</v>
      </c>
      <c r="J67" s="71">
        <f t="shared" si="7"/>
        <v>4.333333333333333</v>
      </c>
      <c r="K67" s="72">
        <f t="shared" si="8"/>
        <v>380.06004353400328</v>
      </c>
      <c r="L67" s="74">
        <f t="shared" si="10"/>
        <v>51</v>
      </c>
      <c r="M67" s="75">
        <f t="shared" si="9"/>
        <v>921.0445412625329</v>
      </c>
    </row>
    <row r="68" spans="1:13">
      <c r="A68" s="65">
        <v>53</v>
      </c>
      <c r="B68" s="67">
        <f t="shared" si="0"/>
        <v>380.06004353400328</v>
      </c>
      <c r="C68" s="66">
        <f t="shared" si="1"/>
        <v>4.416666666666667</v>
      </c>
      <c r="D68" s="70">
        <f t="shared" si="2"/>
        <v>558.30530891123158</v>
      </c>
      <c r="E68" s="67">
        <f t="shared" si="3"/>
        <v>558.30530891123158</v>
      </c>
      <c r="F68" s="68">
        <f t="shared" si="4"/>
        <v>16191.836534533906</v>
      </c>
      <c r="G68" s="68" cm="1">
        <f t="array" ref="G68">_xll.DCE_EC312_SpecificHeat_Ca(B68)</f>
        <v>596.54688087529053</v>
      </c>
      <c r="H68" s="67">
        <f t="shared" si="5"/>
        <v>6.7532357948567165</v>
      </c>
      <c r="I68" s="67">
        <f t="shared" si="6"/>
        <v>386.81327932886001</v>
      </c>
      <c r="J68" s="71">
        <f t="shared" si="7"/>
        <v>4.416666666666667</v>
      </c>
      <c r="K68" s="72">
        <f t="shared" si="8"/>
        <v>386.81327932886001</v>
      </c>
      <c r="L68" s="74">
        <f t="shared" si="10"/>
        <v>52</v>
      </c>
      <c r="M68" s="75">
        <f t="shared" si="9"/>
        <v>923.9469389659464</v>
      </c>
    </row>
    <row r="69" spans="1:13">
      <c r="A69" s="65">
        <v>54</v>
      </c>
      <c r="B69" s="67">
        <f t="shared" si="0"/>
        <v>386.81327932886001</v>
      </c>
      <c r="C69" s="66">
        <f t="shared" si="1"/>
        <v>4.5</v>
      </c>
      <c r="D69" s="70">
        <f t="shared" si="2"/>
        <v>561.02959480311324</v>
      </c>
      <c r="E69" s="67">
        <f t="shared" si="3"/>
        <v>561.02959480311324</v>
      </c>
      <c r="F69" s="68">
        <f t="shared" si="4"/>
        <v>16037.528256577891</v>
      </c>
      <c r="G69" s="68" cm="1">
        <f t="array" ref="G69">_xll.DCE_EC312_SpecificHeat_Ca(B69)</f>
        <v>599.62761965921425</v>
      </c>
      <c r="H69" s="67">
        <f t="shared" si="5"/>
        <v>6.654511624030425</v>
      </c>
      <c r="I69" s="67">
        <f t="shared" si="6"/>
        <v>393.46779095289043</v>
      </c>
      <c r="J69" s="71">
        <f t="shared" si="7"/>
        <v>4.5</v>
      </c>
      <c r="K69" s="72">
        <f t="shared" si="8"/>
        <v>393.46779095289043</v>
      </c>
      <c r="L69" s="74">
        <f t="shared" si="10"/>
        <v>53</v>
      </c>
      <c r="M69" s="75">
        <f t="shared" si="9"/>
        <v>926.79418086735745</v>
      </c>
    </row>
    <row r="70" spans="1:13">
      <c r="A70" s="65">
        <v>55</v>
      </c>
      <c r="B70" s="67">
        <f t="shared" si="0"/>
        <v>393.46779095289043</v>
      </c>
      <c r="C70" s="66">
        <f t="shared" si="1"/>
        <v>4.583333333333333</v>
      </c>
      <c r="D70" s="70">
        <f t="shared" si="2"/>
        <v>563.70523012349634</v>
      </c>
      <c r="E70" s="67">
        <f t="shared" si="3"/>
        <v>563.70523012349634</v>
      </c>
      <c r="F70" s="68">
        <f t="shared" si="4"/>
        <v>15877.590264451464</v>
      </c>
      <c r="G70" s="68" cm="1">
        <f t="array" ref="G70">_xll.DCE_EC312_SpecificHeat_Ca(B70)</f>
        <v>602.7423686434538</v>
      </c>
      <c r="H70" s="67">
        <f t="shared" si="5"/>
        <v>6.5541028494808327</v>
      </c>
      <c r="I70" s="67">
        <f t="shared" si="6"/>
        <v>400.02189380237127</v>
      </c>
      <c r="J70" s="71">
        <f t="shared" si="7"/>
        <v>4.583333333333333</v>
      </c>
      <c r="K70" s="72">
        <f t="shared" si="8"/>
        <v>400.02189380237127</v>
      </c>
      <c r="L70" s="74">
        <f t="shared" si="10"/>
        <v>54</v>
      </c>
      <c r="M70" s="75">
        <f t="shared" si="9"/>
        <v>929.5883242419111</v>
      </c>
    </row>
    <row r="71" spans="1:13">
      <c r="A71" s="65">
        <v>56</v>
      </c>
      <c r="B71" s="67">
        <f t="shared" si="0"/>
        <v>400.02189380237127</v>
      </c>
      <c r="C71" s="66">
        <f t="shared" si="1"/>
        <v>4.666666666666667</v>
      </c>
      <c r="D71" s="70">
        <f t="shared" si="2"/>
        <v>566.33392204371251</v>
      </c>
      <c r="E71" s="67">
        <f t="shared" si="3"/>
        <v>566.33392204371251</v>
      </c>
      <c r="F71" s="68">
        <f t="shared" si="4"/>
        <v>15712.461220088577</v>
      </c>
      <c r="G71" s="68" cm="1">
        <f t="array" ref="G71">_xll.DCE_EC312_SpecificHeat_Ca(B71)</f>
        <v>605.89065399113304</v>
      </c>
      <c r="H71" s="67">
        <f t="shared" si="5"/>
        <v>6.4522375402889045</v>
      </c>
      <c r="I71" s="67">
        <f t="shared" si="6"/>
        <v>406.47413134266014</v>
      </c>
      <c r="J71" s="71">
        <f t="shared" si="7"/>
        <v>4.666666666666667</v>
      </c>
      <c r="K71" s="72">
        <f t="shared" si="8"/>
        <v>406.47413134266014</v>
      </c>
      <c r="L71" s="74">
        <f t="shared" si="10"/>
        <v>55</v>
      </c>
      <c r="M71" s="75">
        <f t="shared" si="9"/>
        <v>932.33131336640429</v>
      </c>
    </row>
    <row r="72" spans="1:13">
      <c r="A72" s="65">
        <v>57</v>
      </c>
      <c r="B72" s="67">
        <f t="shared" si="0"/>
        <v>406.47413134266014</v>
      </c>
      <c r="C72" s="66">
        <f t="shared" si="1"/>
        <v>4.75</v>
      </c>
      <c r="D72" s="70">
        <f t="shared" si="2"/>
        <v>568.91728942414215</v>
      </c>
      <c r="E72" s="67">
        <f t="shared" si="3"/>
        <v>568.91728942414215</v>
      </c>
      <c r="F72" s="68">
        <f t="shared" si="4"/>
        <v>15542.576740506898</v>
      </c>
      <c r="G72" s="68" cm="1">
        <f t="array" ref="G72">_xll.DCE_EC312_SpecificHeat_Ca(B72)</f>
        <v>609.07173933156639</v>
      </c>
      <c r="H72" s="67">
        <f t="shared" si="5"/>
        <v>6.3491407348102644</v>
      </c>
      <c r="I72" s="67">
        <f t="shared" si="6"/>
        <v>412.82327207747039</v>
      </c>
      <c r="J72" s="71">
        <f t="shared" si="7"/>
        <v>4.75</v>
      </c>
      <c r="K72" s="72">
        <f t="shared" si="8"/>
        <v>412.82327207747039</v>
      </c>
      <c r="L72" s="74">
        <f t="shared" si="10"/>
        <v>56</v>
      </c>
      <c r="M72" s="75">
        <f t="shared" si="9"/>
        <v>935.02498764614654</v>
      </c>
    </row>
    <row r="73" spans="1:13">
      <c r="A73" s="65">
        <v>58</v>
      </c>
      <c r="B73" s="67">
        <f t="shared" si="0"/>
        <v>412.82327207747039</v>
      </c>
      <c r="C73" s="66">
        <f t="shared" si="1"/>
        <v>4.833333333333333</v>
      </c>
      <c r="D73" s="70">
        <f t="shared" si="2"/>
        <v>571.45686880213952</v>
      </c>
      <c r="E73" s="67">
        <f t="shared" si="3"/>
        <v>571.45686880213952</v>
      </c>
      <c r="F73" s="68">
        <f t="shared" si="4"/>
        <v>15368.367980046756</v>
      </c>
      <c r="G73" s="68" cm="1">
        <f t="array" ref="G73">_xll.DCE_EC312_SpecificHeat_Ca(B73)</f>
        <v>612.28464627322649</v>
      </c>
      <c r="H73" s="67">
        <f t="shared" si="5"/>
        <v>6.2450333772603708</v>
      </c>
      <c r="I73" s="67">
        <f t="shared" si="6"/>
        <v>419.06830545473076</v>
      </c>
      <c r="J73" s="71">
        <f t="shared" si="7"/>
        <v>4.833333333333333</v>
      </c>
      <c r="K73" s="72">
        <f t="shared" si="8"/>
        <v>419.06830545473076</v>
      </c>
      <c r="L73" s="74">
        <f t="shared" si="10"/>
        <v>57</v>
      </c>
      <c r="M73" s="75">
        <f t="shared" si="9"/>
        <v>937.67108902409836</v>
      </c>
    </row>
    <row r="74" spans="1:13">
      <c r="A74" s="65">
        <v>59</v>
      </c>
      <c r="B74" s="67">
        <f t="shared" si="0"/>
        <v>419.06830545473076</v>
      </c>
      <c r="C74" s="66">
        <f t="shared" si="1"/>
        <v>4.916666666666667</v>
      </c>
      <c r="D74" s="70">
        <f t="shared" si="2"/>
        <v>573.95411988089177</v>
      </c>
      <c r="E74" s="67">
        <f t="shared" si="3"/>
        <v>573.95411988089177</v>
      </c>
      <c r="F74" s="68">
        <f t="shared" si="4"/>
        <v>15190.260245880372</v>
      </c>
      <c r="G74" s="68" cm="1">
        <f t="array" ref="G74">_xll.DCE_EC312_SpecificHeat_Ca(B74)</f>
        <v>615.5281758952608</v>
      </c>
      <c r="H74" s="67">
        <f t="shared" si="5"/>
        <v>6.1401313134089985</v>
      </c>
      <c r="I74" s="67">
        <f t="shared" si="6"/>
        <v>425.20843676813973</v>
      </c>
      <c r="J74" s="71">
        <f t="shared" si="7"/>
        <v>4.916666666666667</v>
      </c>
      <c r="K74" s="72">
        <f t="shared" si="8"/>
        <v>425.20843676813973</v>
      </c>
      <c r="L74" s="74">
        <f t="shared" si="10"/>
        <v>58</v>
      </c>
      <c r="M74" s="75">
        <f t="shared" si="9"/>
        <v>940.27126874703413</v>
      </c>
    </row>
    <row r="75" spans="1:13">
      <c r="A75" s="65">
        <v>60</v>
      </c>
      <c r="B75" s="67">
        <f t="shared" si="0"/>
        <v>425.20843676813973</v>
      </c>
      <c r="C75" s="66">
        <f t="shared" si="1"/>
        <v>5</v>
      </c>
      <c r="D75" s="70">
        <f t="shared" si="2"/>
        <v>576.4104305683087</v>
      </c>
      <c r="E75" s="67">
        <f t="shared" si="3"/>
        <v>576.4104305683087</v>
      </c>
      <c r="F75" s="68">
        <f t="shared" si="4"/>
        <v>15008.671664695274</v>
      </c>
      <c r="G75" s="68" cm="1">
        <f t="array" ref="G75">_xll.DCE_EC312_SpecificHeat_Ca(B75)</f>
        <v>618.80093089016975</v>
      </c>
      <c r="H75" s="67">
        <f t="shared" si="5"/>
        <v>6.0346443593348393</v>
      </c>
      <c r="I75" s="67">
        <f t="shared" si="6"/>
        <v>431.24308112747457</v>
      </c>
      <c r="J75" s="71">
        <f t="shared" si="7"/>
        <v>5</v>
      </c>
      <c r="K75" s="72">
        <f t="shared" si="8"/>
        <v>431.24308112747457</v>
      </c>
      <c r="L75" s="74">
        <f t="shared" si="10"/>
        <v>59</v>
      </c>
      <c r="M75" s="75">
        <f t="shared" si="9"/>
        <v>942.82709355454494</v>
      </c>
    </row>
    <row r="76" spans="1:13">
      <c r="A76" s="65">
        <v>61</v>
      </c>
      <c r="B76" s="67">
        <f t="shared" si="0"/>
        <v>431.24308112747457</v>
      </c>
      <c r="C76" s="66">
        <f t="shared" si="1"/>
        <v>5.083333333333333</v>
      </c>
      <c r="D76" s="70">
        <f t="shared" si="2"/>
        <v>578.82712160949586</v>
      </c>
      <c r="E76" s="67">
        <f t="shared" si="3"/>
        <v>578.82712160949586</v>
      </c>
      <c r="F76" s="68">
        <f t="shared" si="4"/>
        <v>14824.011916304411</v>
      </c>
      <c r="G76" s="68" cm="1">
        <f t="array" ref="G76">_xll.DCE_EC312_SpecificHeat_Ca(B76)</f>
        <v>622.101338045592</v>
      </c>
      <c r="H76" s="67">
        <f t="shared" si="5"/>
        <v>5.9287754544557689</v>
      </c>
      <c r="I76" s="67">
        <f t="shared" si="6"/>
        <v>437.17185658193034</v>
      </c>
      <c r="J76" s="71">
        <f t="shared" si="7"/>
        <v>5.083333333333333</v>
      </c>
      <c r="K76" s="72">
        <f t="shared" si="8"/>
        <v>437.17185658193034</v>
      </c>
      <c r="L76" s="74">
        <f t="shared" si="10"/>
        <v>60</v>
      </c>
      <c r="M76" s="75">
        <f t="shared" si="9"/>
        <v>945.340051348972</v>
      </c>
    </row>
    <row r="77" spans="1:13">
      <c r="A77" s="65">
        <v>62</v>
      </c>
      <c r="B77" s="67">
        <f t="shared" si="0"/>
        <v>437.17185658193034</v>
      </c>
      <c r="C77" s="66">
        <f t="shared" si="1"/>
        <v>5.166666666666667</v>
      </c>
      <c r="D77" s="70">
        <f t="shared" si="2"/>
        <v>581.20545085152162</v>
      </c>
      <c r="E77" s="67">
        <f t="shared" si="3"/>
        <v>581.20545085152162</v>
      </c>
      <c r="F77" s="68">
        <f t="shared" si="4"/>
        <v>14636.6810476637</v>
      </c>
      <c r="G77" s="68" cm="1">
        <f t="array" ref="G77">_xll.DCE_EC312_SpecificHeat_Ca(B77)</f>
        <v>625.42767077301471</v>
      </c>
      <c r="H77" s="67">
        <f t="shared" si="5"/>
        <v>5.8227199073215266</v>
      </c>
      <c r="I77" s="67">
        <f t="shared" si="6"/>
        <v>442.99457648925187</v>
      </c>
      <c r="J77" s="71">
        <f t="shared" si="7"/>
        <v>5.166666666666667</v>
      </c>
      <c r="K77" s="72">
        <f t="shared" si="8"/>
        <v>442.99457648925187</v>
      </c>
      <c r="L77" s="74">
        <f t="shared" si="10"/>
        <v>61</v>
      </c>
      <c r="M77" s="75">
        <f t="shared" si="9"/>
        <v>947.81155639764904</v>
      </c>
    </row>
    <row r="78" spans="1:13">
      <c r="A78" s="65">
        <v>63</v>
      </c>
      <c r="B78" s="67">
        <f t="shared" si="0"/>
        <v>442.99457648925187</v>
      </c>
      <c r="C78" s="66">
        <f t="shared" si="1"/>
        <v>5.25</v>
      </c>
      <c r="D78" s="70">
        <f t="shared" si="2"/>
        <v>583.5466171749573</v>
      </c>
      <c r="E78" s="67">
        <f t="shared" si="3"/>
        <v>583.5466171749573</v>
      </c>
      <c r="F78" s="68">
        <f t="shared" si="4"/>
        <v>14447.068378446225</v>
      </c>
      <c r="G78" s="68" cm="1">
        <f t="array" ref="G78">_xll.DCE_EC312_SpecificHeat_Ca(B78)</f>
        <v>628.77807141483345</v>
      </c>
      <c r="H78" s="67">
        <f t="shared" si="5"/>
        <v>5.7166647400071113</v>
      </c>
      <c r="I78" s="67">
        <f t="shared" si="6"/>
        <v>448.71124122925897</v>
      </c>
      <c r="J78" s="71">
        <f t="shared" si="7"/>
        <v>5.25</v>
      </c>
      <c r="K78" s="72">
        <f t="shared" si="8"/>
        <v>448.71124122925897</v>
      </c>
      <c r="L78" s="74">
        <f t="shared" si="10"/>
        <v>62</v>
      </c>
      <c r="M78" s="75">
        <f t="shared" si="9"/>
        <v>950.24295411299954</v>
      </c>
    </row>
    <row r="79" spans="1:13">
      <c r="A79" s="65">
        <v>64</v>
      </c>
      <c r="B79" s="67">
        <f t="shared" si="0"/>
        <v>448.71124122925897</v>
      </c>
      <c r="C79" s="66">
        <f t="shared" si="1"/>
        <v>5.333333333333333</v>
      </c>
      <c r="D79" s="70">
        <f t="shared" si="2"/>
        <v>585.85176412295516</v>
      </c>
      <c r="E79" s="67">
        <f t="shared" si="3"/>
        <v>585.85176412295516</v>
      </c>
      <c r="F79" s="68">
        <f t="shared" si="4"/>
        <v>14255.551506986807</v>
      </c>
      <c r="G79" s="68" cm="1">
        <f t="array" ref="G79">_xll.DCE_EC312_SpecificHeat_Ca(B79)</f>
        <v>632.15057308766211</v>
      </c>
      <c r="H79" s="67">
        <f t="shared" si="5"/>
        <v>5.6107881344409991</v>
      </c>
      <c r="I79" s="67">
        <f t="shared" si="6"/>
        <v>454.32202936369998</v>
      </c>
      <c r="J79" s="71">
        <f t="shared" si="7"/>
        <v>5.333333333333333</v>
      </c>
      <c r="K79" s="72">
        <f t="shared" si="8"/>
        <v>454.32202936369998</v>
      </c>
      <c r="L79" s="74">
        <f t="shared" si="10"/>
        <v>63</v>
      </c>
      <c r="M79" s="75">
        <f t="shared" si="9"/>
        <v>952.63552545093819</v>
      </c>
    </row>
    <row r="80" spans="1:13">
      <c r="A80" s="65">
        <v>65</v>
      </c>
      <c r="B80" s="67">
        <f t="shared" si="0"/>
        <v>454.32202936369998</v>
      </c>
      <c r="C80" s="66">
        <f t="shared" si="1"/>
        <v>5.416666666666667</v>
      </c>
      <c r="D80" s="70">
        <f t="shared" si="2"/>
        <v>588.1219832553611</v>
      </c>
      <c r="E80" s="67">
        <f t="shared" si="3"/>
        <v>588.1219832553611</v>
      </c>
      <c r="F80" s="68">
        <f t="shared" si="4"/>
        <v>14062.495423123615</v>
      </c>
      <c r="G80" s="68" cm="1">
        <f t="array" ref="G80">_xll.DCE_EC312_SpecificHeat_Ca(B80)</f>
        <v>635.54312084827041</v>
      </c>
      <c r="H80" s="67">
        <f t="shared" si="5"/>
        <v>5.5052589816947348</v>
      </c>
      <c r="I80" s="67">
        <f t="shared" si="6"/>
        <v>459.82728834539472</v>
      </c>
      <c r="J80" s="71">
        <f t="shared" si="7"/>
        <v>5.416666666666667</v>
      </c>
      <c r="K80" s="72">
        <f t="shared" si="8"/>
        <v>459.82728834539472</v>
      </c>
      <c r="L80" s="74">
        <f t="shared" si="10"/>
        <v>64</v>
      </c>
      <c r="M80" s="75">
        <f t="shared" si="9"/>
        <v>954.99049096357658</v>
      </c>
    </row>
    <row r="81" spans="1:13">
      <c r="A81" s="65">
        <v>66</v>
      </c>
      <c r="B81" s="67">
        <f t="shared" ref="B81:B144" si="11">IF(A81=1,20,I80)</f>
        <v>459.82728834539472</v>
      </c>
      <c r="C81" s="66">
        <f t="shared" ref="C81:C144" si="12">A81*5/60</f>
        <v>5.5</v>
      </c>
      <c r="D81" s="70">
        <f t="shared" ref="D81:D144" si="13">20 + 345 *LOG10(8 * C81 + 1)</f>
        <v>590.35831725249363</v>
      </c>
      <c r="E81" s="67">
        <f t="shared" ref="E81:E144" si="14">D81</f>
        <v>590.35831725249363</v>
      </c>
      <c r="F81" s="68">
        <f t="shared" ref="F81:F144" si="15">25 * (D81 - B81)+1 * 0.7 * 1 * 0.0000000567 * ((E81 + 273) ^ 4 - (B81 + 273) ^ 4)</f>
        <v>13868.251732273344</v>
      </c>
      <c r="G81" s="68" cm="1">
        <f t="array" ref="G81">_xll.DCE_EC312_SpecificHeat_Ca(B81)</f>
        <v>638.9535919981588</v>
      </c>
      <c r="H81" s="67">
        <f t="shared" ref="H81:H144" si="16">$G$10 * $G$9 / (G81 * 7850) * F81 * 5</f>
        <v>5.4002365331906201</v>
      </c>
      <c r="I81" s="67">
        <f t="shared" ref="I81:I144" si="17">B81+H81</f>
        <v>465.22752487858531</v>
      </c>
      <c r="J81" s="71">
        <f t="shared" ref="J81:J144" si="18">C81</f>
        <v>5.5</v>
      </c>
      <c r="K81" s="72">
        <f t="shared" ref="K81:K144" si="19">I81</f>
        <v>465.22752487858531</v>
      </c>
      <c r="L81" s="74">
        <f t="shared" si="10"/>
        <v>65</v>
      </c>
      <c r="M81" s="75">
        <f t="shared" ref="M81:M144" si="20">20+345*LOG10(8*L81+1)</f>
        <v>957.30901453833599</v>
      </c>
    </row>
    <row r="82" spans="1:13">
      <c r="A82" s="65">
        <v>67</v>
      </c>
      <c r="B82" s="67">
        <f t="shared" si="11"/>
        <v>465.22752487858531</v>
      </c>
      <c r="C82" s="66">
        <f t="shared" si="12"/>
        <v>5.583333333333333</v>
      </c>
      <c r="D82" s="70">
        <f t="shared" si="13"/>
        <v>592.56176279067677</v>
      </c>
      <c r="E82" s="67">
        <f t="shared" si="14"/>
        <v>592.56176279067677</v>
      </c>
      <c r="F82" s="68">
        <f t="shared" si="15"/>
        <v>13673.157993018925</v>
      </c>
      <c r="G82" s="68" cm="1">
        <f t="array" ref="G82">_xll.DCE_EC312_SpecificHeat_Ca(B82)</f>
        <v>642.37981537278506</v>
      </c>
      <c r="H82" s="67">
        <f t="shared" si="16"/>
        <v>5.2958701509781356</v>
      </c>
      <c r="I82" s="67">
        <f t="shared" si="17"/>
        <v>470.52339502956346</v>
      </c>
      <c r="J82" s="71">
        <f t="shared" si="18"/>
        <v>5.583333333333333</v>
      </c>
      <c r="K82" s="72">
        <f t="shared" si="19"/>
        <v>470.52339502956346</v>
      </c>
      <c r="L82" s="74">
        <f t="shared" ref="L82:L133" si="21">L81+1</f>
        <v>66</v>
      </c>
      <c r="M82" s="75">
        <f t="shared" si="20"/>
        <v>959.59220685213904</v>
      </c>
    </row>
    <row r="83" spans="1:13">
      <c r="A83" s="65">
        <v>68</v>
      </c>
      <c r="B83" s="67">
        <f t="shared" si="11"/>
        <v>470.52339502956346</v>
      </c>
      <c r="C83" s="66">
        <f t="shared" si="12"/>
        <v>5.666666666666667</v>
      </c>
      <c r="D83" s="70">
        <f t="shared" si="13"/>
        <v>594.73327320937926</v>
      </c>
      <c r="E83" s="67">
        <f t="shared" si="14"/>
        <v>594.73327320937926</v>
      </c>
      <c r="F83" s="68">
        <f t="shared" si="15"/>
        <v>13477.537168598486</v>
      </c>
      <c r="G83" s="68" cm="1">
        <f t="array" ref="G83">_xll.DCE_EC312_SpecificHeat_Ca(B83)</f>
        <v>645.81958949109799</v>
      </c>
      <c r="H83" s="67">
        <f t="shared" si="16"/>
        <v>5.1922991527043694</v>
      </c>
      <c r="I83" s="67">
        <f t="shared" si="17"/>
        <v>475.71569418226784</v>
      </c>
      <c r="J83" s="71">
        <f t="shared" si="18"/>
        <v>5.666666666666667</v>
      </c>
      <c r="K83" s="72">
        <f t="shared" si="19"/>
        <v>475.71569418226784</v>
      </c>
      <c r="L83" s="74">
        <f t="shared" si="21"/>
        <v>67</v>
      </c>
      <c r="M83" s="75">
        <f t="shared" si="20"/>
        <v>961.84112856634658</v>
      </c>
    </row>
    <row r="84" spans="1:13">
      <c r="A84" s="65">
        <v>69</v>
      </c>
      <c r="B84" s="67">
        <f t="shared" si="11"/>
        <v>475.71569418226784</v>
      </c>
      <c r="C84" s="66">
        <f t="shared" si="12"/>
        <v>5.75</v>
      </c>
      <c r="D84" s="70">
        <f t="shared" si="13"/>
        <v>596.87376098782249</v>
      </c>
      <c r="E84" s="67">
        <f t="shared" si="14"/>
        <v>596.87376098782249</v>
      </c>
      <c r="F84" s="68">
        <f t="shared" si="15"/>
        <v>13281.69719098158</v>
      </c>
      <c r="G84" s="68" cm="1">
        <f t="array" ref="G84">_xll.DCE_EC312_SpecificHeat_Ca(B84)</f>
        <v>649.27069946972006</v>
      </c>
      <c r="H84" s="67">
        <f t="shared" si="16"/>
        <v>5.0896527456618843</v>
      </c>
      <c r="I84" s="67">
        <f t="shared" si="17"/>
        <v>480.80534692792975</v>
      </c>
      <c r="J84" s="71">
        <f t="shared" si="18"/>
        <v>5.75</v>
      </c>
      <c r="K84" s="72">
        <f t="shared" si="19"/>
        <v>480.80534692792975</v>
      </c>
      <c r="L84" s="74">
        <f t="shared" si="21"/>
        <v>68</v>
      </c>
      <c r="M84" s="75">
        <f t="shared" si="20"/>
        <v>964.0567932854417</v>
      </c>
    </row>
    <row r="85" spans="1:13">
      <c r="A85" s="65">
        <v>70</v>
      </c>
      <c r="B85" s="67">
        <f t="shared" si="11"/>
        <v>480.80534692792975</v>
      </c>
      <c r="C85" s="66">
        <f t="shared" si="12"/>
        <v>5.833333333333333</v>
      </c>
      <c r="D85" s="70">
        <f t="shared" si="13"/>
        <v>598.98410004716277</v>
      </c>
      <c r="E85" s="67">
        <f t="shared" si="14"/>
        <v>598.98410004716277</v>
      </c>
      <c r="F85" s="68">
        <f t="shared" si="15"/>
        <v>13085.930634721923</v>
      </c>
      <c r="G85" s="68" cm="1">
        <f t="array" ref="G85">_xll.DCE_EC312_SpecificHeat_Ca(B85)</f>
        <v>652.73093263329929</v>
      </c>
      <c r="H85" s="67">
        <f t="shared" si="16"/>
        <v>4.9880500433352761</v>
      </c>
      <c r="I85" s="67">
        <f t="shared" si="17"/>
        <v>485.793396971265</v>
      </c>
      <c r="J85" s="71">
        <f t="shared" si="18"/>
        <v>5.833333333333333</v>
      </c>
      <c r="K85" s="72">
        <f t="shared" si="19"/>
        <v>485.793396971265</v>
      </c>
      <c r="L85" s="74">
        <f t="shared" si="21"/>
        <v>69</v>
      </c>
      <c r="M85" s="75">
        <f t="shared" si="20"/>
        <v>966.24017030012089</v>
      </c>
    </row>
    <row r="86" spans="1:13">
      <c r="A86" s="65">
        <v>71</v>
      </c>
      <c r="B86" s="67">
        <f t="shared" si="11"/>
        <v>485.793396971265</v>
      </c>
      <c r="C86" s="66">
        <f t="shared" si="12"/>
        <v>5.916666666666667</v>
      </c>
      <c r="D86" s="70">
        <f t="shared" si="13"/>
        <v>601.06512789278281</v>
      </c>
      <c r="E86" s="67">
        <f t="shared" si="14"/>
        <v>601.06512789278281</v>
      </c>
      <c r="F86" s="68">
        <f t="shared" si="15"/>
        <v>12890.51449649084</v>
      </c>
      <c r="G86" s="68" cm="1">
        <f t="array" ref="G86">_xll.DCE_EC312_SpecificHeat_Ca(B86)</f>
        <v>656.19809277783747</v>
      </c>
      <c r="H86" s="67">
        <f t="shared" si="16"/>
        <v>4.8876001571706045</v>
      </c>
      <c r="I86" s="67">
        <f t="shared" si="17"/>
        <v>490.68099712843559</v>
      </c>
      <c r="J86" s="71">
        <f t="shared" si="18"/>
        <v>5.916666666666667</v>
      </c>
      <c r="K86" s="72">
        <f t="shared" si="19"/>
        <v>490.68099712843559</v>
      </c>
      <c r="L86" s="74">
        <f t="shared" si="21"/>
        <v>70</v>
      </c>
      <c r="M86" s="75">
        <f t="shared" si="20"/>
        <v>968.39218713337573</v>
      </c>
    </row>
    <row r="87" spans="1:13">
      <c r="A87" s="65">
        <v>72</v>
      </c>
      <c r="B87" s="67">
        <f t="shared" si="11"/>
        <v>490.68099712843559</v>
      </c>
      <c r="C87" s="66">
        <f t="shared" si="12"/>
        <v>6</v>
      </c>
      <c r="D87" s="70">
        <f t="shared" si="13"/>
        <v>603.11764760983715</v>
      </c>
      <c r="E87" s="67">
        <f t="shared" si="14"/>
        <v>603.11764760983715</v>
      </c>
      <c r="F87" s="68">
        <f t="shared" si="15"/>
        <v>12695.710075124847</v>
      </c>
      <c r="G87" s="68" cm="1">
        <f t="array" ref="G87">_xll.DCE_EC312_SpecificHeat_Ca(B87)</f>
        <v>659.67001306686279</v>
      </c>
      <c r="H87" s="67">
        <f t="shared" si="16"/>
        <v>4.7884023558408142</v>
      </c>
      <c r="I87" s="67">
        <f t="shared" si="17"/>
        <v>495.46939948427638</v>
      </c>
      <c r="J87" s="71">
        <f t="shared" si="18"/>
        <v>6</v>
      </c>
      <c r="K87" s="72">
        <f t="shared" si="19"/>
        <v>495.46939948427638</v>
      </c>
      <c r="L87" s="74">
        <f t="shared" si="21"/>
        <v>71</v>
      </c>
      <c r="M87" s="75">
        <f t="shared" si="20"/>
        <v>970.51373190629965</v>
      </c>
    </row>
    <row r="88" spans="1:13">
      <c r="A88" s="65">
        <v>73</v>
      </c>
      <c r="B88" s="67">
        <f t="shared" si="11"/>
        <v>495.46939948427638</v>
      </c>
      <c r="C88" s="66">
        <f t="shared" si="12"/>
        <v>6.083333333333333</v>
      </c>
      <c r="D88" s="70">
        <f t="shared" si="13"/>
        <v>605.14242972395107</v>
      </c>
      <c r="E88" s="67">
        <f t="shared" si="14"/>
        <v>605.14242972395107</v>
      </c>
      <c r="F88" s="68">
        <f t="shared" si="15"/>
        <v>12501.762946161019</v>
      </c>
      <c r="G88" s="68" cm="1">
        <f t="array" ref="G88">_xll.DCE_EC312_SpecificHeat_Ca(B88)</f>
        <v>663.14456756096729</v>
      </c>
      <c r="H88" s="67">
        <f t="shared" si="16"/>
        <v>4.6905462840512655</v>
      </c>
      <c r="I88" s="67">
        <f t="shared" si="17"/>
        <v>500.15994576832765</v>
      </c>
      <c r="J88" s="71">
        <f t="shared" si="18"/>
        <v>6.083333333333333</v>
      </c>
      <c r="K88" s="72">
        <f t="shared" si="19"/>
        <v>500.15994576832765</v>
      </c>
      <c r="L88" s="74">
        <f t="shared" si="21"/>
        <v>72</v>
      </c>
      <c r="M88" s="75">
        <f t="shared" si="20"/>
        <v>972.60565553872732</v>
      </c>
    </row>
    <row r="89" spans="1:13">
      <c r="A89" s="65">
        <v>74</v>
      </c>
      <c r="B89" s="67">
        <f t="shared" si="11"/>
        <v>500.15994576832765</v>
      </c>
      <c r="C89" s="66">
        <f t="shared" si="12"/>
        <v>6.166666666666667</v>
      </c>
      <c r="D89" s="70">
        <f t="shared" si="13"/>
        <v>607.14021393785993</v>
      </c>
      <c r="E89" s="67">
        <f t="shared" si="14"/>
        <v>607.14021393785993</v>
      </c>
      <c r="F89" s="68">
        <f t="shared" si="15"/>
        <v>12308.903024173449</v>
      </c>
      <c r="G89" s="68" cm="1">
        <f t="array" ref="G89">_xll.DCE_EC312_SpecificHeat_Ca(B89)</f>
        <v>666.61968139933708</v>
      </c>
      <c r="H89" s="67">
        <f t="shared" si="16"/>
        <v>4.5941122328945143</v>
      </c>
      <c r="I89" s="67">
        <f t="shared" si="17"/>
        <v>504.75405800122218</v>
      </c>
      <c r="J89" s="71">
        <f t="shared" si="18"/>
        <v>6.166666666666667</v>
      </c>
      <c r="K89" s="72">
        <f t="shared" si="19"/>
        <v>504.75405800122218</v>
      </c>
      <c r="L89" s="74">
        <f t="shared" si="21"/>
        <v>73</v>
      </c>
      <c r="M89" s="75">
        <f t="shared" si="20"/>
        <v>974.66877379835228</v>
      </c>
    </row>
    <row r="90" spans="1:13">
      <c r="A90" s="65">
        <v>75</v>
      </c>
      <c r="B90" s="67">
        <f t="shared" si="11"/>
        <v>504.75405800122218</v>
      </c>
      <c r="C90" s="66">
        <f t="shared" si="12"/>
        <v>6.25</v>
      </c>
      <c r="D90" s="70">
        <f t="shared" si="13"/>
        <v>609.11171075378797</v>
      </c>
      <c r="E90" s="67">
        <f t="shared" si="14"/>
        <v>609.11171075378797</v>
      </c>
      <c r="F90" s="68">
        <f t="shared" si="15"/>
        <v>12117.344705754258</v>
      </c>
      <c r="G90" s="68" cm="1">
        <f t="array" ref="G90">_xll.DCE_EC312_SpecificHeat_Ca(B90)</f>
        <v>670.09333966744407</v>
      </c>
      <c r="H90" s="67">
        <f t="shared" si="16"/>
        <v>4.4991714538954533</v>
      </c>
      <c r="I90" s="67">
        <f t="shared" si="17"/>
        <v>509.25322945511761</v>
      </c>
      <c r="J90" s="71">
        <f t="shared" si="18"/>
        <v>6.25</v>
      </c>
      <c r="K90" s="72">
        <f t="shared" si="19"/>
        <v>509.25322945511761</v>
      </c>
      <c r="L90" s="74">
        <f t="shared" si="21"/>
        <v>74</v>
      </c>
      <c r="M90" s="75">
        <f t="shared" si="20"/>
        <v>976.70386921067063</v>
      </c>
    </row>
    <row r="91" spans="1:13">
      <c r="A91" s="65">
        <v>76</v>
      </c>
      <c r="B91" s="67">
        <f t="shared" si="11"/>
        <v>509.25322945511761</v>
      </c>
      <c r="C91" s="66">
        <f t="shared" si="12"/>
        <v>6.333333333333333</v>
      </c>
      <c r="D91" s="70">
        <f t="shared" si="13"/>
        <v>611.05760299046699</v>
      </c>
      <c r="E91" s="67">
        <f t="shared" si="14"/>
        <v>611.05760299046699</v>
      </c>
      <c r="F91" s="68">
        <f t="shared" si="15"/>
        <v>11927.287085683405</v>
      </c>
      <c r="G91" s="68" cm="1">
        <f t="array" ref="G91">_xll.DCE_EC312_SpecificHeat_Ca(B91)</f>
        <v>673.56359499807354</v>
      </c>
      <c r="H91" s="67">
        <f t="shared" si="16"/>
        <v>4.4057865091562922</v>
      </c>
      <c r="I91" s="67">
        <f t="shared" si="17"/>
        <v>513.65901596427386</v>
      </c>
      <c r="J91" s="71">
        <f t="shared" si="18"/>
        <v>6.333333333333333</v>
      </c>
      <c r="K91" s="72">
        <f t="shared" si="19"/>
        <v>513.65901596427386</v>
      </c>
      <c r="L91" s="74">
        <f t="shared" si="21"/>
        <v>75</v>
      </c>
      <c r="M91" s="75">
        <f t="shared" si="20"/>
        <v>978.71169284094515</v>
      </c>
    </row>
    <row r="92" spans="1:13">
      <c r="A92" s="65">
        <v>77</v>
      </c>
      <c r="B92" s="67">
        <f t="shared" si="11"/>
        <v>513.65901596427386</v>
      </c>
      <c r="C92" s="66">
        <f t="shared" si="12"/>
        <v>6.416666666666667</v>
      </c>
      <c r="D92" s="70">
        <f t="shared" si="13"/>
        <v>612.97854720290218</v>
      </c>
      <c r="E92" s="67">
        <f t="shared" si="14"/>
        <v>612.97854720290218</v>
      </c>
      <c r="F92" s="68">
        <f t="shared" si="15"/>
        <v>11738.91423868896</v>
      </c>
      <c r="G92" s="68" cm="1">
        <f t="array" ref="G92">_xll.DCE_EC312_SpecificHeat_Ca(B92)</f>
        <v>677.02857396343097</v>
      </c>
      <c r="H92" s="67">
        <f t="shared" si="16"/>
        <v>4.3140116503893982</v>
      </c>
      <c r="I92" s="67">
        <f t="shared" si="17"/>
        <v>517.97302761466324</v>
      </c>
      <c r="J92" s="71">
        <f t="shared" si="18"/>
        <v>6.416666666666667</v>
      </c>
      <c r="K92" s="72">
        <f t="shared" si="19"/>
        <v>517.97302761466324</v>
      </c>
      <c r="L92" s="74">
        <f t="shared" si="21"/>
        <v>76</v>
      </c>
      <c r="M92" s="75">
        <f t="shared" si="20"/>
        <v>980.69296595834192</v>
      </c>
    </row>
    <row r="93" spans="1:13">
      <c r="A93" s="65">
        <v>78</v>
      </c>
      <c r="B93" s="67">
        <f t="shared" si="11"/>
        <v>517.97302761466324</v>
      </c>
      <c r="C93" s="66">
        <f t="shared" si="12"/>
        <v>6.5</v>
      </c>
      <c r="D93" s="70">
        <f t="shared" si="13"/>
        <v>614.87517501227217</v>
      </c>
      <c r="E93" s="67">
        <f t="shared" si="14"/>
        <v>614.87517501227217</v>
      </c>
      <c r="F93" s="68">
        <f t="shared" si="15"/>
        <v>11552.395559193345</v>
      </c>
      <c r="G93" s="68" cm="1">
        <f t="array" ref="G93">_xll.DCE_EC312_SpecificHeat_Ca(B93)</f>
        <v>680.48648232433186</v>
      </c>
      <c r="H93" s="67">
        <f t="shared" si="16"/>
        <v>4.2238932200874331</v>
      </c>
      <c r="I93" s="67">
        <f t="shared" si="17"/>
        <v>522.1969208347507</v>
      </c>
      <c r="J93" s="71">
        <f t="shared" si="18"/>
        <v>6.5</v>
      </c>
      <c r="K93" s="72">
        <f t="shared" si="19"/>
        <v>522.1969208347507</v>
      </c>
      <c r="L93" s="74">
        <f t="shared" si="21"/>
        <v>77</v>
      </c>
      <c r="M93" s="75">
        <f t="shared" si="20"/>
        <v>982.64838159146836</v>
      </c>
    </row>
    <row r="94" spans="1:13">
      <c r="A94" s="65">
        <v>79</v>
      </c>
      <c r="B94" s="67">
        <f t="shared" si="11"/>
        <v>522.1969208347507</v>
      </c>
      <c r="C94" s="66">
        <f t="shared" si="12"/>
        <v>6.583333333333333</v>
      </c>
      <c r="D94" s="70">
        <f t="shared" si="13"/>
        <v>616.74809435270458</v>
      </c>
      <c r="E94" s="67">
        <f t="shared" si="14"/>
        <v>616.74809435270458</v>
      </c>
      <c r="F94" s="68">
        <f t="shared" si="15"/>
        <v>11367.886151552517</v>
      </c>
      <c r="G94" s="68" cm="1">
        <f t="array" ref="G94">_xll.DCE_EC312_SpecificHeat_Ca(B94)</f>
        <v>683.93560920861955</v>
      </c>
      <c r="H94" s="67">
        <f t="shared" si="16"/>
        <v>4.1354700686009647</v>
      </c>
      <c r="I94" s="67">
        <f t="shared" si="17"/>
        <v>526.33239090335167</v>
      </c>
      <c r="J94" s="71">
        <f t="shared" si="18"/>
        <v>6.583333333333333</v>
      </c>
      <c r="K94" s="72">
        <f t="shared" si="19"/>
        <v>526.33239090335167</v>
      </c>
      <c r="L94" s="74">
        <f t="shared" si="21"/>
        <v>78</v>
      </c>
      <c r="M94" s="75">
        <f t="shared" si="20"/>
        <v>984.57860598370598</v>
      </c>
    </row>
    <row r="95" spans="1:13">
      <c r="A95" s="65">
        <v>80</v>
      </c>
      <c r="B95" s="67">
        <f t="shared" si="11"/>
        <v>526.33239090335167</v>
      </c>
      <c r="C95" s="66">
        <f t="shared" si="12"/>
        <v>6.666666666666667</v>
      </c>
      <c r="D95" s="70">
        <f t="shared" si="13"/>
        <v>618.5978906410819</v>
      </c>
      <c r="E95" s="67">
        <f t="shared" si="14"/>
        <v>618.5978906410819</v>
      </c>
      <c r="F95" s="68">
        <f t="shared" si="15"/>
        <v>11185.527263504369</v>
      </c>
      <c r="G95" s="68" cm="1">
        <f t="array" ref="G95">_xll.DCE_EC312_SpecificHeat_Ca(B95)</f>
        <v>687.37433029514955</v>
      </c>
      <c r="H95" s="67">
        <f t="shared" si="16"/>
        <v>4.048773981451733</v>
      </c>
      <c r="I95" s="67">
        <f t="shared" si="17"/>
        <v>530.38116488480341</v>
      </c>
      <c r="J95" s="71">
        <f t="shared" si="18"/>
        <v>6.666666666666667</v>
      </c>
      <c r="K95" s="72">
        <f t="shared" si="19"/>
        <v>530.38116488480341</v>
      </c>
      <c r="L95" s="74">
        <f t="shared" si="21"/>
        <v>79</v>
      </c>
      <c r="M95" s="75">
        <f t="shared" si="20"/>
        <v>986.48427995598752</v>
      </c>
    </row>
    <row r="96" spans="1:13">
      <c r="A96" s="65">
        <v>81</v>
      </c>
      <c r="B96" s="67">
        <f t="shared" si="11"/>
        <v>530.38116488480341</v>
      </c>
      <c r="C96" s="66">
        <f t="shared" si="12"/>
        <v>6.75</v>
      </c>
      <c r="D96" s="70">
        <f t="shared" si="13"/>
        <v>620.42512787551414</v>
      </c>
      <c r="E96" s="67">
        <f t="shared" si="14"/>
        <v>620.42512787551414</v>
      </c>
      <c r="F96" s="68">
        <f t="shared" si="15"/>
        <v>11005.446755835432</v>
      </c>
      <c r="G96" s="68" cm="1">
        <f t="array" ref="G96">_xll.DCE_EC312_SpecificHeat_Ca(B96)</f>
        <v>690.80111008217114</v>
      </c>
      <c r="H96" s="67">
        <f t="shared" si="16"/>
        <v>3.9638301117877832</v>
      </c>
      <c r="I96" s="67">
        <f t="shared" si="17"/>
        <v>534.34499499659114</v>
      </c>
      <c r="J96" s="71">
        <f t="shared" si="18"/>
        <v>6.75</v>
      </c>
      <c r="K96" s="72">
        <f t="shared" si="19"/>
        <v>534.34499499659114</v>
      </c>
      <c r="L96" s="74">
        <f t="shared" si="21"/>
        <v>80</v>
      </c>
      <c r="M96" s="75">
        <f t="shared" si="20"/>
        <v>988.36602018399196</v>
      </c>
    </row>
    <row r="97" spans="1:13">
      <c r="A97" s="65">
        <v>82</v>
      </c>
      <c r="B97" s="67">
        <f t="shared" si="11"/>
        <v>534.34499499659114</v>
      </c>
      <c r="C97" s="66">
        <f t="shared" si="12"/>
        <v>6.833333333333333</v>
      </c>
      <c r="D97" s="70">
        <f t="shared" si="13"/>
        <v>622.23034966763271</v>
      </c>
      <c r="E97" s="67">
        <f t="shared" si="14"/>
        <v>622.23034966763271</v>
      </c>
      <c r="F97" s="68">
        <f t="shared" si="15"/>
        <v>10827.75960162843</v>
      </c>
      <c r="G97" s="68" cm="1">
        <f t="array" ref="G97">_xll.DCE_EC312_SpecificHeat_Ca(B97)</f>
        <v>694.21450331988376</v>
      </c>
      <c r="H97" s="67">
        <f t="shared" si="16"/>
        <v>3.8806574134670506</v>
      </c>
      <c r="I97" s="67">
        <f t="shared" si="17"/>
        <v>538.22565241005816</v>
      </c>
      <c r="J97" s="71">
        <f t="shared" si="18"/>
        <v>6.833333333333333</v>
      </c>
      <c r="K97" s="72">
        <f t="shared" si="19"/>
        <v>538.22565241005816</v>
      </c>
      <c r="L97" s="74">
        <f t="shared" si="21"/>
        <v>81</v>
      </c>
      <c r="M97" s="75">
        <f t="shared" si="20"/>
        <v>990.22442039612736</v>
      </c>
    </row>
    <row r="98" spans="1:13">
      <c r="A98" s="65">
        <v>83</v>
      </c>
      <c r="B98" s="67">
        <f t="shared" si="11"/>
        <v>538.22565241005816</v>
      </c>
      <c r="C98" s="66">
        <f t="shared" si="12"/>
        <v>6.916666666666667</v>
      </c>
      <c r="D98" s="70">
        <f t="shared" si="13"/>
        <v>624.01408021343377</v>
      </c>
      <c r="E98" s="67">
        <f t="shared" si="14"/>
        <v>624.01408021343377</v>
      </c>
      <c r="F98" s="68">
        <f t="shared" si="15"/>
        <v>10652.568408857062</v>
      </c>
      <c r="G98" s="68" cm="1">
        <f t="array" ref="G98">_xll.DCE_EC312_SpecificHeat_Ca(B98)</f>
        <v>697.6131556866344</v>
      </c>
      <c r="H98" s="67">
        <f t="shared" si="16"/>
        <v>3.7992690708272336</v>
      </c>
      <c r="I98" s="67">
        <f t="shared" si="17"/>
        <v>542.02492148088538</v>
      </c>
      <c r="J98" s="71">
        <f t="shared" si="18"/>
        <v>6.916666666666667</v>
      </c>
      <c r="K98" s="72">
        <f t="shared" si="19"/>
        <v>542.02492148088538</v>
      </c>
      <c r="L98" s="74">
        <f t="shared" si="21"/>
        <v>82</v>
      </c>
      <c r="M98" s="75">
        <f t="shared" si="20"/>
        <v>992.06005249812438</v>
      </c>
    </row>
    <row r="99" spans="1:13">
      <c r="A99" s="65">
        <v>84</v>
      </c>
      <c r="B99" s="67">
        <f t="shared" si="11"/>
        <v>542.02492148088538</v>
      </c>
      <c r="C99" s="66">
        <f t="shared" si="12"/>
        <v>7</v>
      </c>
      <c r="D99" s="70">
        <f t="shared" si="13"/>
        <v>625.77682520700955</v>
      </c>
      <c r="E99" s="67">
        <f t="shared" si="14"/>
        <v>625.77682520700955</v>
      </c>
      <c r="F99" s="68">
        <f t="shared" si="15"/>
        <v>10479.963960531522</v>
      </c>
      <c r="G99" s="68" cm="1">
        <f t="array" ref="G99">_xll.DCE_EC312_SpecificHeat_Ca(B99)</f>
        <v>700.99580378678218</v>
      </c>
      <c r="H99" s="67">
        <f t="shared" si="16"/>
        <v>3.7196729217509965</v>
      </c>
      <c r="I99" s="67">
        <f t="shared" si="17"/>
        <v>545.74459440263638</v>
      </c>
      <c r="J99" s="71">
        <f t="shared" si="18"/>
        <v>7</v>
      </c>
      <c r="K99" s="72">
        <f t="shared" si="19"/>
        <v>545.74459440263638</v>
      </c>
      <c r="L99" s="74">
        <f t="shared" si="21"/>
        <v>83</v>
      </c>
      <c r="M99" s="75">
        <f t="shared" si="20"/>
        <v>993.87346762957111</v>
      </c>
    </row>
    <row r="100" spans="1:13">
      <c r="A100" s="65">
        <v>85</v>
      </c>
      <c r="B100" s="67">
        <f t="shared" si="11"/>
        <v>545.74459440263638</v>
      </c>
      <c r="C100" s="66">
        <f t="shared" si="12"/>
        <v>7.083333333333333</v>
      </c>
      <c r="D100" s="70">
        <f t="shared" si="13"/>
        <v>627.51907270115089</v>
      </c>
      <c r="E100" s="67">
        <f t="shared" si="14"/>
        <v>627.51907270115089</v>
      </c>
      <c r="F100" s="68">
        <f t="shared" si="15"/>
        <v>10310.02576705639</v>
      </c>
      <c r="G100" s="68" cm="1">
        <f t="array" ref="G100">_xll.DCE_EC312_SpecificHeat_Ca(B100)</f>
        <v>704.36127454594293</v>
      </c>
      <c r="H100" s="67">
        <f t="shared" si="16"/>
        <v>3.6418718711584259</v>
      </c>
      <c r="I100" s="67">
        <f t="shared" si="17"/>
        <v>549.38646627379478</v>
      </c>
      <c r="J100" s="71">
        <f t="shared" si="18"/>
        <v>7.083333333333333</v>
      </c>
      <c r="K100" s="72">
        <f t="shared" si="19"/>
        <v>549.38646627379478</v>
      </c>
      <c r="L100" s="74">
        <f t="shared" si="21"/>
        <v>84</v>
      </c>
      <c r="M100" s="75">
        <f t="shared" si="20"/>
        <v>995.66519715727202</v>
      </c>
    </row>
    <row r="101" spans="1:13">
      <c r="A101" s="65">
        <v>86</v>
      </c>
      <c r="B101" s="67">
        <f t="shared" si="11"/>
        <v>549.38646627379478</v>
      </c>
      <c r="C101" s="66">
        <f t="shared" si="12"/>
        <v>7.166666666666667</v>
      </c>
      <c r="D101" s="70">
        <f t="shared" si="13"/>
        <v>629.24129391848805</v>
      </c>
      <c r="E101" s="67">
        <f t="shared" si="14"/>
        <v>629.24129391848805</v>
      </c>
      <c r="F101" s="68">
        <f t="shared" si="15"/>
        <v>10142.822625932309</v>
      </c>
      <c r="G101" s="68" cm="1">
        <f t="array" ref="G101">_xll.DCE_EC312_SpecificHeat_Ca(B101)</f>
        <v>707.70848407628205</v>
      </c>
      <c r="H101" s="67">
        <f t="shared" si="16"/>
        <v>3.5658642925483712</v>
      </c>
      <c r="I101" s="67">
        <f t="shared" si="17"/>
        <v>552.95233056634311</v>
      </c>
      <c r="J101" s="71">
        <f t="shared" si="18"/>
        <v>7.166666666666667</v>
      </c>
      <c r="K101" s="72">
        <f t="shared" si="19"/>
        <v>552.95233056634311</v>
      </c>
      <c r="L101" s="74">
        <f t="shared" si="21"/>
        <v>85</v>
      </c>
      <c r="M101" s="75">
        <f t="shared" si="20"/>
        <v>997.43575360991088</v>
      </c>
    </row>
    <row r="102" spans="1:13">
      <c r="A102" s="65">
        <v>87</v>
      </c>
      <c r="B102" s="67">
        <f t="shared" si="11"/>
        <v>552.95233056634311</v>
      </c>
      <c r="C102" s="66">
        <f t="shared" si="12"/>
        <v>7.25</v>
      </c>
      <c r="D102" s="70">
        <f t="shared" si="13"/>
        <v>630.94394401653972</v>
      </c>
      <c r="E102" s="67">
        <f t="shared" si="14"/>
        <v>630.94394401653972</v>
      </c>
      <c r="F102" s="68">
        <f t="shared" si="15"/>
        <v>9978.4131844025542</v>
      </c>
      <c r="G102" s="68" cm="1">
        <f t="array" ref="G102">_xll.DCE_EC312_SpecificHeat_Ca(B102)</f>
        <v>711.03643608093034</v>
      </c>
      <c r="H102" s="67">
        <f t="shared" si="16"/>
        <v>3.4916444156617916</v>
      </c>
      <c r="I102" s="67">
        <f t="shared" si="17"/>
        <v>556.44397498200487</v>
      </c>
      <c r="J102" s="71">
        <f t="shared" si="18"/>
        <v>7.25</v>
      </c>
      <c r="K102" s="72">
        <f t="shared" si="19"/>
        <v>556.44397498200487</v>
      </c>
      <c r="L102" s="74">
        <f t="shared" si="21"/>
        <v>86</v>
      </c>
      <c r="M102" s="75">
        <f t="shared" si="20"/>
        <v>999.18563155813081</v>
      </c>
    </row>
    <row r="103" spans="1:13">
      <c r="A103" s="65">
        <v>88</v>
      </c>
      <c r="B103" s="67">
        <f t="shared" si="11"/>
        <v>556.44397498200487</v>
      </c>
      <c r="C103" s="66">
        <f t="shared" si="12"/>
        <v>7.333333333333333</v>
      </c>
      <c r="D103" s="70">
        <f t="shared" si="13"/>
        <v>632.62746280977956</v>
      </c>
      <c r="E103" s="67">
        <f t="shared" si="14"/>
        <v>632.62746280977956</v>
      </c>
      <c r="F103" s="68">
        <f t="shared" si="15"/>
        <v>9816.8465011097287</v>
      </c>
      <c r="G103" s="68" cm="1">
        <f t="array" ref="G103">_xll.DCE_EC312_SpecificHeat_Ca(B103)</f>
        <v>714.34421986259872</v>
      </c>
      <c r="H103" s="67">
        <f t="shared" si="16"/>
        <v>3.4192026987523634</v>
      </c>
      <c r="I103" s="67">
        <f t="shared" si="17"/>
        <v>559.86317768075719</v>
      </c>
      <c r="J103" s="71">
        <f t="shared" si="18"/>
        <v>7.333333333333333</v>
      </c>
      <c r="K103" s="72">
        <f t="shared" si="19"/>
        <v>559.86317768075719</v>
      </c>
      <c r="L103" s="74">
        <f t="shared" si="21"/>
        <v>87</v>
      </c>
      <c r="M103" s="75">
        <f t="shared" si="20"/>
        <v>1000.9153084438133</v>
      </c>
    </row>
    <row r="104" spans="1:13">
      <c r="A104" s="65">
        <v>89</v>
      </c>
      <c r="B104" s="67">
        <f t="shared" si="11"/>
        <v>559.86317768075719</v>
      </c>
      <c r="C104" s="66">
        <f t="shared" si="12"/>
        <v>7.416666666666667</v>
      </c>
      <c r="D104" s="70">
        <f t="shared" si="13"/>
        <v>634.29227545158517</v>
      </c>
      <c r="E104" s="67">
        <f t="shared" si="14"/>
        <v>634.29227545158517</v>
      </c>
      <c r="F104" s="68">
        <f t="shared" si="15"/>
        <v>9658.1626032787208</v>
      </c>
      <c r="G104" s="68" cm="1">
        <f t="array" ref="G104">_xll.DCE_EC312_SpecificHeat_Ca(B104)</f>
        <v>717.631007997187</v>
      </c>
      <c r="H104" s="67">
        <f t="shared" si="16"/>
        <v>3.348526184320753</v>
      </c>
      <c r="I104" s="67">
        <f t="shared" si="17"/>
        <v>563.21170386507799</v>
      </c>
      <c r="J104" s="71">
        <f t="shared" si="18"/>
        <v>7.416666666666667</v>
      </c>
      <c r="K104" s="72">
        <f t="shared" si="19"/>
        <v>563.21170386507799</v>
      </c>
      <c r="L104" s="74">
        <f t="shared" si="21"/>
        <v>88</v>
      </c>
      <c r="M104" s="75">
        <f t="shared" si="20"/>
        <v>1002.6252453620326</v>
      </c>
    </row>
    <row r="105" spans="1:13">
      <c r="A105" s="65">
        <v>90</v>
      </c>
      <c r="B105" s="67">
        <f t="shared" si="11"/>
        <v>563.21170386507799</v>
      </c>
      <c r="C105" s="66">
        <f t="shared" si="12"/>
        <v>7.5</v>
      </c>
      <c r="D105" s="70">
        <f t="shared" si="13"/>
        <v>635.93879307871464</v>
      </c>
      <c r="E105" s="67">
        <f t="shared" si="14"/>
        <v>635.93879307871464</v>
      </c>
      <c r="F105" s="68">
        <f t="shared" si="15"/>
        <v>9502.3930363747641</v>
      </c>
      <c r="G105" s="68" cm="1">
        <f t="array" ref="G105">_xll.DCE_EC312_SpecificHeat_Ca(B105)</f>
        <v>720.8960537287486</v>
      </c>
      <c r="H105" s="67">
        <f t="shared" si="16"/>
        <v>3.2795988374995404</v>
      </c>
      <c r="I105" s="67">
        <f t="shared" si="17"/>
        <v>566.49130270257751</v>
      </c>
      <c r="J105" s="71">
        <f t="shared" si="18"/>
        <v>7.5</v>
      </c>
      <c r="K105" s="72">
        <f t="shared" si="19"/>
        <v>566.49130270257751</v>
      </c>
      <c r="L105" s="74">
        <f t="shared" si="21"/>
        <v>89</v>
      </c>
      <c r="M105" s="75">
        <f t="shared" si="20"/>
        <v>1004.3158877988936</v>
      </c>
    </row>
    <row r="106" spans="1:13">
      <c r="A106" s="65">
        <v>91</v>
      </c>
      <c r="B106" s="67">
        <f t="shared" si="11"/>
        <v>566.49130270257751</v>
      </c>
      <c r="C106" s="66">
        <f t="shared" si="12"/>
        <v>7.583333333333333</v>
      </c>
      <c r="D106" s="70">
        <f t="shared" si="13"/>
        <v>637.56741342075622</v>
      </c>
      <c r="E106" s="67">
        <f t="shared" si="14"/>
        <v>637.56741342075622</v>
      </c>
      <c r="F106" s="68">
        <f t="shared" si="15"/>
        <v>9349.561403597294</v>
      </c>
      <c r="G106" s="68" cm="1">
        <f t="array" ref="G106">_xll.DCE_EC312_SpecificHeat_Ca(B106)</f>
        <v>724.13868813765623</v>
      </c>
      <c r="H106" s="67">
        <f t="shared" si="16"/>
        <v>3.2124018665671228</v>
      </c>
      <c r="I106" s="67">
        <f t="shared" si="17"/>
        <v>569.70370456914463</v>
      </c>
      <c r="J106" s="71">
        <f t="shared" si="18"/>
        <v>7.583333333333333</v>
      </c>
      <c r="K106" s="72">
        <f t="shared" si="19"/>
        <v>569.70370456914463</v>
      </c>
      <c r="L106" s="74">
        <f t="shared" si="21"/>
        <v>90</v>
      </c>
      <c r="M106" s="75">
        <f t="shared" si="20"/>
        <v>1005.987666328203</v>
      </c>
    </row>
    <row r="107" spans="1:13">
      <c r="A107" s="65">
        <v>92</v>
      </c>
      <c r="B107" s="67">
        <f t="shared" si="11"/>
        <v>569.70370456914463</v>
      </c>
      <c r="C107" s="66">
        <f t="shared" si="12"/>
        <v>7.666666666666667</v>
      </c>
      <c r="D107" s="70">
        <f t="shared" si="13"/>
        <v>639.17852137680859</v>
      </c>
      <c r="E107" s="67">
        <f t="shared" si="14"/>
        <v>639.17852137680859</v>
      </c>
      <c r="F107" s="68">
        <f t="shared" si="15"/>
        <v>9199.6838929561272</v>
      </c>
      <c r="G107" s="68" cm="1">
        <f t="array" ref="G107">_xll.DCE_EC312_SpecificHeat_Ca(B107)</f>
        <v>727.35831712932554</v>
      </c>
      <c r="H107" s="67">
        <f t="shared" si="16"/>
        <v>3.1469140253220376</v>
      </c>
      <c r="I107" s="67">
        <f t="shared" si="17"/>
        <v>572.85061859446671</v>
      </c>
      <c r="J107" s="71">
        <f t="shared" si="18"/>
        <v>7.666666666666667</v>
      </c>
      <c r="K107" s="72">
        <f t="shared" si="19"/>
        <v>572.85061859446671</v>
      </c>
      <c r="L107" s="74">
        <f t="shared" si="21"/>
        <v>91</v>
      </c>
      <c r="M107" s="75">
        <f t="shared" si="20"/>
        <v>1007.6409972697013</v>
      </c>
    </row>
    <row r="108" spans="1:13">
      <c r="A108" s="65">
        <v>93</v>
      </c>
      <c r="B108" s="67">
        <f t="shared" si="11"/>
        <v>572.85061859446671</v>
      </c>
      <c r="C108" s="66">
        <f t="shared" si="12"/>
        <v>7.75</v>
      </c>
      <c r="D108" s="70">
        <f t="shared" si="13"/>
        <v>640.77248956148571</v>
      </c>
      <c r="E108" s="67">
        <f t="shared" si="14"/>
        <v>640.77248956148571</v>
      </c>
      <c r="F108" s="68">
        <f t="shared" si="15"/>
        <v>9052.7697900380172</v>
      </c>
      <c r="G108" s="68" cm="1">
        <f t="array" ref="G108">_xll.DCE_EC312_SpecificHeat_Ca(B108)</f>
        <v>730.55441828643359</v>
      </c>
      <c r="H108" s="67">
        <f t="shared" si="16"/>
        <v>3.083111897267345</v>
      </c>
      <c r="I108" s="67">
        <f t="shared" si="17"/>
        <v>575.93373049173408</v>
      </c>
      <c r="J108" s="71">
        <f t="shared" si="18"/>
        <v>7.75</v>
      </c>
      <c r="K108" s="72">
        <f t="shared" si="19"/>
        <v>575.93373049173408</v>
      </c>
      <c r="L108" s="74">
        <f t="shared" si="21"/>
        <v>92</v>
      </c>
      <c r="M108" s="75">
        <f t="shared" si="20"/>
        <v>1009.2762833113727</v>
      </c>
    </row>
    <row r="109" spans="1:13">
      <c r="A109" s="65">
        <v>94</v>
      </c>
      <c r="B109" s="67">
        <f t="shared" si="11"/>
        <v>575.93373049173408</v>
      </c>
      <c r="C109" s="66">
        <f t="shared" si="12"/>
        <v>7.833333333333333</v>
      </c>
      <c r="D109" s="70">
        <f t="shared" si="13"/>
        <v>642.34967882218245</v>
      </c>
      <c r="E109" s="67">
        <f t="shared" si="14"/>
        <v>642.34967882218245</v>
      </c>
      <c r="F109" s="68">
        <f t="shared" si="15"/>
        <v>8908.8219749036944</v>
      </c>
      <c r="G109" s="68" cm="1">
        <f t="array" ref="G109">_xll.DCE_EC312_SpecificHeat_Ca(B109)</f>
        <v>733.72653762328218</v>
      </c>
      <c r="H109" s="67">
        <f t="shared" si="16"/>
        <v>3.0209701617392</v>
      </c>
      <c r="I109" s="67">
        <f t="shared" si="17"/>
        <v>578.95470065347331</v>
      </c>
      <c r="J109" s="71">
        <f t="shared" si="18"/>
        <v>7.833333333333333</v>
      </c>
      <c r="K109" s="72">
        <f t="shared" si="19"/>
        <v>578.95470065347331</v>
      </c>
      <c r="L109" s="74">
        <f t="shared" si="21"/>
        <v>93</v>
      </c>
      <c r="M109" s="75">
        <f t="shared" si="20"/>
        <v>1010.893914098161</v>
      </c>
    </row>
    <row r="110" spans="1:13">
      <c r="A110" s="65">
        <v>95</v>
      </c>
      <c r="B110" s="67">
        <f t="shared" si="11"/>
        <v>578.95470065347331</v>
      </c>
      <c r="C110" s="66">
        <f t="shared" si="12"/>
        <v>7.916666666666667</v>
      </c>
      <c r="D110" s="70">
        <f t="shared" si="13"/>
        <v>643.91043872939849</v>
      </c>
      <c r="E110" s="67">
        <f t="shared" si="14"/>
        <v>643.91043872939849</v>
      </c>
      <c r="F110" s="68">
        <f t="shared" si="15"/>
        <v>8767.837401861354</v>
      </c>
      <c r="G110" s="68" cm="1">
        <f t="array" ref="G110">_xll.DCE_EC312_SpecificHeat_Ca(B110)</f>
        <v>736.87428627684926</v>
      </c>
      <c r="H110" s="67">
        <f t="shared" si="16"/>
        <v>2.9604618422684297</v>
      </c>
      <c r="I110" s="67">
        <f t="shared" si="17"/>
        <v>581.9151624957417</v>
      </c>
      <c r="J110" s="71">
        <f t="shared" si="18"/>
        <v>7.916666666666667</v>
      </c>
      <c r="K110" s="72">
        <f t="shared" si="19"/>
        <v>581.9151624957417</v>
      </c>
      <c r="L110" s="74">
        <f t="shared" si="21"/>
        <v>94</v>
      </c>
      <c r="M110" s="75">
        <f t="shared" si="20"/>
        <v>1012.4942667892417</v>
      </c>
    </row>
    <row r="111" spans="1:13">
      <c r="A111" s="65">
        <v>96</v>
      </c>
      <c r="B111" s="67">
        <f t="shared" si="11"/>
        <v>581.9151624957417</v>
      </c>
      <c r="C111" s="66">
        <f t="shared" si="12"/>
        <v>8</v>
      </c>
      <c r="D111" s="70">
        <f t="shared" si="13"/>
        <v>645.45510804178514</v>
      </c>
      <c r="E111" s="67">
        <f t="shared" si="14"/>
        <v>645.45510804178514</v>
      </c>
      <c r="F111" s="68">
        <f t="shared" si="15"/>
        <v>8629.8075611392305</v>
      </c>
      <c r="G111" s="68" cm="1">
        <f t="array" ref="G111">_xll.DCE_EC312_SpecificHeat_Ca(B111)</f>
        <v>739.99733716515721</v>
      </c>
      <c r="H111" s="67">
        <f t="shared" si="16"/>
        <v>2.9015585375905943</v>
      </c>
      <c r="I111" s="67">
        <f t="shared" si="17"/>
        <v>584.81672103333233</v>
      </c>
      <c r="J111" s="71">
        <f t="shared" si="18"/>
        <v>8</v>
      </c>
      <c r="K111" s="72">
        <f t="shared" si="19"/>
        <v>584.81672103333233</v>
      </c>
      <c r="L111" s="74">
        <f t="shared" si="21"/>
        <v>95</v>
      </c>
      <c r="M111" s="75">
        <f t="shared" si="20"/>
        <v>1014.0777065858476</v>
      </c>
    </row>
    <row r="112" spans="1:13">
      <c r="A112" s="65">
        <v>97</v>
      </c>
      <c r="B112" s="67">
        <f t="shared" si="11"/>
        <v>584.81672103333233</v>
      </c>
      <c r="C112" s="66">
        <f t="shared" si="12"/>
        <v>8.0833333333333339</v>
      </c>
      <c r="D112" s="70">
        <f t="shared" si="13"/>
        <v>646.98401514746604</v>
      </c>
      <c r="E112" s="67">
        <f t="shared" si="14"/>
        <v>646.98401514746604</v>
      </c>
      <c r="F112" s="68">
        <f t="shared" si="15"/>
        <v>8494.7189217312589</v>
      </c>
      <c r="G112" s="68" cm="1">
        <f t="array" ref="G112">_xll.DCE_EC312_SpecificHeat_Ca(B112)</f>
        <v>743.09542163990204</v>
      </c>
      <c r="H112" s="67">
        <f t="shared" si="16"/>
        <v>2.8442306358225573</v>
      </c>
      <c r="I112" s="67">
        <f t="shared" si="17"/>
        <v>587.66095166915488</v>
      </c>
      <c r="J112" s="71">
        <f t="shared" si="18"/>
        <v>8.0833333333333339</v>
      </c>
      <c r="K112" s="72">
        <f t="shared" si="19"/>
        <v>587.66095166915488</v>
      </c>
      <c r="L112" s="74">
        <f t="shared" si="21"/>
        <v>96</v>
      </c>
      <c r="M112" s="75">
        <f t="shared" si="20"/>
        <v>1015.6445872314937</v>
      </c>
    </row>
    <row r="113" spans="1:13">
      <c r="A113" s="65">
        <v>98</v>
      </c>
      <c r="B113" s="67">
        <f t="shared" si="11"/>
        <v>587.66095166915488</v>
      </c>
      <c r="C113" s="66">
        <f t="shared" si="12"/>
        <v>8.1666666666666661</v>
      </c>
      <c r="D113" s="70">
        <f t="shared" si="13"/>
        <v>648.49747848306527</v>
      </c>
      <c r="E113" s="67">
        <f t="shared" si="14"/>
        <v>648.49747848306527</v>
      </c>
      <c r="F113" s="68">
        <f t="shared" si="15"/>
        <v>8362.5533549125939</v>
      </c>
      <c r="G113" s="68" cm="1">
        <f t="array" ref="G113">_xll.DCE_EC312_SpecificHeat_Ca(B113)</f>
        <v>746.16832615685314</v>
      </c>
      <c r="H113" s="67">
        <f t="shared" si="16"/>
        <v>2.7884475124032839</v>
      </c>
      <c r="I113" s="67">
        <f t="shared" si="17"/>
        <v>590.44939918155819</v>
      </c>
      <c r="J113" s="71">
        <f t="shared" si="18"/>
        <v>8.1666666666666661</v>
      </c>
      <c r="K113" s="72">
        <f t="shared" si="19"/>
        <v>590.44939918155819</v>
      </c>
      <c r="L113" s="74">
        <f t="shared" si="21"/>
        <v>97</v>
      </c>
      <c r="M113" s="75">
        <f t="shared" si="20"/>
        <v>1017.1952514863153</v>
      </c>
    </row>
    <row r="114" spans="1:13">
      <c r="A114" s="65">
        <v>99</v>
      </c>
      <c r="B114" s="67">
        <f t="shared" si="11"/>
        <v>590.44939918155819</v>
      </c>
      <c r="C114" s="66">
        <f t="shared" si="12"/>
        <v>8.25</v>
      </c>
      <c r="D114" s="70">
        <f t="shared" si="13"/>
        <v>649.99580693178507</v>
      </c>
      <c r="E114" s="67">
        <f t="shared" si="14"/>
        <v>649.99580693178507</v>
      </c>
      <c r="F114" s="68">
        <f t="shared" si="15"/>
        <v>8233.2885381220221</v>
      </c>
      <c r="G114" s="68" cm="1">
        <f t="array" ref="G114">_xll.DCE_EC312_SpecificHeat_Ca(B114)</f>
        <v>749.21588898432105</v>
      </c>
      <c r="H114" s="67">
        <f t="shared" si="16"/>
        <v>2.7341777124578166</v>
      </c>
      <c r="I114" s="67">
        <f t="shared" si="17"/>
        <v>593.18357689401603</v>
      </c>
      <c r="J114" s="71">
        <f t="shared" si="18"/>
        <v>8.25</v>
      </c>
      <c r="K114" s="72">
        <f t="shared" si="19"/>
        <v>593.18357689401603</v>
      </c>
      <c r="L114" s="74">
        <f t="shared" si="21"/>
        <v>98</v>
      </c>
      <c r="M114" s="75">
        <f t="shared" si="20"/>
        <v>1018.7300315771122</v>
      </c>
    </row>
    <row r="115" spans="1:13">
      <c r="A115" s="65">
        <v>100</v>
      </c>
      <c r="B115" s="67">
        <f t="shared" si="11"/>
        <v>593.18357689401603</v>
      </c>
      <c r="C115" s="66">
        <f t="shared" si="12"/>
        <v>8.3333333333333339</v>
      </c>
      <c r="D115" s="70">
        <f t="shared" si="13"/>
        <v>651.47930020177489</v>
      </c>
      <c r="E115" s="67">
        <f t="shared" si="14"/>
        <v>651.47930020177489</v>
      </c>
      <c r="F115" s="68">
        <f t="shared" si="15"/>
        <v>8106.8983390826043</v>
      </c>
      <c r="G115" s="68" cm="1">
        <f t="array" ref="G115">_xll.DCE_EC312_SpecificHeat_Ca(B115)</f>
        <v>752.23799696705578</v>
      </c>
      <c r="H115" s="67">
        <f t="shared" si="16"/>
        <v>2.6813891182868899</v>
      </c>
      <c r="I115" s="67">
        <f t="shared" si="17"/>
        <v>595.86496601230294</v>
      </c>
      <c r="J115" s="71">
        <f t="shared" si="18"/>
        <v>8.3333333333333339</v>
      </c>
      <c r="K115" s="72">
        <f t="shared" si="19"/>
        <v>595.86496601230294</v>
      </c>
      <c r="L115" s="74">
        <f t="shared" si="21"/>
        <v>99</v>
      </c>
      <c r="M115" s="75">
        <f t="shared" si="20"/>
        <v>1020.2492496245733</v>
      </c>
    </row>
    <row r="116" spans="1:13">
      <c r="A116" s="65">
        <v>101</v>
      </c>
      <c r="B116" s="67">
        <f t="shared" si="11"/>
        <v>595.86496601230294</v>
      </c>
      <c r="C116" s="66">
        <f t="shared" si="12"/>
        <v>8.4166666666666661</v>
      </c>
      <c r="D116" s="70">
        <f t="shared" si="13"/>
        <v>652.94824918595168</v>
      </c>
      <c r="E116" s="67">
        <f t="shared" si="14"/>
        <v>652.94824918595168</v>
      </c>
      <c r="F116" s="68">
        <f t="shared" si="15"/>
        <v>7983.3531801853915</v>
      </c>
      <c r="G116" s="68" cm="1">
        <f t="array" ref="G116">_xll.DCE_EC312_SpecificHeat_Ca(B116)</f>
        <v>755.23458236023021</v>
      </c>
      <c r="H116" s="67">
        <f t="shared" si="16"/>
        <v>2.6300491027140014</v>
      </c>
      <c r="I116" s="67">
        <f t="shared" si="17"/>
        <v>598.49501511501694</v>
      </c>
      <c r="J116" s="71">
        <f t="shared" si="18"/>
        <v>8.4166666666666661</v>
      </c>
      <c r="K116" s="72">
        <f t="shared" si="19"/>
        <v>598.49501511501694</v>
      </c>
      <c r="L116" s="74">
        <f t="shared" si="21"/>
        <v>100</v>
      </c>
      <c r="M116" s="75">
        <f t="shared" si="20"/>
        <v>1021.753218049062</v>
      </c>
    </row>
    <row r="117" spans="1:13">
      <c r="A117" s="65">
        <v>102</v>
      </c>
      <c r="B117" s="67">
        <f t="shared" si="11"/>
        <v>598.49501511501694</v>
      </c>
      <c r="C117" s="66">
        <f t="shared" si="12"/>
        <v>8.5</v>
      </c>
      <c r="D117" s="70">
        <f t="shared" si="13"/>
        <v>654.40293630435303</v>
      </c>
      <c r="E117" s="67">
        <f t="shared" si="14"/>
        <v>654.40293630435303</v>
      </c>
      <c r="F117" s="68">
        <f t="shared" si="15"/>
        <v>7862.6203832937044</v>
      </c>
      <c r="G117" s="68" cm="1">
        <f t="array" ref="G117">_xll.DCE_EC312_SpecificHeat_Ca(B117)</f>
        <v>758.20561974570774</v>
      </c>
      <c r="H117" s="67">
        <f t="shared" si="16"/>
        <v>2.5801246690386255</v>
      </c>
      <c r="I117" s="67">
        <f t="shared" si="17"/>
        <v>601.07513978405552</v>
      </c>
      <c r="J117" s="71">
        <f t="shared" si="18"/>
        <v>8.5</v>
      </c>
      <c r="K117" s="72">
        <f t="shared" si="19"/>
        <v>601.07513978405552</v>
      </c>
      <c r="L117" s="74">
        <f t="shared" si="21"/>
        <v>101</v>
      </c>
      <c r="M117" s="75">
        <f t="shared" si="20"/>
        <v>1023.2422399562339</v>
      </c>
    </row>
    <row r="118" spans="1:13">
      <c r="A118" s="65">
        <v>103</v>
      </c>
      <c r="B118" s="67">
        <f t="shared" si="11"/>
        <v>601.07513978405552</v>
      </c>
      <c r="C118" s="66">
        <f t="shared" si="12"/>
        <v>8.5833333333333339</v>
      </c>
      <c r="D118" s="70">
        <f t="shared" si="13"/>
        <v>655.84363583003005</v>
      </c>
      <c r="E118" s="67">
        <f t="shared" si="14"/>
        <v>655.84363583003005</v>
      </c>
      <c r="F118" s="68">
        <f t="shared" si="15"/>
        <v>7744.6644952382758</v>
      </c>
      <c r="G118" s="68" cm="1">
        <f t="array" ref="G118">_xll.DCE_EC312_SpecificHeat_Ca(B118)</f>
        <v>760.95719023919048</v>
      </c>
      <c r="H118" s="67">
        <f t="shared" si="16"/>
        <v>2.5322277616898452</v>
      </c>
      <c r="I118" s="67">
        <f t="shared" si="17"/>
        <v>603.60736754574532</v>
      </c>
      <c r="J118" s="71">
        <f t="shared" si="18"/>
        <v>8.5833333333333339</v>
      </c>
      <c r="K118" s="72">
        <f t="shared" si="19"/>
        <v>603.60736754574532</v>
      </c>
      <c r="L118" s="74">
        <f t="shared" si="21"/>
        <v>102</v>
      </c>
      <c r="M118" s="75">
        <f t="shared" si="20"/>
        <v>1024.7166095036832</v>
      </c>
    </row>
    <row r="119" spans="1:13">
      <c r="A119" s="65">
        <v>104</v>
      </c>
      <c r="B119" s="67">
        <f t="shared" si="11"/>
        <v>603.60736754574532</v>
      </c>
      <c r="C119" s="66">
        <f t="shared" si="12"/>
        <v>8.6666666666666661</v>
      </c>
      <c r="D119" s="70">
        <f t="shared" si="13"/>
        <v>657.27061419942038</v>
      </c>
      <c r="E119" s="67">
        <f t="shared" si="14"/>
        <v>657.27061419942038</v>
      </c>
      <c r="F119" s="68">
        <f t="shared" si="15"/>
        <v>7629.3624663728533</v>
      </c>
      <c r="G119" s="68" cm="1">
        <f t="array" ref="G119">_xll.DCE_EC312_SpecificHeat_Ca(B119)</f>
        <v>762.74637487606094</v>
      </c>
      <c r="H119" s="67">
        <f t="shared" si="16"/>
        <v>2.4886766812111851</v>
      </c>
      <c r="I119" s="67">
        <f t="shared" si="17"/>
        <v>606.09604422695645</v>
      </c>
      <c r="J119" s="71">
        <f t="shared" si="18"/>
        <v>8.6666666666666661</v>
      </c>
      <c r="K119" s="72">
        <f t="shared" si="19"/>
        <v>606.09604422695645</v>
      </c>
      <c r="L119" s="74">
        <f t="shared" si="21"/>
        <v>103</v>
      </c>
      <c r="M119" s="75">
        <f t="shared" si="20"/>
        <v>1026.1766122497243</v>
      </c>
    </row>
    <row r="120" spans="1:13">
      <c r="A120" s="65">
        <v>105</v>
      </c>
      <c r="B120" s="67">
        <f t="shared" si="11"/>
        <v>606.09604422695645</v>
      </c>
      <c r="C120" s="66">
        <f t="shared" si="12"/>
        <v>8.75</v>
      </c>
      <c r="D120" s="70">
        <f t="shared" si="13"/>
        <v>658.68413030808097</v>
      </c>
      <c r="E120" s="67">
        <f t="shared" si="14"/>
        <v>658.68413030808097</v>
      </c>
      <c r="F120" s="68">
        <f t="shared" si="15"/>
        <v>7516.2742771587036</v>
      </c>
      <c r="G120" s="68" cm="1">
        <f t="array" ref="G120">_xll.DCE_EC312_SpecificHeat_Ca(B120)</f>
        <v>764.57172155148623</v>
      </c>
      <c r="H120" s="67">
        <f t="shared" si="16"/>
        <v>2.4459342065187295</v>
      </c>
      <c r="I120" s="67">
        <f t="shared" si="17"/>
        <v>608.54197843347515</v>
      </c>
      <c r="J120" s="71">
        <f t="shared" si="18"/>
        <v>8.75</v>
      </c>
      <c r="K120" s="72">
        <f t="shared" si="19"/>
        <v>608.54197843347515</v>
      </c>
      <c r="L120" s="74">
        <f t="shared" si="21"/>
        <v>104</v>
      </c>
      <c r="M120" s="75">
        <f t="shared" si="20"/>
        <v>1027.6225254853416</v>
      </c>
    </row>
    <row r="121" spans="1:13">
      <c r="A121" s="65">
        <v>106</v>
      </c>
      <c r="B121" s="67">
        <f t="shared" si="11"/>
        <v>608.54197843347515</v>
      </c>
      <c r="C121" s="66">
        <f t="shared" si="12"/>
        <v>8.8333333333333339</v>
      </c>
      <c r="D121" s="70">
        <f t="shared" si="13"/>
        <v>660.08443579260029</v>
      </c>
      <c r="E121" s="67">
        <f t="shared" si="14"/>
        <v>660.08443579260029</v>
      </c>
      <c r="F121" s="68">
        <f t="shared" si="15"/>
        <v>7405.4159010084322</v>
      </c>
      <c r="G121" s="68" cm="1">
        <f t="array" ref="G121">_xll.DCE_EC312_SpecificHeat_Ca(B121)</f>
        <v>766.43410089747613</v>
      </c>
      <c r="H121" s="67">
        <f t="shared" si="16"/>
        <v>2.4040030648976791</v>
      </c>
      <c r="I121" s="67">
        <f t="shared" si="17"/>
        <v>610.94598149837282</v>
      </c>
      <c r="J121" s="71">
        <f t="shared" si="18"/>
        <v>8.8333333333333339</v>
      </c>
      <c r="K121" s="72">
        <f t="shared" si="19"/>
        <v>610.94598149837282</v>
      </c>
      <c r="L121" s="74">
        <f t="shared" si="21"/>
        <v>105</v>
      </c>
      <c r="M121" s="75">
        <f t="shared" si="20"/>
        <v>1029.0546185502797</v>
      </c>
    </row>
    <row r="122" spans="1:13">
      <c r="A122" s="65">
        <v>107</v>
      </c>
      <c r="B122" s="67">
        <f t="shared" si="11"/>
        <v>610.94598149837282</v>
      </c>
      <c r="C122" s="66">
        <f t="shared" si="12"/>
        <v>8.9166666666666661</v>
      </c>
      <c r="D122" s="70">
        <f t="shared" si="13"/>
        <v>661.47177529945907</v>
      </c>
      <c r="E122" s="67">
        <f t="shared" si="14"/>
        <v>661.47177529945907</v>
      </c>
      <c r="F122" s="68">
        <f t="shared" si="15"/>
        <v>7296.7988479212027</v>
      </c>
      <c r="G122" s="68" cm="1">
        <f t="array" ref="G122">_xll.DCE_EC312_SpecificHeat_Ca(B122)</f>
        <v>768.33442557217097</v>
      </c>
      <c r="H122" s="67">
        <f t="shared" si="16"/>
        <v>2.362884340102327</v>
      </c>
      <c r="I122" s="67">
        <f t="shared" si="17"/>
        <v>613.30886583847519</v>
      </c>
      <c r="J122" s="71">
        <f t="shared" si="18"/>
        <v>8.9166666666666661</v>
      </c>
      <c r="K122" s="72">
        <f t="shared" si="19"/>
        <v>613.30886583847519</v>
      </c>
      <c r="L122" s="74">
        <f t="shared" si="21"/>
        <v>106</v>
      </c>
      <c r="M122" s="75">
        <f t="shared" si="20"/>
        <v>1030.4731531341636</v>
      </c>
    </row>
    <row r="123" spans="1:13">
      <c r="A123" s="65">
        <v>108</v>
      </c>
      <c r="B123" s="67">
        <f t="shared" si="11"/>
        <v>613.30886583847519</v>
      </c>
      <c r="C123" s="66">
        <f t="shared" si="12"/>
        <v>9</v>
      </c>
      <c r="D123" s="70">
        <f t="shared" si="13"/>
        <v>662.84638674155724</v>
      </c>
      <c r="E123" s="67">
        <f t="shared" si="14"/>
        <v>662.84638674155724</v>
      </c>
      <c r="F123" s="68">
        <f t="shared" si="15"/>
        <v>7190.4304251156409</v>
      </c>
      <c r="G123" s="68" cm="1">
        <f t="array" ref="G123">_xll.DCE_EC312_SpecificHeat_Ca(B123)</f>
        <v>770.27365255301322</v>
      </c>
      <c r="H123" s="67">
        <f t="shared" si="16"/>
        <v>2.3225775707985274</v>
      </c>
      <c r="I123" s="67">
        <f t="shared" si="17"/>
        <v>615.63144340927374</v>
      </c>
      <c r="J123" s="71">
        <f t="shared" si="18"/>
        <v>9</v>
      </c>
      <c r="K123" s="72">
        <f t="shared" si="19"/>
        <v>615.63144340927374</v>
      </c>
      <c r="L123" s="74">
        <f t="shared" si="21"/>
        <v>107</v>
      </c>
      <c r="M123" s="75">
        <f t="shared" si="20"/>
        <v>1031.8783835635033</v>
      </c>
    </row>
    <row r="124" spans="1:13">
      <c r="A124" s="65">
        <v>109</v>
      </c>
      <c r="B124" s="67">
        <f t="shared" si="11"/>
        <v>615.63144340927374</v>
      </c>
      <c r="C124" s="66">
        <f t="shared" si="12"/>
        <v>9.0833333333333339</v>
      </c>
      <c r="D124" s="70">
        <f t="shared" si="13"/>
        <v>664.20850154307959</v>
      </c>
      <c r="E124" s="67">
        <f t="shared" si="14"/>
        <v>664.20850154307959</v>
      </c>
      <c r="F124" s="68">
        <f t="shared" si="15"/>
        <v>7086.3139946917672</v>
      </c>
      <c r="G124" s="68" cm="1">
        <f t="array" ref="G124">_xll.DCE_EC312_SpecificHeat_Ca(B124)</f>
        <v>772.25278553776252</v>
      </c>
      <c r="H124" s="67">
        <f t="shared" si="16"/>
        <v>2.2830808474632973</v>
      </c>
      <c r="I124" s="67">
        <f t="shared" si="17"/>
        <v>617.91452425673708</v>
      </c>
      <c r="J124" s="71">
        <f t="shared" si="18"/>
        <v>9.0833333333333339</v>
      </c>
      <c r="K124" s="72">
        <f t="shared" si="19"/>
        <v>617.91452425673708</v>
      </c>
      <c r="L124" s="74">
        <f t="shared" si="21"/>
        <v>108</v>
      </c>
      <c r="M124" s="75">
        <f t="shared" si="20"/>
        <v>1033.270557075361</v>
      </c>
    </row>
    <row r="125" spans="1:13">
      <c r="A125" s="65">
        <v>110</v>
      </c>
      <c r="B125" s="67">
        <f t="shared" si="11"/>
        <v>617.91452425673708</v>
      </c>
      <c r="C125" s="66">
        <f t="shared" si="12"/>
        <v>9.1666666666666661</v>
      </c>
      <c r="D125" s="70">
        <f t="shared" si="13"/>
        <v>665.55834487333186</v>
      </c>
      <c r="E125" s="67">
        <f t="shared" si="14"/>
        <v>665.55834487333186</v>
      </c>
      <c r="F125" s="68">
        <f t="shared" si="15"/>
        <v>6984.4492274427939</v>
      </c>
      <c r="G125" s="68" cm="1">
        <f t="array" ref="G125">_xll.DCE_EC312_SpecificHeat_Ca(B125)</f>
        <v>774.27287746103173</v>
      </c>
      <c r="H125" s="67">
        <f t="shared" si="16"/>
        <v>2.244390907415204</v>
      </c>
      <c r="I125" s="67">
        <f t="shared" si="17"/>
        <v>620.15891516415229</v>
      </c>
      <c r="J125" s="71">
        <f t="shared" si="18"/>
        <v>9.1666666666666661</v>
      </c>
      <c r="K125" s="72">
        <f t="shared" si="19"/>
        <v>620.15891516415229</v>
      </c>
      <c r="L125" s="74">
        <f t="shared" si="21"/>
        <v>109</v>
      </c>
      <c r="M125" s="75">
        <f t="shared" si="20"/>
        <v>1034.6499140784215</v>
      </c>
    </row>
    <row r="126" spans="1:13">
      <c r="A126" s="65">
        <v>111</v>
      </c>
      <c r="B126" s="67">
        <f t="shared" si="11"/>
        <v>620.15891516415229</v>
      </c>
      <c r="C126" s="66">
        <f t="shared" si="12"/>
        <v>9.25</v>
      </c>
      <c r="D126" s="70">
        <f t="shared" si="13"/>
        <v>666.8961358701365</v>
      </c>
      <c r="E126" s="67">
        <f t="shared" si="14"/>
        <v>666.8961358701365</v>
      </c>
      <c r="F126" s="68">
        <f t="shared" si="15"/>
        <v>6884.8323520291087</v>
      </c>
      <c r="G126" s="68" cm="1">
        <f t="array" ref="G126">_xll.DCE_EC312_SpecificHeat_Ca(B126)</f>
        <v>776.33503313476581</v>
      </c>
      <c r="H126" s="67">
        <f t="shared" si="16"/>
        <v>2.2065032276848289</v>
      </c>
      <c r="I126" s="67">
        <f t="shared" si="17"/>
        <v>622.36541839183712</v>
      </c>
      <c r="J126" s="71">
        <f t="shared" si="18"/>
        <v>9.25</v>
      </c>
      <c r="K126" s="72">
        <f t="shared" si="19"/>
        <v>622.36541839183712</v>
      </c>
      <c r="L126" s="74">
        <f t="shared" si="21"/>
        <v>110</v>
      </c>
      <c r="M126" s="75">
        <f t="shared" si="20"/>
        <v>1036.0166884021564</v>
      </c>
    </row>
    <row r="127" spans="1:13">
      <c r="A127" s="65">
        <v>112</v>
      </c>
      <c r="B127" s="67">
        <f t="shared" si="11"/>
        <v>622.36541839183712</v>
      </c>
      <c r="C127" s="66">
        <f t="shared" si="12"/>
        <v>9.3333333333333339</v>
      </c>
      <c r="D127" s="70">
        <f t="shared" si="13"/>
        <v>668.22208785334385</v>
      </c>
      <c r="E127" s="67">
        <f t="shared" si="14"/>
        <v>668.22208785334385</v>
      </c>
      <c r="F127" s="68">
        <f t="shared" si="15"/>
        <v>6787.4563988162199</v>
      </c>
      <c r="G127" s="68" cm="1">
        <f t="array" ref="G127">_xll.DCE_EC312_SpecificHeat_Ca(B127)</f>
        <v>778.44041202188396</v>
      </c>
      <c r="H127" s="67">
        <f t="shared" si="16"/>
        <v>2.1694121154693162</v>
      </c>
      <c r="I127" s="67">
        <f t="shared" si="17"/>
        <v>624.53483050730642</v>
      </c>
      <c r="J127" s="71">
        <f t="shared" si="18"/>
        <v>9.3333333333333339</v>
      </c>
      <c r="K127" s="72">
        <f t="shared" si="19"/>
        <v>624.53483050730642</v>
      </c>
      <c r="L127" s="74">
        <f t="shared" si="21"/>
        <v>111</v>
      </c>
      <c r="M127" s="75">
        <f t="shared" si="20"/>
        <v>1037.3711075347237</v>
      </c>
    </row>
    <row r="128" spans="1:13">
      <c r="A128" s="65">
        <v>113</v>
      </c>
      <c r="B128" s="67">
        <f t="shared" si="11"/>
        <v>624.53483050730642</v>
      </c>
      <c r="C128" s="66">
        <f t="shared" si="12"/>
        <v>9.4166666666666661</v>
      </c>
      <c r="D128" s="70">
        <f t="shared" si="13"/>
        <v>669.53640852897786</v>
      </c>
      <c r="E128" s="67">
        <f t="shared" si="14"/>
        <v>669.53640852897786</v>
      </c>
      <c r="F128" s="68">
        <f t="shared" si="15"/>
        <v>6692.3114377651691</v>
      </c>
      <c r="G128" s="68" cm="1">
        <f t="array" ref="G128">_xll.DCE_EC312_SpecificHeat_Ca(B128)</f>
        <v>780.5902311531579</v>
      </c>
      <c r="H128" s="67">
        <f t="shared" si="16"/>
        <v>2.1331107959484861</v>
      </c>
      <c r="I128" s="67">
        <f t="shared" si="17"/>
        <v>626.66794130325491</v>
      </c>
      <c r="J128" s="71">
        <f t="shared" si="18"/>
        <v>9.4166666666666661</v>
      </c>
      <c r="K128" s="72">
        <f t="shared" si="19"/>
        <v>626.66794130325491</v>
      </c>
      <c r="L128" s="74">
        <f t="shared" si="21"/>
        <v>112</v>
      </c>
      <c r="M128" s="75">
        <f t="shared" si="20"/>
        <v>1038.7133928502117</v>
      </c>
    </row>
    <row r="129" spans="1:13">
      <c r="A129" s="65">
        <v>114</v>
      </c>
      <c r="B129" s="67">
        <f t="shared" si="11"/>
        <v>626.66794130325491</v>
      </c>
      <c r="C129" s="66">
        <f t="shared" si="12"/>
        <v>9.5</v>
      </c>
      <c r="D129" s="70">
        <f t="shared" si="13"/>
        <v>670.83930018450621</v>
      </c>
      <c r="E129" s="67">
        <f t="shared" si="14"/>
        <v>670.83930018450621</v>
      </c>
      <c r="F129" s="68">
        <f t="shared" si="15"/>
        <v>6599.3848098484214</v>
      </c>
      <c r="G129" s="68" cm="1">
        <f t="array" ref="G129">_xll.DCE_EC312_SpecificHeat_Ca(B129)</f>
        <v>782.78576819832153</v>
      </c>
      <c r="H129" s="67">
        <f t="shared" si="16"/>
        <v>2.0975914972723753</v>
      </c>
      <c r="I129" s="67">
        <f t="shared" si="17"/>
        <v>628.76553280052724</v>
      </c>
      <c r="J129" s="71">
        <f t="shared" si="18"/>
        <v>9.5</v>
      </c>
      <c r="K129" s="72">
        <f t="shared" si="19"/>
        <v>628.76553280052724</v>
      </c>
      <c r="L129" s="74">
        <f t="shared" si="21"/>
        <v>113</v>
      </c>
      <c r="M129" s="75">
        <f t="shared" si="20"/>
        <v>1040.0437598257952</v>
      </c>
    </row>
    <row r="130" spans="1:13">
      <c r="A130" s="65">
        <v>115</v>
      </c>
      <c r="B130" s="67">
        <f t="shared" si="11"/>
        <v>628.76553280052724</v>
      </c>
      <c r="C130" s="66">
        <f t="shared" si="12"/>
        <v>9.5833333333333339</v>
      </c>
      <c r="D130" s="70">
        <f t="shared" si="13"/>
        <v>672.13095987569295</v>
      </c>
      <c r="E130" s="67">
        <f t="shared" si="14"/>
        <v>672.13095987569295</v>
      </c>
      <c r="F130" s="68">
        <f t="shared" si="15"/>
        <v>6508.6613515439412</v>
      </c>
      <c r="G130" s="68" cm="1">
        <f t="array" ref="G130">_xll.DCE_EC312_SpecificHeat_Ca(B130)</f>
        <v>785.02836470339605</v>
      </c>
      <c r="H130" s="67">
        <f t="shared" si="16"/>
        <v>2.0628455325605177</v>
      </c>
      <c r="I130" s="67">
        <f t="shared" si="17"/>
        <v>630.82837833308781</v>
      </c>
      <c r="J130" s="71">
        <f t="shared" si="18"/>
        <v>9.5833333333333339</v>
      </c>
      <c r="K130" s="72">
        <f t="shared" si="19"/>
        <v>630.82837833308781</v>
      </c>
      <c r="L130" s="74">
        <f t="shared" si="21"/>
        <v>114</v>
      </c>
      <c r="M130" s="75">
        <f t="shared" si="20"/>
        <v>1041.3624182493331</v>
      </c>
    </row>
    <row r="131" spans="1:13">
      <c r="A131" s="65">
        <v>116</v>
      </c>
      <c r="B131" s="67">
        <f t="shared" si="11"/>
        <v>630.82837833308781</v>
      </c>
      <c r="C131" s="66">
        <f t="shared" si="12"/>
        <v>9.6666666666666661</v>
      </c>
      <c r="D131" s="70">
        <f t="shared" si="13"/>
        <v>673.41157960546548</v>
      </c>
      <c r="E131" s="67">
        <f t="shared" si="14"/>
        <v>673.41157960546548</v>
      </c>
      <c r="F131" s="68">
        <f t="shared" si="15"/>
        <v>6420.1236120374306</v>
      </c>
      <c r="G131" s="68" cm="1">
        <f t="array" ref="G131">_xll.DCE_EC312_SpecificHeat_Ca(B131)</f>
        <v>787.31942950728148</v>
      </c>
      <c r="H131" s="67">
        <f t="shared" si="16"/>
        <v>2.0288633787825434</v>
      </c>
      <c r="I131" s="67">
        <f t="shared" si="17"/>
        <v>632.8572417118703</v>
      </c>
      <c r="J131" s="71">
        <f t="shared" si="18"/>
        <v>9.6666666666666661</v>
      </c>
      <c r="K131" s="72">
        <f t="shared" si="19"/>
        <v>632.8572417118703</v>
      </c>
      <c r="L131" s="74">
        <f t="shared" si="21"/>
        <v>115</v>
      </c>
      <c r="M131" s="75">
        <f t="shared" si="20"/>
        <v>1042.6695724179131</v>
      </c>
    </row>
    <row r="132" spans="1:13">
      <c r="A132" s="65">
        <v>117</v>
      </c>
      <c r="B132" s="67">
        <f t="shared" si="11"/>
        <v>632.8572417118703</v>
      </c>
      <c r="C132" s="66">
        <f t="shared" si="12"/>
        <v>9.75</v>
      </c>
      <c r="D132" s="70">
        <f t="shared" si="13"/>
        <v>674.68134649520232</v>
      </c>
      <c r="E132" s="67">
        <f t="shared" si="14"/>
        <v>674.68134649520232</v>
      </c>
      <c r="F132" s="68">
        <f t="shared" si="15"/>
        <v>6333.7520628345774</v>
      </c>
      <c r="G132" s="68" cm="1">
        <f t="array" ref="G132">_xll.DCE_EC312_SpecificHeat_Ca(B132)</f>
        <v>789.66044235181425</v>
      </c>
      <c r="H132" s="67">
        <f t="shared" si="16"/>
        <v>1.995634752416779</v>
      </c>
      <c r="I132" s="67">
        <f t="shared" si="17"/>
        <v>634.85287646428708</v>
      </c>
      <c r="J132" s="71">
        <f t="shared" si="18"/>
        <v>9.75</v>
      </c>
      <c r="K132" s="72">
        <f t="shared" si="19"/>
        <v>634.85287646428708</v>
      </c>
      <c r="L132" s="74">
        <f t="shared" si="21"/>
        <v>116</v>
      </c>
      <c r="M132" s="75">
        <f t="shared" si="20"/>
        <v>1043.9654213278063</v>
      </c>
    </row>
    <row r="133" spans="1:13">
      <c r="A133" s="65">
        <v>118</v>
      </c>
      <c r="B133" s="67">
        <f t="shared" si="11"/>
        <v>634.85287646428708</v>
      </c>
      <c r="C133" s="66">
        <f t="shared" si="12"/>
        <v>9.8333333333333339</v>
      </c>
      <c r="D133" s="70">
        <f t="shared" si="13"/>
        <v>675.94044294882406</v>
      </c>
      <c r="E133" s="67">
        <f t="shared" si="14"/>
        <v>675.94044294882406</v>
      </c>
      <c r="F133" s="68">
        <f t="shared" si="15"/>
        <v>6249.525299553572</v>
      </c>
      <c r="G133" s="68" cm="1">
        <f t="array" ref="G133">_xll.DCE_EC312_SpecificHeat_Ca(B133)</f>
        <v>792.05295770073781</v>
      </c>
      <c r="H133" s="67">
        <f t="shared" si="16"/>
        <v>1.9631486818090891</v>
      </c>
      <c r="I133" s="67">
        <f t="shared" si="17"/>
        <v>636.81602514609619</v>
      </c>
      <c r="J133" s="71">
        <f t="shared" si="18"/>
        <v>9.8333333333333339</v>
      </c>
      <c r="K133" s="72">
        <f t="shared" si="19"/>
        <v>636.81602514609619</v>
      </c>
      <c r="L133" s="74">
        <f t="shared" si="21"/>
        <v>117</v>
      </c>
      <c r="M133" s="75">
        <f t="shared" si="20"/>
        <v>1045.2501588562834</v>
      </c>
    </row>
    <row r="134" spans="1:13">
      <c r="A134" s="65">
        <v>119</v>
      </c>
      <c r="B134" s="67">
        <f t="shared" si="11"/>
        <v>636.81602514609619</v>
      </c>
      <c r="C134" s="66">
        <f t="shared" si="12"/>
        <v>9.9166666666666661</v>
      </c>
      <c r="D134" s="70">
        <f t="shared" si="13"/>
        <v>677.18904681004608</v>
      </c>
      <c r="E134" s="67">
        <f t="shared" si="14"/>
        <v>677.18904681004608</v>
      </c>
      <c r="F134" s="68">
        <f t="shared" si="15"/>
        <v>6167.4202357314653</v>
      </c>
      <c r="G134" s="68" cm="1">
        <f t="array" ref="G134">_xll.DCE_EC312_SpecificHeat_Ca(B134)</f>
        <v>794.49860878437676</v>
      </c>
      <c r="H134" s="67">
        <f t="shared" si="16"/>
        <v>1.9313935761777221</v>
      </c>
      <c r="I134" s="67">
        <f t="shared" si="17"/>
        <v>638.74741872227389</v>
      </c>
      <c r="J134" s="71">
        <f t="shared" si="18"/>
        <v>9.9166666666666661</v>
      </c>
      <c r="K134" s="72">
        <f t="shared" si="19"/>
        <v>638.74741872227389</v>
      </c>
      <c r="L134" s="74">
        <f>L133+1</f>
        <v>118</v>
      </c>
      <c r="M134" s="75">
        <f t="shared" si="20"/>
        <v>1046.5239739356957</v>
      </c>
    </row>
    <row r="135" spans="1:13">
      <c r="A135" s="65">
        <v>120</v>
      </c>
      <c r="B135" s="67">
        <f t="shared" si="11"/>
        <v>638.74741872227389</v>
      </c>
      <c r="C135" s="66">
        <f t="shared" si="12"/>
        <v>10</v>
      </c>
      <c r="D135" s="70">
        <f t="shared" si="13"/>
        <v>678.42733151313416</v>
      </c>
      <c r="E135" s="67">
        <f t="shared" si="14"/>
        <v>678.42733151313416</v>
      </c>
      <c r="F135" s="68">
        <f t="shared" si="15"/>
        <v>6087.4122885370907</v>
      </c>
      <c r="G135" s="68" cm="1">
        <f t="array" ref="G135">_xll.DCE_EC312_SpecificHeat_Ca(B135)</f>
        <v>796.99911188826536</v>
      </c>
      <c r="H135" s="67">
        <f t="shared" si="16"/>
        <v>1.9003572912316802</v>
      </c>
      <c r="I135" s="67">
        <f t="shared" si="17"/>
        <v>640.64777601350556</v>
      </c>
      <c r="J135" s="71">
        <f t="shared" si="18"/>
        <v>10</v>
      </c>
      <c r="K135" s="72">
        <f t="shared" si="19"/>
        <v>640.64777601350556</v>
      </c>
      <c r="L135" s="74">
        <f t="shared" ref="L135:L154" si="22">L134+1</f>
        <v>119</v>
      </c>
      <c r="M135" s="75">
        <f t="shared" si="20"/>
        <v>1047.7870507202226</v>
      </c>
    </row>
    <row r="136" spans="1:13">
      <c r="A136" s="65">
        <v>121</v>
      </c>
      <c r="B136" s="67">
        <f t="shared" si="11"/>
        <v>640.64777601350556</v>
      </c>
      <c r="C136" s="66">
        <f t="shared" si="12"/>
        <v>10.083333333333334</v>
      </c>
      <c r="D136" s="70">
        <f t="shared" si="13"/>
        <v>679.65546622748013</v>
      </c>
      <c r="E136" s="67">
        <f t="shared" si="14"/>
        <v>679.65546622748013</v>
      </c>
      <c r="F136" s="68">
        <f t="shared" si="15"/>
        <v>6009.4755563371727</v>
      </c>
      <c r="G136" s="68" cm="1">
        <f t="array" ref="G136">_xll.DCE_EC312_SpecificHeat_Ca(B136)</f>
        <v>799.55627090557016</v>
      </c>
      <c r="H136" s="67">
        <f t="shared" si="16"/>
        <v>1.8700271913897717</v>
      </c>
      <c r="I136" s="67">
        <f t="shared" si="17"/>
        <v>642.51780320489536</v>
      </c>
      <c r="J136" s="71">
        <f t="shared" si="18"/>
        <v>10.083333333333334</v>
      </c>
      <c r="K136" s="72">
        <f t="shared" si="19"/>
        <v>642.51780320489536</v>
      </c>
      <c r="L136" s="74">
        <f t="shared" si="22"/>
        <v>120</v>
      </c>
      <c r="M136" s="75">
        <f t="shared" si="20"/>
        <v>1049.039568745648</v>
      </c>
    </row>
    <row r="137" spans="1:13">
      <c r="A137" s="65">
        <v>122</v>
      </c>
      <c r="B137" s="67">
        <f t="shared" si="11"/>
        <v>642.51780320489536</v>
      </c>
      <c r="C137" s="66">
        <f t="shared" si="12"/>
        <v>10.166666666666666</v>
      </c>
      <c r="D137" s="70">
        <f t="shared" si="13"/>
        <v>680.87361599630106</v>
      </c>
      <c r="E137" s="67">
        <f t="shared" si="14"/>
        <v>680.87361599630106</v>
      </c>
      <c r="F137" s="68">
        <f t="shared" si="15"/>
        <v>5933.5829881130603</v>
      </c>
      <c r="G137" s="68" cm="1">
        <f t="array" ref="G137">_xll.DCE_EC312_SpecificHeat_Ca(B137)</f>
        <v>802.17198217486566</v>
      </c>
      <c r="H137" s="67">
        <f t="shared" si="16"/>
        <v>1.8403902086057951</v>
      </c>
      <c r="I137" s="67">
        <f t="shared" si="17"/>
        <v>644.35819341350111</v>
      </c>
      <c r="J137" s="71">
        <f t="shared" si="18"/>
        <v>10.166666666666666</v>
      </c>
      <c r="K137" s="72">
        <f t="shared" si="19"/>
        <v>644.35819341350111</v>
      </c>
      <c r="L137" s="74">
        <f t="shared" si="22"/>
        <v>121</v>
      </c>
      <c r="M137" s="75">
        <f t="shared" si="20"/>
        <v>1050.281703082514</v>
      </c>
    </row>
    <row r="138" spans="1:13">
      <c r="A138" s="65">
        <v>123</v>
      </c>
      <c r="B138" s="67">
        <f t="shared" si="11"/>
        <v>644.35819341350111</v>
      </c>
      <c r="C138" s="66">
        <f t="shared" si="12"/>
        <v>10.25</v>
      </c>
      <c r="D138" s="70">
        <f t="shared" si="13"/>
        <v>682.08194186974549</v>
      </c>
      <c r="E138" s="67">
        <f t="shared" si="14"/>
        <v>682.08194186974549</v>
      </c>
      <c r="F138" s="68">
        <f t="shared" si="15"/>
        <v>5859.7065447697587</v>
      </c>
      <c r="G138" s="68" cm="1">
        <f t="array" ref="G138">_xll.DCE_EC312_SpecificHeat_Ca(B138)</f>
        <v>804.8482396267076</v>
      </c>
      <c r="H138" s="67">
        <f t="shared" si="16"/>
        <v>1.8114328978210483</v>
      </c>
      <c r="I138" s="67">
        <f t="shared" si="17"/>
        <v>646.16962631132219</v>
      </c>
      <c r="J138" s="71">
        <f t="shared" si="18"/>
        <v>10.25</v>
      </c>
      <c r="K138" s="72">
        <f t="shared" si="19"/>
        <v>646.16962631132219</v>
      </c>
      <c r="L138" s="74">
        <f t="shared" si="22"/>
        <v>122</v>
      </c>
      <c r="M138" s="75">
        <f t="shared" si="20"/>
        <v>1051.5136244829766</v>
      </c>
    </row>
    <row r="139" spans="1:13">
      <c r="A139" s="65">
        <v>124</v>
      </c>
      <c r="B139" s="67">
        <f t="shared" si="11"/>
        <v>646.16962631132219</v>
      </c>
      <c r="C139" s="66">
        <f t="shared" si="12"/>
        <v>10.333333333333334</v>
      </c>
      <c r="D139" s="70">
        <f t="shared" si="13"/>
        <v>683.28060103267467</v>
      </c>
      <c r="E139" s="67">
        <f t="shared" si="14"/>
        <v>683.28060103267467</v>
      </c>
      <c r="F139" s="68">
        <f t="shared" si="15"/>
        <v>5787.8173524206304</v>
      </c>
      <c r="G139" s="68" cm="1">
        <f t="array" ref="G139">_xll.DCE_EC312_SpecificHeat_Ca(B139)</f>
        <v>807.58714026449707</v>
      </c>
      <c r="H139" s="67">
        <f t="shared" si="16"/>
        <v>1.7831414890799613</v>
      </c>
      <c r="I139" s="67">
        <f t="shared" si="17"/>
        <v>647.95276780040217</v>
      </c>
      <c r="J139" s="71">
        <f t="shared" si="18"/>
        <v>10.333333333333334</v>
      </c>
      <c r="K139" s="72">
        <f t="shared" si="19"/>
        <v>647.95276780040217</v>
      </c>
      <c r="L139" s="74">
        <f t="shared" si="22"/>
        <v>123</v>
      </c>
      <c r="M139" s="75">
        <f t="shared" si="20"/>
        <v>1052.735499521676</v>
      </c>
    </row>
    <row r="140" spans="1:13">
      <c r="A140" s="65">
        <v>125</v>
      </c>
      <c r="B140" s="67">
        <f t="shared" si="11"/>
        <v>647.95276780040217</v>
      </c>
      <c r="C140" s="66">
        <f t="shared" si="12"/>
        <v>10.416666666666666</v>
      </c>
      <c r="D140" s="70">
        <f t="shared" si="13"/>
        <v>684.46974692737365</v>
      </c>
      <c r="E140" s="67">
        <f t="shared" si="14"/>
        <v>684.46974692737365</v>
      </c>
      <c r="F140" s="68">
        <f t="shared" si="15"/>
        <v>5717.8858477678714</v>
      </c>
      <c r="G140" s="68" cm="1">
        <f t="array" ref="G140">_xll.DCE_EC312_SpecificHeat_Ca(B140)</f>
        <v>810.39089000736737</v>
      </c>
      <c r="H140" s="67">
        <f t="shared" si="16"/>
        <v>1.7555019363572639</v>
      </c>
      <c r="I140" s="67">
        <f t="shared" si="17"/>
        <v>649.70826973675946</v>
      </c>
      <c r="J140" s="71">
        <f t="shared" si="18"/>
        <v>10.416666666666666</v>
      </c>
      <c r="K140" s="72">
        <f t="shared" si="19"/>
        <v>649.70826973675946</v>
      </c>
      <c r="L140" s="74">
        <f t="shared" si="22"/>
        <v>124</v>
      </c>
      <c r="M140" s="75">
        <f t="shared" si="20"/>
        <v>1053.9474907309066</v>
      </c>
    </row>
    <row r="141" spans="1:13">
      <c r="A141" s="65">
        <v>126</v>
      </c>
      <c r="B141" s="67">
        <f t="shared" si="11"/>
        <v>649.70826973675946</v>
      </c>
      <c r="C141" s="66">
        <f t="shared" si="12"/>
        <v>10.5</v>
      </c>
      <c r="D141" s="70">
        <f t="shared" si="13"/>
        <v>685.64952937143096</v>
      </c>
      <c r="E141" s="67">
        <f t="shared" si="14"/>
        <v>685.64952937143096</v>
      </c>
      <c r="F141" s="68">
        <f t="shared" si="15"/>
        <v>5649.881915731361</v>
      </c>
      <c r="G141" s="68" cm="1">
        <f t="array" ref="G141">_xll.DCE_EC312_SpecificHeat_Ca(B141)</f>
        <v>813.26180992528657</v>
      </c>
      <c r="H141" s="67">
        <f t="shared" si="16"/>
        <v>1.7284999631560474</v>
      </c>
      <c r="I141" s="67">
        <f t="shared" si="17"/>
        <v>651.43676969991554</v>
      </c>
      <c r="J141" s="71">
        <f t="shared" si="18"/>
        <v>10.5</v>
      </c>
      <c r="K141" s="72">
        <f t="shared" si="19"/>
        <v>651.43676969991554</v>
      </c>
      <c r="L141" s="74">
        <f t="shared" si="22"/>
        <v>125</v>
      </c>
      <c r="M141" s="75">
        <f t="shared" si="20"/>
        <v>1055.149756730365</v>
      </c>
    </row>
    <row r="142" spans="1:13">
      <c r="A142" s="65">
        <v>127</v>
      </c>
      <c r="B142" s="67">
        <f t="shared" si="11"/>
        <v>651.43676969991554</v>
      </c>
      <c r="C142" s="66">
        <f t="shared" si="12"/>
        <v>10.583333333333334</v>
      </c>
      <c r="D142" s="70">
        <f t="shared" si="13"/>
        <v>686.82009467101307</v>
      </c>
      <c r="E142" s="67">
        <f t="shared" si="14"/>
        <v>686.82009467101307</v>
      </c>
      <c r="F142" s="68">
        <f t="shared" si="15"/>
        <v>5583.7750195075196</v>
      </c>
      <c r="G142" s="68" cm="1">
        <f t="array" ref="G142">_xll.DCE_EC312_SpecificHeat_Ca(B142)</f>
        <v>816.20234289924963</v>
      </c>
      <c r="H142" s="67">
        <f t="shared" si="16"/>
        <v>1.7021211049455978</v>
      </c>
      <c r="I142" s="67">
        <f t="shared" si="17"/>
        <v>653.13889080486115</v>
      </c>
      <c r="J142" s="71">
        <f t="shared" si="18"/>
        <v>10.583333333333334</v>
      </c>
      <c r="K142" s="72">
        <f t="shared" si="19"/>
        <v>653.13889080486115</v>
      </c>
      <c r="L142" s="74">
        <f t="shared" si="22"/>
        <v>126</v>
      </c>
      <c r="M142" s="75">
        <f t="shared" si="20"/>
        <v>1056.342452351734</v>
      </c>
    </row>
    <row r="143" spans="1:13">
      <c r="A143" s="65">
        <v>128</v>
      </c>
      <c r="B143" s="67">
        <f t="shared" si="11"/>
        <v>653.13889080486115</v>
      </c>
      <c r="C143" s="66">
        <f t="shared" si="12"/>
        <v>10.666666666666666</v>
      </c>
      <c r="D143" s="70">
        <f t="shared" si="13"/>
        <v>687.9815857297483</v>
      </c>
      <c r="E143" s="67">
        <f t="shared" si="14"/>
        <v>687.9815857297483</v>
      </c>
      <c r="F143" s="68">
        <f t="shared" si="15"/>
        <v>5519.5343232652413</v>
      </c>
      <c r="G143" s="68" cm="1">
        <f t="array" ref="G143">_xll.DCE_EC312_SpecificHeat_Ca(B143)</f>
        <v>819.21506074239244</v>
      </c>
      <c r="H143" s="67">
        <f t="shared" si="16"/>
        <v>1.6763507485159019</v>
      </c>
      <c r="I143" s="67">
        <f t="shared" si="17"/>
        <v>654.81524155337706</v>
      </c>
      <c r="J143" s="71">
        <f t="shared" si="18"/>
        <v>10.666666666666666</v>
      </c>
      <c r="K143" s="72">
        <f t="shared" si="19"/>
        <v>654.81524155337706</v>
      </c>
      <c r="L143" s="74">
        <f t="shared" si="22"/>
        <v>127</v>
      </c>
      <c r="M143" s="75">
        <f t="shared" si="20"/>
        <v>1057.525728758347</v>
      </c>
    </row>
    <row r="144" spans="1:13">
      <c r="A144" s="65">
        <v>129</v>
      </c>
      <c r="B144" s="67">
        <f t="shared" si="11"/>
        <v>654.81524155337706</v>
      </c>
      <c r="C144" s="66">
        <f t="shared" si="12"/>
        <v>10.75</v>
      </c>
      <c r="D144" s="70">
        <f t="shared" si="13"/>
        <v>689.13414215342334</v>
      </c>
      <c r="E144" s="67">
        <f t="shared" si="14"/>
        <v>689.13414215342334</v>
      </c>
      <c r="F144" s="68">
        <f t="shared" si="15"/>
        <v>5457.1288077076697</v>
      </c>
      <c r="G144" s="68" cm="1">
        <f t="array" ref="G144">_xll.DCE_EC312_SpecificHeat_Ca(B144)</f>
        <v>822.30267182110026</v>
      </c>
      <c r="H144" s="67">
        <f t="shared" si="16"/>
        <v>1.651174168332334</v>
      </c>
      <c r="I144" s="67">
        <f t="shared" si="17"/>
        <v>656.46641572170938</v>
      </c>
      <c r="J144" s="71">
        <f t="shared" si="18"/>
        <v>10.75</v>
      </c>
      <c r="K144" s="72">
        <f t="shared" si="19"/>
        <v>656.46641572170938</v>
      </c>
      <c r="L144" s="74">
        <f t="shared" si="22"/>
        <v>128</v>
      </c>
      <c r="M144" s="75">
        <f t="shared" si="20"/>
        <v>1058.6997335601616</v>
      </c>
    </row>
    <row r="145" spans="1:13">
      <c r="A145" s="65">
        <v>130</v>
      </c>
      <c r="B145" s="67">
        <f t="shared" ref="B145:B208" si="23">IF(A145=1,20,I144)</f>
        <v>656.46641572170938</v>
      </c>
      <c r="C145" s="66">
        <f t="shared" ref="C145:C208" si="24">A145*5/60</f>
        <v>10.833333333333334</v>
      </c>
      <c r="D145" s="70">
        <f t="shared" ref="D145:D208" si="25">20 + 345 *LOG10(8 * C145 + 1)</f>
        <v>690.2779003506829</v>
      </c>
      <c r="E145" s="67">
        <f t="shared" ref="E145:E208" si="26">D145</f>
        <v>690.2779003506829</v>
      </c>
      <c r="F145" s="68">
        <f t="shared" ref="F145:F208" si="27">25 * (D145 - B145)+1 * 0.7 * 1 * 0.0000000567 * ((E145 + 273) ^ 4 - (B145 + 273) ^ 4)</f>
        <v>5396.5273787472715</v>
      </c>
      <c r="G145" s="68" cm="1">
        <f t="array" ref="G145">_xll.DCE_EC312_SpecificHeat_Ca(B145)</f>
        <v>825.46802921875167</v>
      </c>
      <c r="H145" s="67">
        <f t="shared" ref="H145:H208" si="28">$G$10 * $G$9 / (G145 * 7850) * F145 * 5</f>
        <v>1.6265765599793709</v>
      </c>
      <c r="I145" s="67">
        <f t="shared" ref="I145:I208" si="29">B145+H145</f>
        <v>658.09299228168879</v>
      </c>
      <c r="J145" s="71">
        <f t="shared" ref="J145:J166" si="30">C145</f>
        <v>10.833333333333334</v>
      </c>
      <c r="K145" s="72">
        <f t="shared" ref="K145:K166" si="31">I145</f>
        <v>658.09299228168879</v>
      </c>
      <c r="L145" s="74">
        <f t="shared" si="22"/>
        <v>129</v>
      </c>
      <c r="M145" s="75">
        <f t="shared" ref="M145:M166" si="32">20+345*LOG10(8*L145+1)</f>
        <v>1059.8646109242691</v>
      </c>
    </row>
    <row r="146" spans="1:13">
      <c r="A146" s="65">
        <v>131</v>
      </c>
      <c r="B146" s="67">
        <f t="shared" si="23"/>
        <v>658.09299228168879</v>
      </c>
      <c r="C146" s="66">
        <f t="shared" si="24"/>
        <v>10.916666666666666</v>
      </c>
      <c r="D146" s="70">
        <f t="shared" si="25"/>
        <v>691.41299362991515</v>
      </c>
      <c r="E146" s="67">
        <f t="shared" si="26"/>
        <v>691.41299362991515</v>
      </c>
      <c r="F146" s="68">
        <f t="shared" si="27"/>
        <v>5337.6989695573529</v>
      </c>
      <c r="G146" s="68" cm="1">
        <f t="array" ref="G146">_xll.DCE_EC312_SpecificHeat_Ca(B146)</f>
        <v>828.71413948867598</v>
      </c>
      <c r="H146" s="67">
        <f t="shared" si="28"/>
        <v>1.60254307078631</v>
      </c>
      <c r="I146" s="67">
        <f t="shared" si="29"/>
        <v>659.69553535247508</v>
      </c>
      <c r="J146" s="71">
        <f t="shared" si="30"/>
        <v>10.916666666666666</v>
      </c>
      <c r="K146" s="72">
        <f t="shared" si="31"/>
        <v>659.69553535247508</v>
      </c>
      <c r="L146" s="74">
        <f t="shared" si="22"/>
        <v>130</v>
      </c>
      <c r="M146" s="75">
        <f t="shared" si="32"/>
        <v>1061.0205016811349</v>
      </c>
    </row>
    <row r="147" spans="1:13">
      <c r="A147" s="65">
        <v>132</v>
      </c>
      <c r="B147" s="67">
        <f t="shared" si="23"/>
        <v>659.69553535247508</v>
      </c>
      <c r="C147" s="66">
        <f t="shared" si="24"/>
        <v>11</v>
      </c>
      <c r="D147" s="70">
        <f t="shared" si="25"/>
        <v>692.53955229249493</v>
      </c>
      <c r="E147" s="67">
        <f t="shared" si="26"/>
        <v>692.53955229249493</v>
      </c>
      <c r="F147" s="68">
        <f t="shared" si="27"/>
        <v>5280.6126362764335</v>
      </c>
      <c r="G147" s="68" cm="1">
        <f t="array" ref="G147">_xll.DCE_EC312_SpecificHeat_Ca(B147)</f>
        <v>832.04417204723165</v>
      </c>
      <c r="H147" s="67">
        <f t="shared" si="28"/>
        <v>1.5790588277311393</v>
      </c>
      <c r="I147" s="67">
        <f t="shared" si="29"/>
        <v>661.27459418020624</v>
      </c>
      <c r="J147" s="71">
        <f t="shared" si="30"/>
        <v>11</v>
      </c>
      <c r="K147" s="72">
        <f t="shared" si="31"/>
        <v>661.27459418020624</v>
      </c>
      <c r="L147" s="74">
        <f t="shared" si="22"/>
        <v>131</v>
      </c>
      <c r="M147" s="75">
        <f t="shared" si="32"/>
        <v>1062.1675434267775</v>
      </c>
    </row>
    <row r="148" spans="1:13">
      <c r="A148" s="65">
        <v>133</v>
      </c>
      <c r="B148" s="67">
        <f t="shared" si="23"/>
        <v>661.27459418020624</v>
      </c>
      <c r="C148" s="66">
        <f t="shared" si="24"/>
        <v>11.083333333333334</v>
      </c>
      <c r="D148" s="70">
        <f t="shared" si="25"/>
        <v>693.65770372254724</v>
      </c>
      <c r="E148" s="67">
        <f t="shared" si="26"/>
        <v>693.65770372254724</v>
      </c>
      <c r="F148" s="68">
        <f t="shared" si="27"/>
        <v>5225.237647651762</v>
      </c>
      <c r="G148" s="68" cm="1">
        <f t="array" ref="G148">_xll.DCE_EC312_SpecificHeat_Ca(B148)</f>
        <v>835.46146926271092</v>
      </c>
      <c r="H148" s="67">
        <f t="shared" si="28"/>
        <v>1.5561089627205325</v>
      </c>
      <c r="I148" s="67">
        <f t="shared" si="29"/>
        <v>662.83070314292672</v>
      </c>
      <c r="J148" s="71">
        <f t="shared" si="30"/>
        <v>11.083333333333334</v>
      </c>
      <c r="K148" s="72">
        <f t="shared" si="31"/>
        <v>662.83070314292672</v>
      </c>
      <c r="L148" s="74">
        <f t="shared" si="22"/>
        <v>132</v>
      </c>
      <c r="M148" s="75">
        <f t="shared" si="32"/>
        <v>1063.305870621062</v>
      </c>
    </row>
    <row r="149" spans="1:13">
      <c r="A149" s="65">
        <v>134</v>
      </c>
      <c r="B149" s="67">
        <f t="shared" si="23"/>
        <v>662.83070314292672</v>
      </c>
      <c r="C149" s="66">
        <f t="shared" si="24"/>
        <v>11.166666666666666</v>
      </c>
      <c r="D149" s="70">
        <f t="shared" si="25"/>
        <v>694.76757247338639</v>
      </c>
      <c r="E149" s="67">
        <f t="shared" si="26"/>
        <v>694.76757247338639</v>
      </c>
      <c r="F149" s="68">
        <f t="shared" si="27"/>
        <v>5171.5435689173282</v>
      </c>
      <c r="G149" s="68" cm="1">
        <f t="array" ref="G149">_xll.DCE_EC312_SpecificHeat_Ca(B149)</f>
        <v>838.96955730106106</v>
      </c>
      <c r="H149" s="67">
        <f t="shared" si="28"/>
        <v>1.5336786353453582</v>
      </c>
      <c r="I149" s="67">
        <f t="shared" si="29"/>
        <v>664.3643817782721</v>
      </c>
      <c r="J149" s="71">
        <f t="shared" si="30"/>
        <v>11.166666666666666</v>
      </c>
      <c r="K149" s="72">
        <f t="shared" si="31"/>
        <v>664.3643817782721</v>
      </c>
      <c r="L149" s="74">
        <f t="shared" si="22"/>
        <v>133</v>
      </c>
      <c r="M149" s="75">
        <f t="shared" si="32"/>
        <v>1064.4356146822909</v>
      </c>
    </row>
    <row r="150" spans="1:13">
      <c r="A150" s="65">
        <v>135</v>
      </c>
      <c r="B150" s="67">
        <f t="shared" si="23"/>
        <v>664.3643817782721</v>
      </c>
      <c r="C150" s="66">
        <f t="shared" si="24"/>
        <v>11.25</v>
      </c>
      <c r="D150" s="70">
        <f t="shared" si="25"/>
        <v>695.86928035077733</v>
      </c>
      <c r="E150" s="67">
        <f t="shared" si="26"/>
        <v>695.86928035077733</v>
      </c>
      <c r="F150" s="68">
        <f t="shared" si="27"/>
        <v>5119.500340207107</v>
      </c>
      <c r="G150" s="68" cm="1">
        <f t="array" ref="G150">_xll.DCE_EC312_SpecificHeat_Ca(B150)</f>
        <v>842.57215779528087</v>
      </c>
      <c r="H150" s="67">
        <f t="shared" si="28"/>
        <v>1.5117530532111323</v>
      </c>
      <c r="I150" s="67">
        <f t="shared" si="29"/>
        <v>665.87613483148323</v>
      </c>
      <c r="J150" s="71">
        <f t="shared" si="30"/>
        <v>11.25</v>
      </c>
      <c r="K150" s="72">
        <f t="shared" si="31"/>
        <v>665.87613483148323</v>
      </c>
      <c r="L150" s="74">
        <f t="shared" si="22"/>
        <v>134</v>
      </c>
      <c r="M150" s="75">
        <f t="shared" si="32"/>
        <v>1065.5569040782532</v>
      </c>
    </row>
    <row r="151" spans="1:13">
      <c r="A151" s="65">
        <v>136</v>
      </c>
      <c r="B151" s="67">
        <f t="shared" si="23"/>
        <v>665.87613483148323</v>
      </c>
      <c r="C151" s="66">
        <f t="shared" si="24"/>
        <v>11.333333333333334</v>
      </c>
      <c r="D151" s="70">
        <f t="shared" si="25"/>
        <v>696.96294649315712</v>
      </c>
      <c r="E151" s="67">
        <f t="shared" si="26"/>
        <v>696.96294649315712</v>
      </c>
      <c r="F151" s="68">
        <f t="shared" si="27"/>
        <v>5069.0783498090741</v>
      </c>
      <c r="G151" s="68" cm="1">
        <f t="array" ref="G151">_xll.DCE_EC312_SpecificHeat_Ca(B151)</f>
        <v>846.27320041183236</v>
      </c>
      <c r="H151" s="67">
        <f t="shared" si="28"/>
        <v>1.4903174899425613</v>
      </c>
      <c r="I151" s="67">
        <f t="shared" si="29"/>
        <v>667.36645232142575</v>
      </c>
      <c r="J151" s="71">
        <f t="shared" si="30"/>
        <v>11.333333333333334</v>
      </c>
      <c r="K151" s="72">
        <f t="shared" si="31"/>
        <v>667.36645232142575</v>
      </c>
      <c r="L151" s="74">
        <f t="shared" si="22"/>
        <v>135</v>
      </c>
      <c r="M151" s="75">
        <f t="shared" si="32"/>
        <v>1066.6698644138919</v>
      </c>
    </row>
    <row r="152" spans="1:13">
      <c r="A152" s="65">
        <v>137</v>
      </c>
      <c r="B152" s="67">
        <f t="shared" si="23"/>
        <v>667.36645232142575</v>
      </c>
      <c r="C152" s="66">
        <f t="shared" si="24"/>
        <v>11.416666666666666</v>
      </c>
      <c r="D152" s="70">
        <f t="shared" si="25"/>
        <v>698.04868744895123</v>
      </c>
      <c r="E152" s="67">
        <f t="shared" si="26"/>
        <v>698.04868744895123</v>
      </c>
      <c r="F152" s="68">
        <f t="shared" si="27"/>
        <v>5020.2485025680726</v>
      </c>
      <c r="G152" s="68" cm="1">
        <f t="array" ref="G152">_xll.DCE_EC312_SpecificHeat_Ca(B152)</f>
        <v>850.07683639461288</v>
      </c>
      <c r="H152" s="67">
        <f t="shared" si="28"/>
        <v>1.4693573009601568</v>
      </c>
      <c r="I152" s="67">
        <f t="shared" si="29"/>
        <v>668.83580962238591</v>
      </c>
      <c r="J152" s="71">
        <f t="shared" si="30"/>
        <v>11.416666666666666</v>
      </c>
      <c r="K152" s="72">
        <f t="shared" si="31"/>
        <v>668.83580962238591</v>
      </c>
      <c r="L152" s="74">
        <f t="shared" si="22"/>
        <v>136</v>
      </c>
      <c r="M152" s="75">
        <f t="shared" si="32"/>
        <v>1067.7746185157423</v>
      </c>
    </row>
    <row r="153" spans="1:13">
      <c r="A153" s="65">
        <v>138</v>
      </c>
      <c r="B153" s="67">
        <f t="shared" si="23"/>
        <v>668.83580962238591</v>
      </c>
      <c r="C153" s="66">
        <f t="shared" si="24"/>
        <v>11.5</v>
      </c>
      <c r="D153" s="70">
        <f t="shared" si="25"/>
        <v>699.12661725110763</v>
      </c>
      <c r="E153" s="67">
        <f t="shared" si="26"/>
        <v>699.12661725110763</v>
      </c>
      <c r="F153" s="68">
        <f t="shared" si="27"/>
        <v>4972.982283747011</v>
      </c>
      <c r="G153" s="68" cm="1">
        <f t="array" ref="G153">_xll.DCE_EC312_SpecificHeat_Ca(B153)</f>
        <v>853.98745317502153</v>
      </c>
      <c r="H153" s="67">
        <f t="shared" si="28"/>
        <v>1.4488579371252532</v>
      </c>
      <c r="I153" s="67">
        <f t="shared" si="29"/>
        <v>670.28466755951115</v>
      </c>
      <c r="J153" s="71">
        <f t="shared" si="30"/>
        <v>11.5</v>
      </c>
      <c r="K153" s="72">
        <f t="shared" si="31"/>
        <v>670.28466755951115</v>
      </c>
      <c r="L153" s="74">
        <f t="shared" si="22"/>
        <v>137</v>
      </c>
      <c r="M153" s="75">
        <f t="shared" si="32"/>
        <v>1068.8712865132754</v>
      </c>
    </row>
    <row r="154" spans="1:13">
      <c r="A154" s="65">
        <v>139</v>
      </c>
      <c r="B154" s="67">
        <f t="shared" si="23"/>
        <v>670.28466755951115</v>
      </c>
      <c r="C154" s="66">
        <f t="shared" si="24"/>
        <v>11.583333333333334</v>
      </c>
      <c r="D154" s="70">
        <f t="shared" si="25"/>
        <v>700.19684748896907</v>
      </c>
      <c r="E154" s="67">
        <f t="shared" si="26"/>
        <v>700.19684748896907</v>
      </c>
      <c r="F154" s="68">
        <f t="shared" si="27"/>
        <v>4927.251818655529</v>
      </c>
      <c r="G154" s="68" cm="1">
        <f t="array" ref="G154">_xll.DCE_EC312_SpecificHeat_Ca(B154)</f>
        <v>858.00969014553266</v>
      </c>
      <c r="H154" s="67">
        <f t="shared" si="28"/>
        <v>1.4288049563474612</v>
      </c>
      <c r="I154" s="67">
        <f t="shared" si="29"/>
        <v>671.7134725158586</v>
      </c>
      <c r="J154" s="71">
        <f t="shared" si="30"/>
        <v>11.583333333333334</v>
      </c>
      <c r="K154" s="72">
        <f t="shared" si="31"/>
        <v>671.7134725158586</v>
      </c>
      <c r="L154" s="74">
        <f t="shared" si="22"/>
        <v>138</v>
      </c>
      <c r="M154" s="75">
        <f t="shared" si="32"/>
        <v>1069.9599859172897</v>
      </c>
    </row>
    <row r="155" spans="1:13">
      <c r="A155" s="65">
        <v>140</v>
      </c>
      <c r="B155" s="67">
        <f t="shared" si="23"/>
        <v>671.7134725158586</v>
      </c>
      <c r="C155" s="66">
        <f t="shared" si="24"/>
        <v>11.666666666666666</v>
      </c>
      <c r="D155" s="70">
        <f t="shared" si="25"/>
        <v>701.25948737759666</v>
      </c>
      <c r="E155" s="67">
        <f t="shared" si="26"/>
        <v>701.25948737759666</v>
      </c>
      <c r="F155" s="68">
        <f t="shared" si="27"/>
        <v>4883.0299283546174</v>
      </c>
      <c r="G155" s="68" cm="1">
        <f t="array" ref="G155">_xll.DCE_EC312_SpecificHeat_Ca(B155)</f>
        <v>862.14845570407408</v>
      </c>
      <c r="H155" s="67">
        <f t="shared" si="28"/>
        <v>1.4091840332460701</v>
      </c>
      <c r="I155" s="67">
        <f t="shared" si="29"/>
        <v>673.1226565491047</v>
      </c>
      <c r="J155" s="71">
        <f t="shared" si="30"/>
        <v>11.666666666666666</v>
      </c>
      <c r="K155" s="72">
        <f t="shared" si="31"/>
        <v>673.1226565491047</v>
      </c>
      <c r="L155" s="74">
        <f>L154+1</f>
        <v>139</v>
      </c>
      <c r="M155" s="75">
        <f t="shared" si="32"/>
        <v>1071.0408316954743</v>
      </c>
    </row>
    <row r="156" spans="1:13">
      <c r="A156" s="65">
        <v>141</v>
      </c>
      <c r="B156" s="67">
        <f t="shared" si="23"/>
        <v>673.1226565491047</v>
      </c>
      <c r="C156" s="66">
        <f t="shared" si="24"/>
        <v>11.75</v>
      </c>
      <c r="D156" s="70">
        <f t="shared" si="25"/>
        <v>702.31464382465253</v>
      </c>
      <c r="E156" s="67">
        <f t="shared" si="26"/>
        <v>702.31464382465253</v>
      </c>
      <c r="F156" s="68">
        <f t="shared" si="27"/>
        <v>4840.2901817434404</v>
      </c>
      <c r="G156" s="68" cm="1">
        <f t="array" ref="G156">_xll.DCE_EC312_SpecificHeat_Ca(B156)</f>
        <v>866.40894568750377</v>
      </c>
      <c r="H156" s="67">
        <f t="shared" si="28"/>
        <v>1.3899809669538246</v>
      </c>
      <c r="I156" s="67">
        <f t="shared" si="29"/>
        <v>674.51263751605848</v>
      </c>
      <c r="J156" s="71">
        <f t="shared" si="30"/>
        <v>11.75</v>
      </c>
      <c r="K156" s="72">
        <f t="shared" si="31"/>
        <v>674.51263751605848</v>
      </c>
      <c r="L156" s="74">
        <f t="shared" ref="L156:L158" si="33">L155+1</f>
        <v>140</v>
      </c>
      <c r="M156" s="75">
        <f t="shared" si="32"/>
        <v>1072.1139363452658</v>
      </c>
    </row>
    <row r="157" spans="1:13">
      <c r="A157" s="65">
        <v>142</v>
      </c>
      <c r="B157" s="67">
        <f t="shared" si="23"/>
        <v>674.51263751605848</v>
      </c>
      <c r="C157" s="66">
        <f t="shared" si="24"/>
        <v>11.833333333333334</v>
      </c>
      <c r="D157" s="70">
        <f t="shared" si="25"/>
        <v>703.36242149494387</v>
      </c>
      <c r="E157" s="67">
        <f t="shared" si="26"/>
        <v>703.36242149494387</v>
      </c>
      <c r="F157" s="68">
        <f t="shared" si="27"/>
        <v>4799.0069443319871</v>
      </c>
      <c r="G157" s="68" cm="1">
        <f t="array" ref="G157">_xll.DCE_EC312_SpecificHeat_Ca(B157)</f>
        <v>870.7966633247479</v>
      </c>
      <c r="H157" s="67">
        <f t="shared" si="28"/>
        <v>1.3711816871482443</v>
      </c>
      <c r="I157" s="67">
        <f t="shared" si="29"/>
        <v>675.88381920320671</v>
      </c>
      <c r="J157" s="71">
        <f t="shared" si="30"/>
        <v>11.833333333333334</v>
      </c>
      <c r="K157" s="72">
        <f t="shared" si="31"/>
        <v>675.88381920320671</v>
      </c>
      <c r="L157" s="74">
        <f t="shared" si="33"/>
        <v>141</v>
      </c>
      <c r="M157" s="75">
        <f t="shared" si="32"/>
        <v>1073.179409964114</v>
      </c>
    </row>
    <row r="158" spans="1:13">
      <c r="A158" s="65">
        <v>143</v>
      </c>
      <c r="B158" s="67">
        <f t="shared" si="23"/>
        <v>675.88381920320671</v>
      </c>
      <c r="C158" s="66">
        <f t="shared" si="24"/>
        <v>11.916666666666666</v>
      </c>
      <c r="D158" s="70">
        <f t="shared" si="25"/>
        <v>704.40292287272541</v>
      </c>
      <c r="E158" s="67">
        <f t="shared" si="26"/>
        <v>704.40292287272541</v>
      </c>
      <c r="F158" s="68">
        <f t="shared" si="27"/>
        <v>4759.1554239993329</v>
      </c>
      <c r="G158" s="68" cm="1">
        <f t="array" ref="G158">_xll.DCE_EC312_SpecificHeat_Ca(B158)</f>
        <v>875.31744085385276</v>
      </c>
      <c r="H158" s="67">
        <f t="shared" si="28"/>
        <v>1.3527722583919393</v>
      </c>
      <c r="I158" s="67">
        <f t="shared" si="29"/>
        <v>677.23659146159866</v>
      </c>
      <c r="J158" s="71">
        <f t="shared" si="30"/>
        <v>11.916666666666666</v>
      </c>
      <c r="K158" s="72">
        <f t="shared" si="31"/>
        <v>677.23659146159866</v>
      </c>
      <c r="L158" s="74">
        <f t="shared" si="33"/>
        <v>142</v>
      </c>
      <c r="M158" s="75">
        <f t="shared" si="32"/>
        <v>1074.2373603172684</v>
      </c>
    </row>
    <row r="159" spans="1:13">
      <c r="A159" s="65">
        <v>144</v>
      </c>
      <c r="B159" s="67">
        <f t="shared" si="23"/>
        <v>677.23659146159866</v>
      </c>
      <c r="C159" s="66">
        <f t="shared" si="24"/>
        <v>12</v>
      </c>
      <c r="D159" s="70">
        <f t="shared" si="25"/>
        <v>705.43624832185446</v>
      </c>
      <c r="E159" s="67">
        <f t="shared" si="26"/>
        <v>705.43624832185446</v>
      </c>
      <c r="F159" s="68">
        <f t="shared" si="27"/>
        <v>4720.7117140342825</v>
      </c>
      <c r="G159" s="68" cm="1">
        <f t="array" ref="G159">_xll.DCE_EC312_SpecificHeat_Ca(B159)</f>
        <v>879.97746296248306</v>
      </c>
      <c r="H159" s="67">
        <f t="shared" si="28"/>
        <v>1.3347388828599296</v>
      </c>
      <c r="I159" s="67">
        <f t="shared" si="29"/>
        <v>678.5713303444586</v>
      </c>
      <c r="J159" s="71">
        <f t="shared" si="30"/>
        <v>12</v>
      </c>
      <c r="K159" s="72">
        <f t="shared" si="31"/>
        <v>678.5713303444586</v>
      </c>
      <c r="L159" s="74">
        <f>L158+1</f>
        <v>143</v>
      </c>
      <c r="M159" s="75">
        <f t="shared" si="32"/>
        <v>1075.2878929031879</v>
      </c>
    </row>
    <row r="160" spans="1:13">
      <c r="A160" s="65">
        <v>145</v>
      </c>
      <c r="B160" s="67">
        <f t="shared" si="23"/>
        <v>678.5713303444586</v>
      </c>
      <c r="C160" s="66">
        <f t="shared" si="24"/>
        <v>12.083333333333334</v>
      </c>
      <c r="D160" s="70">
        <f t="shared" si="25"/>
        <v>706.46249614388421</v>
      </c>
      <c r="E160" s="67">
        <f t="shared" si="26"/>
        <v>706.46249614388421</v>
      </c>
      <c r="F160" s="68">
        <f t="shared" si="27"/>
        <v>4683.6528337496929</v>
      </c>
      <c r="G160" s="68" cm="1">
        <f t="array" ref="G160">_xll.DCE_EC312_SpecificHeat_Ca(B160)</f>
        <v>884.78329222851175</v>
      </c>
      <c r="H160" s="67">
        <f t="shared" si="28"/>
        <v>1.3170679015277418</v>
      </c>
      <c r="I160" s="67">
        <f t="shared" si="29"/>
        <v>679.88839824598631</v>
      </c>
      <c r="J160" s="71">
        <f t="shared" si="30"/>
        <v>12.083333333333334</v>
      </c>
      <c r="K160" s="72">
        <f t="shared" si="31"/>
        <v>679.88839824598631</v>
      </c>
      <c r="L160" s="74">
        <f t="shared" ref="L160" si="34">L159+1</f>
        <v>144</v>
      </c>
      <c r="M160" s="75">
        <f t="shared" si="32"/>
        <v>1076.3311110166712</v>
      </c>
    </row>
    <row r="161" spans="1:13">
      <c r="A161" s="65">
        <v>146</v>
      </c>
      <c r="B161" s="67">
        <f t="shared" si="23"/>
        <v>679.88839824598631</v>
      </c>
      <c r="C161" s="66">
        <f t="shared" si="24"/>
        <v>12.166666666666666</v>
      </c>
      <c r="D161" s="70">
        <f t="shared" si="25"/>
        <v>707.4817626341827</v>
      </c>
      <c r="E161" s="67">
        <f t="shared" si="26"/>
        <v>707.4817626341827</v>
      </c>
      <c r="F161" s="68">
        <f t="shared" si="27"/>
        <v>4647.9567669582075</v>
      </c>
      <c r="G161" s="68" cm="1">
        <f t="array" ref="G161">_xll.DCE_EC312_SpecificHeat_Ca(B161)</f>
        <v>889.74189675647631</v>
      </c>
      <c r="H161" s="67">
        <f t="shared" si="28"/>
        <v>1.2997457938904673</v>
      </c>
      <c r="I161" s="67">
        <f t="shared" si="29"/>
        <v>681.18814403987676</v>
      </c>
      <c r="J161" s="71">
        <f t="shared" si="30"/>
        <v>12.166666666666666</v>
      </c>
      <c r="K161" s="72">
        <f t="shared" si="31"/>
        <v>681.18814403987676</v>
      </c>
      <c r="L161" s="74">
        <f>L160+1</f>
        <v>145</v>
      </c>
      <c r="M161" s="75">
        <f t="shared" si="32"/>
        <v>1077.367115809808</v>
      </c>
    </row>
    <row r="162" spans="1:13">
      <c r="A162" s="65">
        <v>147</v>
      </c>
      <c r="B162" s="67">
        <f t="shared" si="23"/>
        <v>681.18814403987676</v>
      </c>
      <c r="C162" s="66">
        <f t="shared" si="24"/>
        <v>12.25</v>
      </c>
      <c r="D162" s="70">
        <f t="shared" si="25"/>
        <v>708.49414213615466</v>
      </c>
      <c r="E162" s="67">
        <f t="shared" si="26"/>
        <v>708.49414213615466</v>
      </c>
      <c r="F162" s="68">
        <f t="shared" si="27"/>
        <v>4613.6024985916274</v>
      </c>
      <c r="G162" s="68" cm="1">
        <f t="array" ref="G162">_xll.DCE_EC312_SpecificHeat_Ca(B162)</f>
        <v>894.86068022713823</v>
      </c>
      <c r="H162" s="67">
        <f t="shared" si="28"/>
        <v>1.2827591762788051</v>
      </c>
      <c r="I162" s="67">
        <f t="shared" si="29"/>
        <v>682.47090321615553</v>
      </c>
      <c r="J162" s="71">
        <f t="shared" si="30"/>
        <v>12.25</v>
      </c>
      <c r="K162" s="72">
        <f t="shared" si="31"/>
        <v>682.47090321615553</v>
      </c>
      <c r="L162" s="74">
        <f t="shared" ref="L162:L164" si="35">L161+1</f>
        <v>146</v>
      </c>
      <c r="M162" s="75">
        <f t="shared" si="32"/>
        <v>1078.3960063508348</v>
      </c>
    </row>
    <row r="163" spans="1:13">
      <c r="A163" s="65">
        <v>148</v>
      </c>
      <c r="B163" s="67">
        <f t="shared" si="23"/>
        <v>682.47090321615553</v>
      </c>
      <c r="C163" s="66">
        <f t="shared" si="24"/>
        <v>12.333333333333334</v>
      </c>
      <c r="D163" s="70">
        <f t="shared" si="25"/>
        <v>709.49972709364465</v>
      </c>
      <c r="E163" s="67">
        <f t="shared" si="26"/>
        <v>709.49972709364465</v>
      </c>
      <c r="F163" s="68">
        <f t="shared" si="27"/>
        <v>4580.5700497414573</v>
      </c>
      <c r="G163" s="68" cm="1">
        <f t="array" ref="G163">_xll.DCE_EC312_SpecificHeat_Ca(B163)</f>
        <v>900.14751460144009</v>
      </c>
      <c r="H163" s="67">
        <f t="shared" si="28"/>
        <v>1.2660947988343449</v>
      </c>
      <c r="I163" s="67">
        <f t="shared" si="29"/>
        <v>683.73699801498992</v>
      </c>
      <c r="J163" s="71">
        <f t="shared" si="30"/>
        <v>12.333333333333334</v>
      </c>
      <c r="K163" s="72">
        <f t="shared" si="31"/>
        <v>683.73699801498992</v>
      </c>
      <c r="L163" s="74">
        <f t="shared" si="35"/>
        <v>147</v>
      </c>
      <c r="M163" s="75">
        <f t="shared" si="32"/>
        <v>1079.4178796809849</v>
      </c>
    </row>
    <row r="164" spans="1:13">
      <c r="A164" s="65">
        <v>149</v>
      </c>
      <c r="B164" s="67">
        <f t="shared" si="23"/>
        <v>683.73699801498992</v>
      </c>
      <c r="C164" s="66">
        <f t="shared" si="24"/>
        <v>12.416666666666666</v>
      </c>
      <c r="D164" s="70">
        <f t="shared" si="25"/>
        <v>710.49860810159248</v>
      </c>
      <c r="E164" s="67">
        <f t="shared" si="26"/>
        <v>710.49860810159248</v>
      </c>
      <c r="F164" s="68">
        <f t="shared" si="27"/>
        <v>4548.8405113929348</v>
      </c>
      <c r="G164" s="68" cm="1">
        <f t="array" ref="G164">_xll.DCE_EC312_SpecificHeat_Ca(B164)</f>
        <v>905.61077574719786</v>
      </c>
      <c r="H164" s="67">
        <f t="shared" si="28"/>
        <v>1.2497395412025187</v>
      </c>
      <c r="I164" s="67">
        <f t="shared" si="29"/>
        <v>684.98673755619245</v>
      </c>
      <c r="J164" s="71">
        <f t="shared" si="30"/>
        <v>12.416666666666666</v>
      </c>
      <c r="K164" s="72">
        <f t="shared" si="31"/>
        <v>684.98673755619245</v>
      </c>
      <c r="L164" s="74">
        <f t="shared" si="35"/>
        <v>148</v>
      </c>
      <c r="M164" s="75">
        <f t="shared" si="32"/>
        <v>1080.4328308694123</v>
      </c>
    </row>
    <row r="165" spans="1:13">
      <c r="A165" s="65">
        <v>150</v>
      </c>
      <c r="B165" s="67">
        <f t="shared" si="23"/>
        <v>684.98673755619245</v>
      </c>
      <c r="C165" s="66">
        <f t="shared" si="24"/>
        <v>12.5</v>
      </c>
      <c r="D165" s="70">
        <f t="shared" si="25"/>
        <v>711.49087395501169</v>
      </c>
      <c r="E165" s="67">
        <f t="shared" si="26"/>
        <v>711.49087395501169</v>
      </c>
      <c r="F165" s="68">
        <f t="shared" si="27"/>
        <v>4518.3960771198554</v>
      </c>
      <c r="G165" s="68" cm="1">
        <f t="array" ref="G165">_xll.DCE_EC312_SpecificHeat_Ca(B165)</f>
        <v>911.25938228724794</v>
      </c>
      <c r="H165" s="67">
        <f t="shared" si="28"/>
        <v>1.2336804069981153</v>
      </c>
      <c r="I165" s="67">
        <f t="shared" si="29"/>
        <v>686.22041796319058</v>
      </c>
      <c r="J165" s="71">
        <f t="shared" si="30"/>
        <v>12.5</v>
      </c>
      <c r="K165" s="72">
        <f t="shared" si="31"/>
        <v>686.22041796319058</v>
      </c>
      <c r="L165" s="74">
        <f>L164+1</f>
        <v>149</v>
      </c>
      <c r="M165" s="75">
        <f t="shared" si="32"/>
        <v>1081.4409530662681</v>
      </c>
    </row>
    <row r="166" spans="1:13">
      <c r="A166" s="65">
        <v>151</v>
      </c>
      <c r="B166" s="67">
        <f t="shared" si="23"/>
        <v>686.22041796319058</v>
      </c>
      <c r="C166" s="66">
        <f t="shared" si="24"/>
        <v>12.583333333333334</v>
      </c>
      <c r="D166" s="70">
        <f t="shared" si="25"/>
        <v>712.47661169635751</v>
      </c>
      <c r="E166" s="67">
        <f t="shared" si="26"/>
        <v>712.47661169635751</v>
      </c>
      <c r="F166" s="68">
        <f t="shared" si="27"/>
        <v>4489.220075002595</v>
      </c>
      <c r="G166" s="68" cm="1">
        <f t="array" ref="G166">_xll.DCE_EC312_SpecificHeat_Ca(B166)</f>
        <v>917.10283800199568</v>
      </c>
      <c r="H166" s="67">
        <f t="shared" si="28"/>
        <v>1.2179045170949636</v>
      </c>
      <c r="I166" s="67">
        <f t="shared" si="29"/>
        <v>687.43832248028559</v>
      </c>
      <c r="J166" s="71">
        <f t="shared" si="30"/>
        <v>12.583333333333334</v>
      </c>
      <c r="K166" s="72">
        <f t="shared" si="31"/>
        <v>687.43832248028559</v>
      </c>
      <c r="L166" s="74">
        <f t="shared" ref="L166" si="36">L165+1</f>
        <v>150</v>
      </c>
      <c r="M166" s="75">
        <f t="shared" si="32"/>
        <v>1082.4423375540025</v>
      </c>
    </row>
    <row r="167" spans="1:13">
      <c r="A167" s="65">
        <v>152</v>
      </c>
      <c r="B167" s="67">
        <f t="shared" si="23"/>
        <v>687.43832248028559</v>
      </c>
      <c r="C167" s="66">
        <f t="shared" si="24"/>
        <v>12.666666666666666</v>
      </c>
      <c r="D167" s="70">
        <f t="shared" si="25"/>
        <v>713.45590666134581</v>
      </c>
      <c r="E167" s="67">
        <f t="shared" si="26"/>
        <v>713.45590666134581</v>
      </c>
      <c r="F167" s="68">
        <f t="shared" si="27"/>
        <v>4461.2969990257234</v>
      </c>
      <c r="G167" s="68" cm="1">
        <f t="array" ref="G167">_xll.DCE_EC312_SpecificHeat_Ca(B167)</f>
        <v>923.15127815785809</v>
      </c>
      <c r="H167" s="67">
        <f t="shared" si="28"/>
        <v>1.2023991017881672</v>
      </c>
      <c r="I167" s="67">
        <f t="shared" si="29"/>
        <v>688.64072158207375</v>
      </c>
      <c r="J167" s="71">
        <f t="shared" ref="J167:J230" si="37">C167</f>
        <v>12.666666666666666</v>
      </c>
      <c r="K167" s="72">
        <f t="shared" ref="K167:K230" si="38">I167</f>
        <v>688.64072158207375</v>
      </c>
    </row>
    <row r="168" spans="1:13">
      <c r="A168" s="65">
        <v>153</v>
      </c>
      <c r="B168" s="67">
        <f t="shared" si="23"/>
        <v>688.64072158207375</v>
      </c>
      <c r="C168" s="66">
        <f t="shared" si="24"/>
        <v>12.75</v>
      </c>
      <c r="D168" s="70">
        <f t="shared" si="25"/>
        <v>714.42884252328429</v>
      </c>
      <c r="E168" s="67">
        <f t="shared" si="26"/>
        <v>714.42884252328429</v>
      </c>
      <c r="F168" s="68">
        <f t="shared" si="27"/>
        <v>4434.612540207675</v>
      </c>
      <c r="G168" s="68" cm="1">
        <f t="array" ref="G168">_xll.DCE_EC312_SpecificHeat_Ca(B168)</f>
        <v>929.41552017660672</v>
      </c>
      <c r="H168" s="67">
        <f t="shared" si="28"/>
        <v>1.1871514918750039</v>
      </c>
      <c r="I168" s="67">
        <f t="shared" si="29"/>
        <v>689.82787307394881</v>
      </c>
      <c r="J168" s="71">
        <f t="shared" si="37"/>
        <v>12.75</v>
      </c>
      <c r="K168" s="72">
        <f t="shared" si="38"/>
        <v>689.82787307394881</v>
      </c>
    </row>
    <row r="169" spans="1:13">
      <c r="A169" s="65">
        <v>154</v>
      </c>
      <c r="B169" s="67">
        <f t="shared" si="23"/>
        <v>689.82787307394881</v>
      </c>
      <c r="C169" s="66">
        <f t="shared" si="24"/>
        <v>12.833333333333334</v>
      </c>
      <c r="D169" s="70">
        <f t="shared" si="25"/>
        <v>715.39550133597538</v>
      </c>
      <c r="E169" s="67">
        <f t="shared" si="26"/>
        <v>715.39550133597538</v>
      </c>
      <c r="F169" s="68">
        <f t="shared" si="27"/>
        <v>4409.1536177088728</v>
      </c>
      <c r="G169" s="68" cm="1">
        <f t="array" ref="G169">_xll.DCE_EC312_SpecificHeat_Ca(B169)</f>
        <v>935.90711910975642</v>
      </c>
      <c r="H169" s="67">
        <f t="shared" si="28"/>
        <v>1.1721491086982754</v>
      </c>
      <c r="I169" s="67">
        <f t="shared" si="29"/>
        <v>691.00002218264706</v>
      </c>
      <c r="J169" s="71">
        <f t="shared" si="37"/>
        <v>12.833333333333334</v>
      </c>
      <c r="K169" s="72">
        <f t="shared" si="38"/>
        <v>691.00002218264706</v>
      </c>
    </row>
    <row r="170" spans="1:13">
      <c r="A170" s="65">
        <v>155</v>
      </c>
      <c r="B170" s="67">
        <f t="shared" si="23"/>
        <v>691.00002218264706</v>
      </c>
      <c r="C170" s="66">
        <f t="shared" si="24"/>
        <v>12.916666666666666</v>
      </c>
      <c r="D170" s="70">
        <f t="shared" si="25"/>
        <v>716.35596357524128</v>
      </c>
      <c r="E170" s="67">
        <f t="shared" si="26"/>
        <v>716.35596357524128</v>
      </c>
      <c r="F170" s="68">
        <f t="shared" si="27"/>
        <v>4384.9084101593153</v>
      </c>
      <c r="G170" s="68" cm="1">
        <f t="array" ref="G170">_xll.DCE_EC312_SpecificHeat_Ca(B170)</f>
        <v>942.63842843771533</v>
      </c>
      <c r="H170" s="67">
        <f t="shared" si="28"/>
        <v>1.1573794531944042</v>
      </c>
      <c r="I170" s="67">
        <f t="shared" si="29"/>
        <v>692.15740163584144</v>
      </c>
      <c r="J170" s="71">
        <f t="shared" si="37"/>
        <v>12.916666666666666</v>
      </c>
      <c r="K170" s="72">
        <f t="shared" si="38"/>
        <v>692.15740163584144</v>
      </c>
    </row>
    <row r="171" spans="1:13">
      <c r="A171" s="65">
        <v>156</v>
      </c>
      <c r="B171" s="67">
        <f t="shared" si="23"/>
        <v>692.15740163584144</v>
      </c>
      <c r="C171" s="66">
        <f t="shared" si="24"/>
        <v>13</v>
      </c>
      <c r="D171" s="70">
        <f t="shared" si="25"/>
        <v>717.3103081791287</v>
      </c>
      <c r="E171" s="67">
        <f t="shared" si="26"/>
        <v>717.3103081791287</v>
      </c>
      <c r="F171" s="68">
        <f t="shared" si="27"/>
        <v>4361.8663874420017</v>
      </c>
      <c r="G171" s="68" cm="1">
        <f t="array" ref="G171">_xll.DCE_EC312_SpecificHeat_Ca(B171)</f>
        <v>949.62266677635455</v>
      </c>
      <c r="H171" s="67">
        <f t="shared" si="28"/>
        <v>1.1428300939880245</v>
      </c>
      <c r="I171" s="67">
        <f t="shared" si="29"/>
        <v>693.30023172982942</v>
      </c>
      <c r="J171" s="71">
        <f t="shared" si="37"/>
        <v>13</v>
      </c>
      <c r="K171" s="72">
        <f t="shared" si="38"/>
        <v>693.30023172982942</v>
      </c>
    </row>
    <row r="172" spans="1:13">
      <c r="A172" s="65">
        <v>157</v>
      </c>
      <c r="B172" s="67">
        <f t="shared" si="23"/>
        <v>693.30023172982942</v>
      </c>
      <c r="C172" s="66">
        <f t="shared" si="24"/>
        <v>13.083333333333334</v>
      </c>
      <c r="D172" s="70">
        <f t="shared" si="25"/>
        <v>718.25861258684074</v>
      </c>
      <c r="E172" s="67">
        <f t="shared" si="26"/>
        <v>718.25861258684074</v>
      </c>
      <c r="F172" s="68">
        <f t="shared" si="27"/>
        <v>4340.0183431621026</v>
      </c>
      <c r="G172" s="68" cm="1">
        <f t="array" ref="G172">_xll.DCE_EC312_SpecificHeat_Ca(B172)</f>
        <v>956.8739911449743</v>
      </c>
      <c r="H172" s="67">
        <f t="shared" si="28"/>
        <v>1.1284886545747621</v>
      </c>
      <c r="I172" s="67">
        <f t="shared" si="29"/>
        <v>694.42872038440419</v>
      </c>
      <c r="J172" s="71">
        <f t="shared" si="37"/>
        <v>13.083333333333334</v>
      </c>
      <c r="K172" s="72">
        <f t="shared" si="38"/>
        <v>694.42872038440419</v>
      </c>
    </row>
    <row r="173" spans="1:13">
      <c r="A173" s="65">
        <v>158</v>
      </c>
      <c r="B173" s="67">
        <f t="shared" si="23"/>
        <v>694.42872038440419</v>
      </c>
      <c r="C173" s="66">
        <f t="shared" si="24"/>
        <v>13.166666666666666</v>
      </c>
      <c r="D173" s="70">
        <f t="shared" si="25"/>
        <v>719.20095277644396</v>
      </c>
      <c r="E173" s="67">
        <f t="shared" si="26"/>
        <v>719.20095277644396</v>
      </c>
      <c r="F173" s="68">
        <f t="shared" si="27"/>
        <v>4319.3564280256505</v>
      </c>
      <c r="G173" s="68" cm="1">
        <f t="array" ref="G173">_xll.DCE_EC312_SpecificHeat_Ca(B173)</f>
        <v>964.40757753063758</v>
      </c>
      <c r="H173" s="67">
        <f t="shared" si="28"/>
        <v>1.1143427996350281</v>
      </c>
      <c r="I173" s="67">
        <f t="shared" si="29"/>
        <v>695.54306318403917</v>
      </c>
      <c r="J173" s="71">
        <f t="shared" si="37"/>
        <v>13.166666666666666</v>
      </c>
      <c r="K173" s="72">
        <f t="shared" si="38"/>
        <v>695.54306318403917</v>
      </c>
    </row>
    <row r="174" spans="1:13">
      <c r="A174" s="65">
        <v>159</v>
      </c>
      <c r="B174" s="67">
        <f t="shared" si="23"/>
        <v>695.54306318403917</v>
      </c>
      <c r="C174" s="66">
        <f t="shared" si="24"/>
        <v>13.25</v>
      </c>
      <c r="D174" s="70">
        <f t="shared" si="25"/>
        <v>720.1374033013974</v>
      </c>
      <c r="E174" s="67">
        <f t="shared" si="26"/>
        <v>720.1374033013974</v>
      </c>
      <c r="F174" s="68">
        <f t="shared" si="27"/>
        <v>4299.8741843454236</v>
      </c>
      <c r="G174" s="68" cm="1">
        <f t="array" ref="G174">_xll.DCE_EC312_SpecificHeat_Ca(B174)</f>
        <v>972.23970957584856</v>
      </c>
      <c r="H174" s="67">
        <f t="shared" si="28"/>
        <v>1.1003802205241768</v>
      </c>
      <c r="I174" s="67">
        <f t="shared" si="29"/>
        <v>696.6434434045633</v>
      </c>
      <c r="J174" s="71">
        <f t="shared" si="37"/>
        <v>13.25</v>
      </c>
      <c r="K174" s="72">
        <f t="shared" si="38"/>
        <v>696.6434434045633</v>
      </c>
    </row>
    <row r="175" spans="1:13">
      <c r="A175" s="65">
        <v>160</v>
      </c>
      <c r="B175" s="67">
        <f t="shared" si="23"/>
        <v>696.6434434045633</v>
      </c>
      <c r="C175" s="66">
        <f t="shared" si="24"/>
        <v>13.333333333333334</v>
      </c>
      <c r="D175" s="70">
        <f t="shared" si="25"/>
        <v>721.06803732594688</v>
      </c>
      <c r="E175" s="67">
        <f t="shared" si="26"/>
        <v>721.06803732594688</v>
      </c>
      <c r="F175" s="68">
        <f t="shared" si="27"/>
        <v>4281.5665818834377</v>
      </c>
      <c r="G175" s="68" cm="1">
        <f t="array" ref="G175">_xll.DCE_EC312_SpecificHeat_Ca(B175)</f>
        <v>980.38787632127583</v>
      </c>
      <c r="H175" s="67">
        <f t="shared" si="28"/>
        <v>1.08658861998795</v>
      </c>
      <c r="I175" s="67">
        <f t="shared" si="29"/>
        <v>697.73003202455129</v>
      </c>
      <c r="J175" s="71">
        <f t="shared" si="37"/>
        <v>13.333333333333334</v>
      </c>
      <c r="K175" s="72">
        <f t="shared" si="38"/>
        <v>697.73003202455129</v>
      </c>
    </row>
    <row r="176" spans="1:13">
      <c r="A176" s="65">
        <v>161</v>
      </c>
      <c r="B176" s="67">
        <f t="shared" si="23"/>
        <v>697.73003202455129</v>
      </c>
      <c r="C176" s="66">
        <f t="shared" si="24"/>
        <v>13.416666666666666</v>
      </c>
      <c r="D176" s="70">
        <f t="shared" si="25"/>
        <v>721.99292665942812</v>
      </c>
      <c r="E176" s="67">
        <f t="shared" si="26"/>
        <v>721.99292665942812</v>
      </c>
      <c r="F176" s="68">
        <f t="shared" si="27"/>
        <v>4264.4300552321183</v>
      </c>
      <c r="G176" s="68" cm="1">
        <f t="array" ref="G176">_xll.DCE_EC312_SpecificHeat_Ca(B176)</f>
        <v>988.87088005450846</v>
      </c>
      <c r="H176" s="67">
        <f t="shared" si="28"/>
        <v>1.072955696157877</v>
      </c>
      <c r="I176" s="67">
        <f t="shared" si="29"/>
        <v>698.80298772070921</v>
      </c>
      <c r="J176" s="71">
        <f t="shared" si="37"/>
        <v>13.416666666666666</v>
      </c>
      <c r="K176" s="72">
        <f t="shared" si="38"/>
        <v>698.80298772070921</v>
      </c>
    </row>
    <row r="177" spans="1:11">
      <c r="A177" s="65">
        <v>162</v>
      </c>
      <c r="B177" s="67">
        <f t="shared" si="23"/>
        <v>698.80298772070921</v>
      </c>
      <c r="C177" s="66">
        <f t="shared" si="24"/>
        <v>13.5</v>
      </c>
      <c r="D177" s="70">
        <f t="shared" si="25"/>
        <v>722.9121417895152</v>
      </c>
      <c r="E177" s="67">
        <f t="shared" si="26"/>
        <v>722.9121417895152</v>
      </c>
      <c r="F177" s="68">
        <f t="shared" si="27"/>
        <v>4248.4625429248772</v>
      </c>
      <c r="G177" s="68" cm="1">
        <f t="array" ref="G177">_xll.DCE_EC312_SpecificHeat_Ca(B177)</f>
        <v>997.70895545192946</v>
      </c>
      <c r="H177" s="67">
        <f t="shared" si="28"/>
        <v>1.0594691258883016</v>
      </c>
      <c r="I177" s="67">
        <f t="shared" si="29"/>
        <v>699.86245684659752</v>
      </c>
      <c r="J177" s="71">
        <f t="shared" si="37"/>
        <v>13.5</v>
      </c>
      <c r="K177" s="72">
        <f t="shared" si="38"/>
        <v>699.86245684659752</v>
      </c>
    </row>
    <row r="178" spans="1:11">
      <c r="A178" s="65">
        <v>163</v>
      </c>
      <c r="B178" s="67">
        <f t="shared" si="23"/>
        <v>699.86245684659752</v>
      </c>
      <c r="C178" s="66">
        <f t="shared" si="24"/>
        <v>13.583333333333334</v>
      </c>
      <c r="D178" s="70">
        <f t="shared" si="25"/>
        <v>723.82575191445756</v>
      </c>
      <c r="E178" s="67">
        <f t="shared" si="26"/>
        <v>723.82575191445756</v>
      </c>
      <c r="F178" s="68">
        <f t="shared" si="27"/>
        <v>4233.6635284571694</v>
      </c>
      <c r="G178" s="68" cm="1">
        <f t="array" ref="G178">_xll.DCE_EC312_SpecificHeat_Ca(B178)</f>
        <v>1006.9239013562418</v>
      </c>
      <c r="H178" s="67">
        <f t="shared" si="28"/>
        <v>1.0461165475068359</v>
      </c>
      <c r="I178" s="67">
        <f t="shared" si="29"/>
        <v>700.90857339410434</v>
      </c>
      <c r="J178" s="71">
        <f t="shared" si="37"/>
        <v>13.583333333333334</v>
      </c>
      <c r="K178" s="72">
        <f t="shared" si="38"/>
        <v>700.90857339410434</v>
      </c>
    </row>
    <row r="179" spans="1:11">
      <c r="A179" s="65">
        <v>164</v>
      </c>
      <c r="B179" s="67">
        <f t="shared" si="23"/>
        <v>700.90857339410434</v>
      </c>
      <c r="C179" s="66">
        <f t="shared" si="24"/>
        <v>13.666666666666666</v>
      </c>
      <c r="D179" s="70">
        <f t="shared" si="25"/>
        <v>724.73382497433943</v>
      </c>
      <c r="E179" s="67">
        <f t="shared" si="26"/>
        <v>724.73382497433943</v>
      </c>
      <c r="F179" s="68">
        <f t="shared" si="27"/>
        <v>4220.0340833842711</v>
      </c>
      <c r="G179" s="68" cm="1">
        <f t="array" ref="G179">_xll.DCE_EC312_SpecificHeat_Ca(B179)</f>
        <v>1016.5392267099626</v>
      </c>
      <c r="H179" s="67">
        <f t="shared" si="28"/>
        <v>1.0328855430620456</v>
      </c>
      <c r="I179" s="67">
        <f t="shared" si="29"/>
        <v>701.94145893716643</v>
      </c>
      <c r="J179" s="71">
        <f t="shared" si="37"/>
        <v>13.666666666666666</v>
      </c>
      <c r="K179" s="72">
        <f t="shared" si="38"/>
        <v>701.94145893716643</v>
      </c>
    </row>
    <row r="180" spans="1:11">
      <c r="A180" s="65">
        <v>165</v>
      </c>
      <c r="B180" s="67">
        <f t="shared" si="23"/>
        <v>701.94145893716643</v>
      </c>
      <c r="C180" s="66">
        <f t="shared" si="24"/>
        <v>13.75</v>
      </c>
      <c r="D180" s="70">
        <f t="shared" si="25"/>
        <v>725.63642768139687</v>
      </c>
      <c r="E180" s="67">
        <f t="shared" si="26"/>
        <v>725.63642768139687</v>
      </c>
      <c r="F180" s="68">
        <f t="shared" si="27"/>
        <v>4207.5769126463592</v>
      </c>
      <c r="G180" s="68" cm="1">
        <f t="array" ref="G180">_xll.DCE_EC312_SpecificHeat_Ca(B180)</f>
        <v>1026.5803123688074</v>
      </c>
      <c r="H180" s="67">
        <f t="shared" si="28"/>
        <v>1.0197636201676639</v>
      </c>
      <c r="I180" s="67">
        <f t="shared" si="29"/>
        <v>702.96122255733405</v>
      </c>
      <c r="J180" s="71">
        <f t="shared" si="37"/>
        <v>13.75</v>
      </c>
      <c r="K180" s="72">
        <f t="shared" si="38"/>
        <v>702.96122255733405</v>
      </c>
    </row>
    <row r="181" spans="1:11">
      <c r="A181" s="65">
        <v>166</v>
      </c>
      <c r="B181" s="67">
        <f t="shared" si="23"/>
        <v>702.96122255733405</v>
      </c>
      <c r="C181" s="66">
        <f t="shared" si="24"/>
        <v>13.833333333333334</v>
      </c>
      <c r="D181" s="70">
        <f t="shared" si="25"/>
        <v>726.53362554942817</v>
      </c>
      <c r="E181" s="67">
        <f t="shared" si="26"/>
        <v>726.53362554942817</v>
      </c>
      <c r="F181" s="68">
        <f t="shared" si="27"/>
        <v>4196.2964022526539</v>
      </c>
      <c r="G181" s="68" cm="1">
        <f t="array" ref="G181">_xll.DCE_EC312_SpecificHeat_Ca(B181)</f>
        <v>1037.0745907523517</v>
      </c>
      <c r="H181" s="67">
        <f t="shared" si="28"/>
        <v>1.0067381935617041</v>
      </c>
      <c r="I181" s="67">
        <f t="shared" si="29"/>
        <v>703.96796075089571</v>
      </c>
      <c r="J181" s="71">
        <f t="shared" si="37"/>
        <v>13.833333333333334</v>
      </c>
      <c r="K181" s="72">
        <f t="shared" si="38"/>
        <v>703.96796075089571</v>
      </c>
    </row>
    <row r="182" spans="1:11">
      <c r="A182" s="65">
        <v>167</v>
      </c>
      <c r="B182" s="67">
        <f t="shared" si="23"/>
        <v>703.96796075089571</v>
      </c>
      <c r="C182" s="66">
        <f t="shared" si="24"/>
        <v>13.916666666666666</v>
      </c>
      <c r="D182" s="70">
        <f t="shared" si="25"/>
        <v>727.42548292232834</v>
      </c>
      <c r="E182" s="67">
        <f t="shared" si="26"/>
        <v>727.42548292232834</v>
      </c>
      <c r="F182" s="68">
        <f t="shared" si="27"/>
        <v>4186.1986694325142</v>
      </c>
      <c r="G182" s="68" cm="1">
        <f t="array" ref="G182">_xll.DCE_EC312_SpecificHeat_Ca(B182)</f>
        <v>1048.0517455574518</v>
      </c>
      <c r="H182" s="67">
        <f t="shared" si="28"/>
        <v>0.99379656652165504</v>
      </c>
      <c r="I182" s="67">
        <f t="shared" si="29"/>
        <v>704.96175731741732</v>
      </c>
      <c r="J182" s="71">
        <f t="shared" si="37"/>
        <v>13.916666666666666</v>
      </c>
      <c r="K182" s="72">
        <f t="shared" si="38"/>
        <v>704.96175731741732</v>
      </c>
    </row>
    <row r="183" spans="1:11">
      <c r="A183" s="65">
        <v>168</v>
      </c>
      <c r="B183" s="67">
        <f t="shared" si="23"/>
        <v>704.96175731741732</v>
      </c>
      <c r="C183" s="66">
        <f t="shared" si="24"/>
        <v>14</v>
      </c>
      <c r="D183" s="70">
        <f t="shared" si="25"/>
        <v>728.31206300177973</v>
      </c>
      <c r="E183" s="67">
        <f t="shared" si="26"/>
        <v>728.31206300177973</v>
      </c>
      <c r="F183" s="68">
        <f t="shared" si="27"/>
        <v>4177.2916153343967</v>
      </c>
      <c r="G183" s="68" cm="1">
        <f t="array" ref="G183">_xll.DCE_EC312_SpecificHeat_Ca(B183)</f>
        <v>1059.5439340680937</v>
      </c>
      <c r="H183" s="67">
        <f t="shared" si="28"/>
        <v>0.9809259123048979</v>
      </c>
      <c r="I183" s="67">
        <f t="shared" si="29"/>
        <v>705.94268322972221</v>
      </c>
      <c r="J183" s="71">
        <f t="shared" si="37"/>
        <v>14</v>
      </c>
      <c r="K183" s="72">
        <f t="shared" si="38"/>
        <v>705.94268322972221</v>
      </c>
    </row>
    <row r="184" spans="1:11">
      <c r="A184" s="65">
        <v>169</v>
      </c>
      <c r="B184" s="67">
        <f t="shared" si="23"/>
        <v>705.94268322972221</v>
      </c>
      <c r="C184" s="66">
        <f t="shared" si="24"/>
        <v>14.083333333333334</v>
      </c>
      <c r="D184" s="70">
        <f t="shared" si="25"/>
        <v>729.19342787412825</v>
      </c>
      <c r="E184" s="67">
        <f t="shared" si="26"/>
        <v>729.19342787412825</v>
      </c>
      <c r="F184" s="68">
        <f t="shared" si="27"/>
        <v>4169.5849803197725</v>
      </c>
      <c r="G184" s="68" cm="1">
        <f t="array" ref="G184">_xll.DCE_EC312_SpecificHeat_Ca(B184)</f>
        <v>1071.586034950215</v>
      </c>
      <c r="H184" s="67">
        <f t="shared" si="28"/>
        <v>0.9681132558164236</v>
      </c>
      <c r="I184" s="67">
        <f t="shared" si="29"/>
        <v>706.91079648553864</v>
      </c>
      <c r="J184" s="71">
        <f t="shared" si="37"/>
        <v>14.083333333333334</v>
      </c>
      <c r="K184" s="72">
        <f t="shared" si="38"/>
        <v>706.91079648553864</v>
      </c>
    </row>
    <row r="185" spans="1:11">
      <c r="A185" s="65">
        <v>170</v>
      </c>
      <c r="B185" s="67">
        <f t="shared" si="23"/>
        <v>706.91079648553864</v>
      </c>
      <c r="C185" s="66">
        <f t="shared" si="24"/>
        <v>14.166666666666666</v>
      </c>
      <c r="D185" s="70">
        <f t="shared" si="25"/>
        <v>730.06963853647233</v>
      </c>
      <c r="E185" s="67">
        <f t="shared" si="26"/>
        <v>730.06963853647233</v>
      </c>
      <c r="F185" s="68">
        <f t="shared" si="27"/>
        <v>4163.090401859462</v>
      </c>
      <c r="G185" s="68" cm="1">
        <f t="array" ref="G185">_xll.DCE_EC312_SpecificHeat_Ca(B185)</f>
        <v>1084.2159248290818</v>
      </c>
      <c r="H185" s="67">
        <f t="shared" si="28"/>
        <v>0.95534545574522667</v>
      </c>
      <c r="I185" s="67">
        <f t="shared" si="29"/>
        <v>707.8661419412839</v>
      </c>
      <c r="J185" s="71">
        <f t="shared" si="37"/>
        <v>14.166666666666666</v>
      </c>
      <c r="K185" s="72">
        <f t="shared" si="38"/>
        <v>707.8661419412839</v>
      </c>
    </row>
    <row r="186" spans="1:11">
      <c r="A186" s="65">
        <v>171</v>
      </c>
      <c r="B186" s="67">
        <f t="shared" si="23"/>
        <v>707.8661419412839</v>
      </c>
      <c r="C186" s="66">
        <f t="shared" si="24"/>
        <v>14.25</v>
      </c>
      <c r="D186" s="70">
        <f t="shared" si="25"/>
        <v>730.94075492199613</v>
      </c>
      <c r="E186" s="67">
        <f t="shared" si="26"/>
        <v>730.94075492199613</v>
      </c>
      <c r="F186" s="68">
        <f t="shared" si="27"/>
        <v>4157.8214749926392</v>
      </c>
      <c r="G186" s="68" cm="1">
        <f t="array" ref="G186">_xll.DCE_EC312_SpecificHeat_Ca(B186)</f>
        <v>1097.4747874190382</v>
      </c>
      <c r="H186" s="67">
        <f t="shared" si="28"/>
        <v>0.94260918745696642</v>
      </c>
      <c r="I186" s="67">
        <f t="shared" si="29"/>
        <v>708.80875112874082</v>
      </c>
      <c r="J186" s="71">
        <f t="shared" si="37"/>
        <v>14.25</v>
      </c>
      <c r="K186" s="72">
        <f t="shared" si="38"/>
        <v>708.80875112874082</v>
      </c>
    </row>
    <row r="187" spans="1:11">
      <c r="A187" s="65">
        <v>172</v>
      </c>
      <c r="B187" s="67">
        <f t="shared" si="23"/>
        <v>708.80875112874082</v>
      </c>
      <c r="C187" s="66">
        <f t="shared" si="24"/>
        <v>14.333333333333334</v>
      </c>
      <c r="D187" s="70">
        <f t="shared" si="25"/>
        <v>731.80683592456796</v>
      </c>
      <c r="E187" s="67">
        <f t="shared" si="26"/>
        <v>731.80683592456796</v>
      </c>
      <c r="F187" s="68">
        <f t="shared" si="27"/>
        <v>4153.7938152509905</v>
      </c>
      <c r="G187" s="68" cm="1">
        <f t="array" ref="G187">_xll.DCE_EC312_SpecificHeat_Ca(B187)</f>
        <v>1111.4074595212464</v>
      </c>
      <c r="H187" s="67">
        <f t="shared" si="28"/>
        <v>0.9298909269841843</v>
      </c>
      <c r="I187" s="67">
        <f t="shared" si="29"/>
        <v>709.73864205572499</v>
      </c>
      <c r="J187" s="71">
        <f t="shared" si="37"/>
        <v>14.333333333333334</v>
      </c>
      <c r="K187" s="72">
        <f t="shared" si="38"/>
        <v>709.73864205572499</v>
      </c>
    </row>
    <row r="188" spans="1:11">
      <c r="A188" s="65">
        <v>173</v>
      </c>
      <c r="B188" s="67">
        <f t="shared" si="23"/>
        <v>709.73864205572499</v>
      </c>
      <c r="C188" s="66">
        <f t="shared" si="24"/>
        <v>14.416666666666666</v>
      </c>
      <c r="D188" s="70">
        <f t="shared" si="25"/>
        <v>732.66793942263359</v>
      </c>
      <c r="E188" s="67">
        <f t="shared" si="26"/>
        <v>732.66793942263359</v>
      </c>
      <c r="F188" s="68">
        <f t="shared" si="27"/>
        <v>4151.0251238840956</v>
      </c>
      <c r="G188" s="68" cm="1">
        <f t="array" ref="G188">_xll.DCE_EC312_SpecificHeat_Ca(B188)</f>
        <v>1126.0628188368371</v>
      </c>
      <c r="H188" s="67">
        <f t="shared" si="28"/>
        <v>0.917176936518171</v>
      </c>
      <c r="I188" s="67">
        <f t="shared" si="29"/>
        <v>710.65581899224321</v>
      </c>
      <c r="J188" s="71">
        <f t="shared" si="37"/>
        <v>14.416666666666666</v>
      </c>
      <c r="K188" s="72">
        <f t="shared" si="38"/>
        <v>710.65581899224321</v>
      </c>
    </row>
    <row r="189" spans="1:11">
      <c r="A189" s="65">
        <v>174</v>
      </c>
      <c r="B189" s="67">
        <f t="shared" si="23"/>
        <v>710.65581899224321</v>
      </c>
      <c r="C189" s="66">
        <f t="shared" si="24"/>
        <v>14.5</v>
      </c>
      <c r="D189" s="70">
        <f t="shared" si="25"/>
        <v>733.52412230242578</v>
      </c>
      <c r="E189" s="67">
        <f t="shared" si="26"/>
        <v>733.52412230242578</v>
      </c>
      <c r="F189" s="68">
        <f t="shared" si="27"/>
        <v>4149.5352551417654</v>
      </c>
      <c r="G189" s="68" cm="1">
        <f t="array" ref="G189">_xll.DCE_EC312_SpecificHeat_Ca(B189)</f>
        <v>1141.494219275088</v>
      </c>
      <c r="H189" s="67">
        <f t="shared" si="28"/>
        <v>0.90445325187866055</v>
      </c>
      <c r="I189" s="67">
        <f t="shared" si="29"/>
        <v>711.56027224412185</v>
      </c>
      <c r="J189" s="71">
        <f t="shared" si="37"/>
        <v>14.5</v>
      </c>
      <c r="K189" s="72">
        <f t="shared" si="38"/>
        <v>711.56027224412185</v>
      </c>
    </row>
    <row r="190" spans="1:11">
      <c r="A190" s="65">
        <v>175</v>
      </c>
      <c r="B190" s="67">
        <f t="shared" si="23"/>
        <v>711.56027224412185</v>
      </c>
      <c r="C190" s="66">
        <f t="shared" si="24"/>
        <v>14.583333333333334</v>
      </c>
      <c r="D190" s="70">
        <f t="shared" si="25"/>
        <v>734.37544048051529</v>
      </c>
      <c r="E190" s="67">
        <f t="shared" si="26"/>
        <v>734.37544048051529</v>
      </c>
      <c r="F190" s="68">
        <f t="shared" si="27"/>
        <v>4149.3462852749908</v>
      </c>
      <c r="G190" s="68" cm="1">
        <f t="array" ref="G190">_xll.DCE_EC312_SpecificHeat_Ca(B190)</f>
        <v>1157.7599802860814</v>
      </c>
      <c r="H190" s="67">
        <f t="shared" si="28"/>
        <v>0.89170567252015842</v>
      </c>
      <c r="I190" s="67">
        <f t="shared" si="29"/>
        <v>712.45197791664202</v>
      </c>
      <c r="J190" s="71">
        <f t="shared" si="37"/>
        <v>14.583333333333334</v>
      </c>
      <c r="K190" s="72">
        <f t="shared" si="38"/>
        <v>712.45197791664202</v>
      </c>
    </row>
    <row r="191" spans="1:11">
      <c r="A191" s="65">
        <v>176</v>
      </c>
      <c r="B191" s="67">
        <f t="shared" si="23"/>
        <v>712.45197791664202</v>
      </c>
      <c r="C191" s="66">
        <f t="shared" si="24"/>
        <v>14.666666666666666</v>
      </c>
      <c r="D191" s="70">
        <f t="shared" si="25"/>
        <v>735.22194892572395</v>
      </c>
      <c r="E191" s="67">
        <f t="shared" si="26"/>
        <v>735.22194892572395</v>
      </c>
      <c r="F191" s="68">
        <f t="shared" si="27"/>
        <v>4150.4825828066423</v>
      </c>
      <c r="G191" s="68" cm="1">
        <f t="array" ref="G191">_xll.DCE_EC312_SpecificHeat_Ca(B191)</f>
        <v>1174.9239377348715</v>
      </c>
      <c r="H191" s="67">
        <f t="shared" si="28"/>
        <v>0.87891975472767558</v>
      </c>
      <c r="I191" s="67">
        <f t="shared" si="29"/>
        <v>713.33089767136971</v>
      </c>
      <c r="J191" s="71">
        <f t="shared" si="37"/>
        <v>14.666666666666666</v>
      </c>
      <c r="K191" s="72">
        <f t="shared" si="38"/>
        <v>713.33089767136971</v>
      </c>
    </row>
    <row r="192" spans="1:11">
      <c r="A192" s="65">
        <v>177</v>
      </c>
      <c r="B192" s="67">
        <f t="shared" si="23"/>
        <v>713.33089767136971</v>
      </c>
      <c r="C192" s="66">
        <f t="shared" si="24"/>
        <v>14.75</v>
      </c>
      <c r="D192" s="70">
        <f t="shared" si="25"/>
        <v>736.06370168042304</v>
      </c>
      <c r="E192" s="67">
        <f t="shared" si="26"/>
        <v>736.06370168042304</v>
      </c>
      <c r="F192" s="68">
        <f t="shared" si="27"/>
        <v>4152.9708794945782</v>
      </c>
      <c r="G192" s="68" cm="1">
        <f t="array" ref="G192">_xll.DCE_EC312_SpecificHeat_Ca(B192)</f>
        <v>1193.0560649833712</v>
      </c>
      <c r="H192" s="67">
        <f t="shared" si="28"/>
        <v>0.86608080876072624</v>
      </c>
      <c r="I192" s="67">
        <f t="shared" si="29"/>
        <v>714.19697848013038</v>
      </c>
      <c r="J192" s="71">
        <f t="shared" si="37"/>
        <v>14.75</v>
      </c>
      <c r="K192" s="72">
        <f t="shared" si="38"/>
        <v>714.19697848013038</v>
      </c>
    </row>
    <row r="193" spans="1:13">
      <c r="A193" s="65">
        <v>178</v>
      </c>
      <c r="B193" s="67">
        <f t="shared" si="23"/>
        <v>714.19697848013038</v>
      </c>
      <c r="C193" s="66">
        <f t="shared" si="24"/>
        <v>14.833333333333334</v>
      </c>
      <c r="D193" s="70">
        <f t="shared" si="25"/>
        <v>736.9007518812366</v>
      </c>
      <c r="E193" s="67">
        <f t="shared" si="26"/>
        <v>736.9007518812366</v>
      </c>
      <c r="F193" s="68">
        <f t="shared" si="27"/>
        <v>4156.8403412589405</v>
      </c>
      <c r="G193" s="68" cm="1">
        <f t="array" ref="G193">_xll.DCE_EC312_SpecificHeat_Ca(B193)</f>
        <v>1212.2331741853259</v>
      </c>
      <c r="H193" s="67">
        <f t="shared" si="28"/>
        <v>0.85317390082262667</v>
      </c>
      <c r="I193" s="67">
        <f t="shared" si="29"/>
        <v>715.05015238095302</v>
      </c>
      <c r="J193" s="71">
        <f t="shared" si="37"/>
        <v>14.833333333333334</v>
      </c>
      <c r="K193" s="72">
        <f t="shared" si="38"/>
        <v>715.05015238095302</v>
      </c>
    </row>
    <row r="194" spans="1:13">
      <c r="A194" s="65">
        <v>179</v>
      </c>
      <c r="B194" s="67">
        <f t="shared" si="23"/>
        <v>715.05015238095302</v>
      </c>
      <c r="C194" s="66">
        <f t="shared" si="24"/>
        <v>14.916666666666666</v>
      </c>
      <c r="D194" s="70">
        <f t="shared" si="25"/>
        <v>737.73315177916845</v>
      </c>
      <c r="E194" s="67">
        <f t="shared" si="26"/>
        <v>737.73315177916845</v>
      </c>
      <c r="F194" s="68">
        <f t="shared" si="27"/>
        <v>4162.1226381722772</v>
      </c>
      <c r="G194" s="68" cm="1">
        <f t="array" ref="G194">_xll.DCE_EC312_SpecificHeat_Ca(B194)</f>
        <v>1232.5397093621282</v>
      </c>
      <c r="H194" s="67">
        <f t="shared" si="28"/>
        <v>0.84018386086314389</v>
      </c>
      <c r="I194" s="67">
        <f t="shared" si="29"/>
        <v>715.89033624181616</v>
      </c>
      <c r="J194" s="71">
        <f t="shared" si="37"/>
        <v>14.916666666666666</v>
      </c>
      <c r="K194" s="72">
        <f t="shared" si="38"/>
        <v>715.89033624181616</v>
      </c>
    </row>
    <row r="195" spans="1:13" s="85" customFormat="1">
      <c r="A195" s="81">
        <v>180</v>
      </c>
      <c r="B195" s="67">
        <f t="shared" si="23"/>
        <v>715.89033624181616</v>
      </c>
      <c r="C195" s="66">
        <f t="shared" si="24"/>
        <v>15</v>
      </c>
      <c r="D195" s="70">
        <f t="shared" si="25"/>
        <v>738.56095275917539</v>
      </c>
      <c r="E195" s="67">
        <f t="shared" si="26"/>
        <v>738.56095275917539</v>
      </c>
      <c r="F195" s="68">
        <f t="shared" si="27"/>
        <v>4168.8520124123834</v>
      </c>
      <c r="G195" s="68" cm="1">
        <f t="array" ref="G195">_xll.DCE_EC312_SpecificHeat_Ca(B195)</f>
        <v>1254.0686446526051</v>
      </c>
      <c r="H195" s="67">
        <f t="shared" si="28"/>
        <v>0.82709529736572585</v>
      </c>
      <c r="I195" s="67">
        <f t="shared" si="29"/>
        <v>716.71743153918192</v>
      </c>
      <c r="J195" s="82">
        <f t="shared" si="37"/>
        <v>15</v>
      </c>
      <c r="K195" s="83">
        <f>I195</f>
        <v>716.71743153918192</v>
      </c>
      <c r="L195" s="84"/>
      <c r="M195" s="84"/>
    </row>
    <row r="196" spans="1:13">
      <c r="A196" s="65">
        <v>181</v>
      </c>
      <c r="B196" s="67">
        <f t="shared" si="23"/>
        <v>716.71743153918192</v>
      </c>
      <c r="C196" s="66">
        <f t="shared" si="24"/>
        <v>15.083333333333334</v>
      </c>
      <c r="D196" s="70">
        <f t="shared" si="25"/>
        <v>739.38420535920034</v>
      </c>
      <c r="E196" s="67">
        <f t="shared" si="26"/>
        <v>739.38420535920034</v>
      </c>
      <c r="F196" s="68">
        <f t="shared" si="27"/>
        <v>4177.0653428481819</v>
      </c>
      <c r="G196" s="68" cm="1">
        <f t="array" ref="G196">_xll.DCE_EC312_SpecificHeat_Ca(B196)</f>
        <v>1276.922503265389</v>
      </c>
      <c r="H196" s="67">
        <f t="shared" si="28"/>
        <v>0.81389262042411792</v>
      </c>
      <c r="I196" s="67">
        <f t="shared" si="29"/>
        <v>717.53132415960602</v>
      </c>
      <c r="J196" s="71">
        <f t="shared" si="37"/>
        <v>15.083333333333334</v>
      </c>
      <c r="K196" s="72">
        <f t="shared" si="38"/>
        <v>717.53132415960602</v>
      </c>
    </row>
    <row r="197" spans="1:13">
      <c r="A197" s="65">
        <v>182</v>
      </c>
      <c r="B197" s="67">
        <f t="shared" si="23"/>
        <v>717.53132415960602</v>
      </c>
      <c r="C197" s="66">
        <f t="shared" si="24"/>
        <v>15.166666666666666</v>
      </c>
      <c r="D197" s="70">
        <f t="shared" si="25"/>
        <v>740.20295928868723</v>
      </c>
      <c r="E197" s="67">
        <f t="shared" si="26"/>
        <v>740.20295928868723</v>
      </c>
      <c r="F197" s="68">
        <f t="shared" si="27"/>
        <v>4186.8022046726292</v>
      </c>
      <c r="G197" s="68" cm="1">
        <f t="array" ref="G197">_xll.DCE_EC312_SpecificHeat_Ca(B197)</f>
        <v>1301.2145151637583</v>
      </c>
      <c r="H197" s="67">
        <f t="shared" si="28"/>
        <v>0.8005600745764978</v>
      </c>
      <c r="I197" s="67">
        <f t="shared" si="29"/>
        <v>718.33188423418255</v>
      </c>
      <c r="J197" s="71">
        <f t="shared" si="37"/>
        <v>15.166666666666666</v>
      </c>
      <c r="K197" s="72">
        <f t="shared" si="38"/>
        <v>718.33188423418255</v>
      </c>
    </row>
    <row r="198" spans="1:13">
      <c r="A198" s="65">
        <v>183</v>
      </c>
      <c r="B198" s="67">
        <f t="shared" si="23"/>
        <v>718.33188423418255</v>
      </c>
      <c r="C198" s="66">
        <f t="shared" si="24"/>
        <v>15.25</v>
      </c>
      <c r="D198" s="70">
        <f t="shared" si="25"/>
        <v>741.01726344659232</v>
      </c>
      <c r="E198" s="67">
        <f t="shared" si="26"/>
        <v>741.01726344659232</v>
      </c>
      <c r="F198" s="68">
        <f t="shared" si="27"/>
        <v>4198.1049222038164</v>
      </c>
      <c r="G198" s="68" cm="1">
        <f t="array" ref="G198">_xll.DCE_EC312_SpecificHeat_Ca(B198)</f>
        <v>1327.0699344467484</v>
      </c>
      <c r="H198" s="67">
        <f t="shared" si="28"/>
        <v>0.78708178303307075</v>
      </c>
      <c r="I198" s="67">
        <f t="shared" si="29"/>
        <v>719.1189660172156</v>
      </c>
      <c r="J198" s="71">
        <f t="shared" si="37"/>
        <v>15.25</v>
      </c>
      <c r="K198" s="72">
        <f t="shared" si="38"/>
        <v>719.1189660172156</v>
      </c>
    </row>
    <row r="199" spans="1:13">
      <c r="A199" s="65">
        <v>184</v>
      </c>
      <c r="B199" s="67">
        <f t="shared" si="23"/>
        <v>719.1189660172156</v>
      </c>
      <c r="C199" s="66">
        <f t="shared" si="24"/>
        <v>15.333333333333334</v>
      </c>
      <c r="D199" s="70">
        <f t="shared" si="25"/>
        <v>741.82716593890734</v>
      </c>
      <c r="E199" s="67">
        <f t="shared" si="26"/>
        <v>741.82716593890734</v>
      </c>
      <c r="F199" s="68">
        <f t="shared" si="27"/>
        <v>4211.0186126518638</v>
      </c>
      <c r="G199" s="68" cm="1">
        <f t="array" ref="G199">_xll.DCE_EC312_SpecificHeat_Ca(B199)</f>
        <v>1354.6275408356944</v>
      </c>
      <c r="H199" s="67">
        <f t="shared" si="28"/>
        <v>0.77344180510206184</v>
      </c>
      <c r="I199" s="67">
        <f t="shared" si="29"/>
        <v>719.89240782231764</v>
      </c>
      <c r="J199" s="71">
        <f t="shared" si="37"/>
        <v>15.333333333333334</v>
      </c>
      <c r="K199" s="72">
        <f t="shared" si="38"/>
        <v>719.89240782231764</v>
      </c>
    </row>
    <row r="200" spans="1:13">
      <c r="A200" s="65">
        <v>185</v>
      </c>
      <c r="B200" s="67">
        <f t="shared" si="23"/>
        <v>719.89240782231764</v>
      </c>
      <c r="C200" s="66">
        <f t="shared" si="24"/>
        <v>15.416666666666666</v>
      </c>
      <c r="D200" s="70">
        <f t="shared" si="25"/>
        <v>742.63271409571371</v>
      </c>
      <c r="E200" s="67">
        <f t="shared" si="26"/>
        <v>742.63271409571371</v>
      </c>
      <c r="F200" s="68">
        <f t="shared" si="27"/>
        <v>4225.5912182912834</v>
      </c>
      <c r="G200" s="68" cm="1">
        <f t="array" ref="G200">_xll.DCE_EC312_SpecificHeat_Ca(B200)</f>
        <v>1384.0413537270288</v>
      </c>
      <c r="H200" s="67">
        <f t="shared" si="28"/>
        <v>0.75962420878111936</v>
      </c>
      <c r="I200" s="67">
        <f t="shared" si="29"/>
        <v>720.65203203109877</v>
      </c>
      <c r="J200" s="71">
        <f t="shared" si="37"/>
        <v>15.416666666666666</v>
      </c>
      <c r="K200" s="72">
        <f t="shared" si="38"/>
        <v>720.65203203109877</v>
      </c>
    </row>
    <row r="201" spans="1:13">
      <c r="A201" s="65">
        <v>186</v>
      </c>
      <c r="B201" s="67">
        <f t="shared" si="23"/>
        <v>720.65203203109877</v>
      </c>
      <c r="C201" s="66">
        <f t="shared" si="24"/>
        <v>15.5</v>
      </c>
      <c r="D201" s="70">
        <f t="shared" si="25"/>
        <v>743.43395448777937</v>
      </c>
      <c r="E201" s="67">
        <f t="shared" si="26"/>
        <v>743.43395448777937</v>
      </c>
      <c r="F201" s="68">
        <f t="shared" si="27"/>
        <v>4241.8735240866881</v>
      </c>
      <c r="G201" s="68" cm="1">
        <f t="array" ref="G201">_xll.DCE_EC312_SpecificHeat_Ca(B201)</f>
        <v>1415.4825920423641</v>
      </c>
      <c r="H201" s="67">
        <f t="shared" si="28"/>
        <v>0.74561316062699556</v>
      </c>
      <c r="I201" s="67">
        <f t="shared" si="29"/>
        <v>721.39764519172581</v>
      </c>
      <c r="J201" s="71">
        <f t="shared" si="37"/>
        <v>15.5</v>
      </c>
      <c r="K201" s="72">
        <f t="shared" si="38"/>
        <v>721.39764519172581</v>
      </c>
    </row>
    <row r="202" spans="1:13">
      <c r="A202" s="65">
        <v>187</v>
      </c>
      <c r="B202" s="67">
        <f t="shared" si="23"/>
        <v>721.39764519172581</v>
      </c>
      <c r="C202" s="66">
        <f t="shared" si="24"/>
        <v>15.583333333333334</v>
      </c>
      <c r="D202" s="70">
        <f t="shared" si="25"/>
        <v>744.23093294271496</v>
      </c>
      <c r="E202" s="67">
        <f t="shared" si="26"/>
        <v>744.23093294271496</v>
      </c>
      <c r="F202" s="68">
        <f t="shared" si="27"/>
        <v>4259.919157400147</v>
      </c>
      <c r="G202" s="68" cm="1">
        <f t="array" ref="G202">_xll.DCE_EC312_SpecificHeat_Ca(B202)</f>
        <v>1449.1419187307174</v>
      </c>
      <c r="H202" s="67">
        <f t="shared" si="28"/>
        <v>0.7313930351336726</v>
      </c>
      <c r="I202" s="67">
        <f t="shared" si="29"/>
        <v>722.12903822685951</v>
      </c>
      <c r="J202" s="71">
        <f t="shared" si="37"/>
        <v>15.583333333333334</v>
      </c>
      <c r="K202" s="72">
        <f t="shared" si="38"/>
        <v>722.12903822685951</v>
      </c>
    </row>
    <row r="203" spans="1:13">
      <c r="A203" s="65">
        <v>188</v>
      </c>
      <c r="B203" s="67">
        <f t="shared" si="23"/>
        <v>722.12903822685951</v>
      </c>
      <c r="C203" s="66">
        <f t="shared" si="24"/>
        <v>15.666666666666666</v>
      </c>
      <c r="D203" s="70">
        <f t="shared" si="25"/>
        <v>745.02369456070141</v>
      </c>
      <c r="E203" s="67">
        <f t="shared" si="26"/>
        <v>745.02369456070141</v>
      </c>
      <c r="F203" s="68">
        <f t="shared" si="27"/>
        <v>4279.7845659638997</v>
      </c>
      <c r="G203" s="68" cm="1">
        <f t="array" ref="G203">_xll.DCE_EC312_SpecificHeat_Ca(B203)</f>
        <v>1485.2320154159888</v>
      </c>
      <c r="H203" s="67">
        <f t="shared" si="28"/>
        <v>0.71694854592159507</v>
      </c>
      <c r="I203" s="67">
        <f t="shared" si="29"/>
        <v>722.84598677278109</v>
      </c>
      <c r="J203" s="71">
        <f t="shared" si="37"/>
        <v>15.666666666666666</v>
      </c>
      <c r="K203" s="72">
        <f t="shared" si="38"/>
        <v>722.84598677278109</v>
      </c>
    </row>
    <row r="204" spans="1:13">
      <c r="A204" s="65">
        <v>189</v>
      </c>
      <c r="B204" s="67">
        <f t="shared" si="23"/>
        <v>722.84598677278109</v>
      </c>
      <c r="C204" s="66">
        <f t="shared" si="24"/>
        <v>15.75</v>
      </c>
      <c r="D204" s="70">
        <f t="shared" si="25"/>
        <v>745.81228372980513</v>
      </c>
      <c r="E204" s="67">
        <f t="shared" si="26"/>
        <v>745.81228372980513</v>
      </c>
      <c r="F204" s="68">
        <f t="shared" si="27"/>
        <v>4301.5289698427696</v>
      </c>
      <c r="G204" s="68" cm="1">
        <f t="array" ref="G204">_xll.DCE_EC312_SpecificHeat_Ca(B204)</f>
        <v>1523.990540528659</v>
      </c>
      <c r="H204" s="67">
        <f t="shared" si="28"/>
        <v>0.70226490104849759</v>
      </c>
      <c r="I204" s="67">
        <f t="shared" si="29"/>
        <v>723.54825167382955</v>
      </c>
      <c r="J204" s="71">
        <f t="shared" si="37"/>
        <v>15.75</v>
      </c>
      <c r="K204" s="72">
        <f t="shared" si="38"/>
        <v>723.54825167382955</v>
      </c>
    </row>
    <row r="205" spans="1:13">
      <c r="A205" s="65">
        <v>190</v>
      </c>
      <c r="B205" s="67">
        <f t="shared" si="23"/>
        <v>723.54825167382955</v>
      </c>
      <c r="C205" s="66">
        <f t="shared" si="24"/>
        <v>15.833333333333334</v>
      </c>
      <c r="D205" s="70">
        <f t="shared" si="25"/>
        <v>746.59674414089125</v>
      </c>
      <c r="E205" s="67">
        <f t="shared" si="26"/>
        <v>746.59674414089125</v>
      </c>
      <c r="F205" s="68">
        <f t="shared" si="27"/>
        <v>4325.2142826482313</v>
      </c>
      <c r="G205" s="68" cm="1">
        <f t="array" ref="G205">_xll.DCE_EC312_SpecificHeat_Ca(B205)</f>
        <v>1565.6835335455489</v>
      </c>
      <c r="H205" s="67">
        <f t="shared" si="28"/>
        <v>0.68732798467128764</v>
      </c>
      <c r="I205" s="67">
        <f t="shared" si="29"/>
        <v>724.2355796585008</v>
      </c>
      <c r="J205" s="71">
        <f t="shared" si="37"/>
        <v>15.833333333333334</v>
      </c>
      <c r="K205" s="72">
        <f t="shared" si="38"/>
        <v>724.2355796585008</v>
      </c>
    </row>
    <row r="206" spans="1:13">
      <c r="A206" s="65">
        <v>191</v>
      </c>
      <c r="B206" s="67">
        <f t="shared" si="23"/>
        <v>724.2355796585008</v>
      </c>
      <c r="C206" s="66">
        <f t="shared" si="24"/>
        <v>15.916666666666666</v>
      </c>
      <c r="D206" s="70">
        <f t="shared" si="25"/>
        <v>747.37711880214908</v>
      </c>
      <c r="E206" s="67">
        <f t="shared" si="26"/>
        <v>747.37711880214908</v>
      </c>
      <c r="F206" s="68">
        <f t="shared" si="27"/>
        <v>4350.9049968185536</v>
      </c>
      <c r="G206" s="68" cm="1">
        <f t="array" ref="G206">_xll.DCE_EC312_SpecificHeat_Ca(B206)</f>
        <v>1610.6093389635498</v>
      </c>
      <c r="H206" s="67">
        <f t="shared" si="28"/>
        <v>0.67212456709005053</v>
      </c>
      <c r="I206" s="67">
        <f t="shared" si="29"/>
        <v>724.90770422559081</v>
      </c>
      <c r="J206" s="71">
        <f t="shared" si="37"/>
        <v>15.916666666666666</v>
      </c>
      <c r="K206" s="72">
        <f t="shared" si="38"/>
        <v>724.90770422559081</v>
      </c>
    </row>
    <row r="207" spans="1:13">
      <c r="A207" s="65">
        <v>192</v>
      </c>
      <c r="B207" s="67">
        <f t="shared" si="23"/>
        <v>724.90770422559081</v>
      </c>
      <c r="C207" s="66">
        <f t="shared" si="24"/>
        <v>16</v>
      </c>
      <c r="D207" s="70">
        <f t="shared" si="25"/>
        <v>748.15345005324082</v>
      </c>
      <c r="E207" s="67">
        <f t="shared" si="26"/>
        <v>748.15345005324082</v>
      </c>
      <c r="F207" s="68">
        <f t="shared" si="27"/>
        <v>4378.6680273693182</v>
      </c>
      <c r="G207" s="68" cm="1">
        <f t="array" ref="G207">_xll.DCE_EC312_SpecificHeat_Ca(B207)</f>
        <v>1659.1031366870209</v>
      </c>
      <c r="H207" s="67">
        <f t="shared" si="28"/>
        <v>0.65664254485689921</v>
      </c>
      <c r="I207" s="67">
        <f t="shared" si="29"/>
        <v>725.56434677044774</v>
      </c>
      <c r="J207" s="71">
        <f t="shared" si="37"/>
        <v>16</v>
      </c>
      <c r="K207" s="72">
        <f t="shared" si="38"/>
        <v>725.56434677044774</v>
      </c>
    </row>
    <row r="208" spans="1:13">
      <c r="A208" s="65">
        <v>193</v>
      </c>
      <c r="B208" s="67">
        <f t="shared" si="23"/>
        <v>725.56434677044774</v>
      </c>
      <c r="C208" s="66">
        <f t="shared" si="24"/>
        <v>16.083333333333332</v>
      </c>
      <c r="D208" s="70">
        <f t="shared" si="25"/>
        <v>748.92577957908554</v>
      </c>
      <c r="E208" s="67">
        <f t="shared" si="26"/>
        <v>748.92577957908554</v>
      </c>
      <c r="F208" s="68">
        <f t="shared" si="27"/>
        <v>4408.5725081765122</v>
      </c>
      <c r="G208" s="68" cm="1">
        <f t="array" ref="G208">_xll.DCE_EC312_SpecificHeat_Ca(B208)</f>
        <v>1711.5421810172277</v>
      </c>
      <c r="H208" s="67">
        <f t="shared" si="28"/>
        <v>0.64087121209838194</v>
      </c>
      <c r="I208" s="67">
        <f t="shared" si="29"/>
        <v>726.20521798254617</v>
      </c>
      <c r="J208" s="71">
        <f t="shared" si="37"/>
        <v>16.083333333333332</v>
      </c>
      <c r="K208" s="72">
        <f t="shared" si="38"/>
        <v>726.20521798254617</v>
      </c>
    </row>
    <row r="209" spans="1:11">
      <c r="A209" s="65">
        <v>194</v>
      </c>
      <c r="B209" s="67">
        <f t="shared" ref="B209:B272" si="39">IF(A209=1,20,I208)</f>
        <v>726.20521798254617</v>
      </c>
      <c r="C209" s="66">
        <f t="shared" ref="C209:C272" si="40">A209*5/60</f>
        <v>16.166666666666668</v>
      </c>
      <c r="D209" s="70">
        <f t="shared" ref="D209:D272" si="41">20 + 345 *LOG10(8 * C209 + 1)</f>
        <v>749.69414842329059</v>
      </c>
      <c r="E209" s="67">
        <f t="shared" ref="E209:E272" si="42">D209</f>
        <v>749.69414842329059</v>
      </c>
      <c r="F209" s="68">
        <f t="shared" ref="F209:F272" si="43">25 * (D209 - B209)+1 * 0.7 * 1 * 0.0000000567 * ((E209 + 273) ^ 4 - (B209 + 273) ^ 4)</f>
        <v>4440.6895346141546</v>
      </c>
      <c r="G209" s="68" cm="1">
        <f t="array" ref="G209">_xll.DCE_EC312_SpecificHeat_Ca(B209)</f>
        <v>1768.3518688823365</v>
      </c>
      <c r="H209" s="67">
        <f t="shared" ref="H209:H272" si="44">$G$10 * $G$9 / (G209 * 7850) * F209 * 5</f>
        <v>0.62480156344244153</v>
      </c>
      <c r="I209" s="67">
        <f t="shared" ref="I209:I272" si="45">B209+H209</f>
        <v>726.83001954598865</v>
      </c>
      <c r="J209" s="71">
        <f t="shared" si="37"/>
        <v>16.166666666666668</v>
      </c>
      <c r="K209" s="72">
        <f t="shared" si="38"/>
        <v>726.83001954598865</v>
      </c>
    </row>
    <row r="210" spans="1:11">
      <c r="A210" s="65">
        <v>195</v>
      </c>
      <c r="B210" s="67">
        <f t="shared" si="39"/>
        <v>726.83001954598865</v>
      </c>
      <c r="C210" s="66">
        <f t="shared" si="40"/>
        <v>16.25</v>
      </c>
      <c r="D210" s="70">
        <f t="shared" si="41"/>
        <v>750.45859700123879</v>
      </c>
      <c r="E210" s="67">
        <f t="shared" si="42"/>
        <v>750.45859700123879</v>
      </c>
      <c r="F210" s="68">
        <f t="shared" si="43"/>
        <v>4475.0918462774298</v>
      </c>
      <c r="G210" s="68" cm="1">
        <f t="array" ref="G210">_xll.DCE_EC312_SpecificHeat_Ca(B210)</f>
        <v>1830.0127799266413</v>
      </c>
      <c r="H210" s="67">
        <f t="shared" si="44"/>
        <v>0.60842662792289759</v>
      </c>
      <c r="I210" s="67">
        <f t="shared" si="45"/>
        <v>727.43844617391153</v>
      </c>
      <c r="J210" s="71">
        <f t="shared" si="37"/>
        <v>16.25</v>
      </c>
      <c r="K210" s="72">
        <f t="shared" si="38"/>
        <v>727.43844617391153</v>
      </c>
    </row>
    <row r="211" spans="1:11">
      <c r="A211" s="65">
        <v>196</v>
      </c>
      <c r="B211" s="67">
        <f t="shared" si="39"/>
        <v>727.43844617391153</v>
      </c>
      <c r="C211" s="66">
        <f t="shared" si="40"/>
        <v>16.333333333333332</v>
      </c>
      <c r="D211" s="70">
        <f t="shared" si="41"/>
        <v>751.2191651128453</v>
      </c>
      <c r="E211" s="67">
        <f t="shared" si="42"/>
        <v>751.2191651128453</v>
      </c>
      <c r="F211" s="68">
        <f t="shared" si="43"/>
        <v>4511.8534436292211</v>
      </c>
      <c r="G211" s="68" cm="1">
        <f t="array" ref="G211">_xll.DCE_EC312_SpecificHeat_Ca(B211)</f>
        <v>1897.0688573004568</v>
      </c>
      <c r="H211" s="67">
        <f t="shared" si="44"/>
        <v>0.59174183192296126</v>
      </c>
      <c r="I211" s="67">
        <f t="shared" si="45"/>
        <v>728.03018800583448</v>
      </c>
      <c r="J211" s="71">
        <f t="shared" si="37"/>
        <v>16.333333333333332</v>
      </c>
      <c r="K211" s="72">
        <f t="shared" si="38"/>
        <v>728.03018800583448</v>
      </c>
    </row>
    <row r="212" spans="1:11">
      <c r="A212" s="65">
        <v>197</v>
      </c>
      <c r="B212" s="67">
        <f t="shared" si="39"/>
        <v>728.03018800583448</v>
      </c>
      <c r="C212" s="66">
        <f t="shared" si="40"/>
        <v>16.416666666666668</v>
      </c>
      <c r="D212" s="70">
        <f t="shared" si="41"/>
        <v>751.97589195499108</v>
      </c>
      <c r="E212" s="67">
        <f t="shared" si="42"/>
        <v>751.97589195499108</v>
      </c>
      <c r="F212" s="68">
        <f t="shared" si="43"/>
        <v>4551.049132771841</v>
      </c>
      <c r="G212" s="68" cm="1">
        <f t="array" ref="G212">_xll.DCE_EC312_SpecificHeat_Ca(B212)</f>
        <v>1970.1369293231362</v>
      </c>
      <c r="H212" s="67">
        <f t="shared" si="44"/>
        <v>0.57474538759056859</v>
      </c>
      <c r="I212" s="67">
        <f t="shared" si="45"/>
        <v>728.60493339342509</v>
      </c>
      <c r="J212" s="71">
        <f t="shared" si="37"/>
        <v>16.416666666666668</v>
      </c>
      <c r="K212" s="72">
        <f t="shared" si="38"/>
        <v>728.60493339342509</v>
      </c>
    </row>
    <row r="213" spans="1:11">
      <c r="A213" s="65">
        <v>198</v>
      </c>
      <c r="B213" s="67">
        <f t="shared" si="39"/>
        <v>728.60493339342509</v>
      </c>
      <c r="C213" s="66">
        <f t="shared" si="40"/>
        <v>16.5</v>
      </c>
      <c r="D213" s="70">
        <f t="shared" si="41"/>
        <v>752.72881613364461</v>
      </c>
      <c r="E213" s="67">
        <f t="shared" si="42"/>
        <v>752.72881613364461</v>
      </c>
      <c r="F213" s="68">
        <f t="shared" si="43"/>
        <v>4592.7539932286345</v>
      </c>
      <c r="G213" s="68" cm="1">
        <f t="array" ref="G213">_xll.DCE_EC312_SpecificHeat_Ca(B213)</f>
        <v>2049.9178096833139</v>
      </c>
      <c r="H213" s="67">
        <f t="shared" si="44"/>
        <v>0.55743870120380612</v>
      </c>
      <c r="I213" s="67">
        <f t="shared" si="45"/>
        <v>729.16237209462884</v>
      </c>
      <c r="J213" s="71">
        <f t="shared" si="37"/>
        <v>16.5</v>
      </c>
      <c r="K213" s="72">
        <f t="shared" si="38"/>
        <v>729.16237209462884</v>
      </c>
    </row>
    <row r="214" spans="1:11">
      <c r="A214" s="65">
        <v>199</v>
      </c>
      <c r="B214" s="67">
        <f t="shared" si="39"/>
        <v>729.16237209462884</v>
      </c>
      <c r="C214" s="66">
        <f t="shared" si="40"/>
        <v>16.583333333333332</v>
      </c>
      <c r="D214" s="70">
        <f t="shared" si="41"/>
        <v>753.47797567567943</v>
      </c>
      <c r="E214" s="67">
        <f t="shared" si="42"/>
        <v>753.47797567567943</v>
      </c>
      <c r="F214" s="68">
        <f t="shared" si="43"/>
        <v>4637.0427646874941</v>
      </c>
      <c r="G214" s="68" cm="1">
        <f t="array" ref="G214">_xll.DCE_EC312_SpecificHeat_Ca(B214)</f>
        <v>2137.2092587760899</v>
      </c>
      <c r="H214" s="67">
        <f t="shared" si="44"/>
        <v>0.53982679369860032</v>
      </c>
      <c r="I214" s="67">
        <f t="shared" si="45"/>
        <v>729.70219888832742</v>
      </c>
      <c r="J214" s="71">
        <f t="shared" si="37"/>
        <v>16.583333333333332</v>
      </c>
      <c r="K214" s="72">
        <f t="shared" si="38"/>
        <v>729.70219888832742</v>
      </c>
    </row>
    <row r="215" spans="1:11">
      <c r="A215" s="65">
        <v>200</v>
      </c>
      <c r="B215" s="67">
        <f t="shared" si="39"/>
        <v>729.70219888832742</v>
      </c>
      <c r="C215" s="66">
        <f t="shared" si="40"/>
        <v>16.666666666666668</v>
      </c>
      <c r="D215" s="70">
        <f t="shared" si="41"/>
        <v>754.22340804039925</v>
      </c>
      <c r="E215" s="67">
        <f t="shared" si="42"/>
        <v>754.22340804039925</v>
      </c>
      <c r="F215" s="68">
        <f t="shared" si="43"/>
        <v>4683.9891501704624</v>
      </c>
      <c r="G215" s="68" cm="1">
        <f t="array" ref="G215">_xll.DCE_EC312_SpecificHeat_Ca(B215)</f>
        <v>2232.9211427241826</v>
      </c>
      <c r="H215" s="67">
        <f t="shared" si="44"/>
        <v>0.52191872303821119</v>
      </c>
      <c r="I215" s="67">
        <f t="shared" si="45"/>
        <v>730.22411761136561</v>
      </c>
      <c r="J215" s="71">
        <f t="shared" si="37"/>
        <v>16.666666666666668</v>
      </c>
      <c r="K215" s="72">
        <f t="shared" si="38"/>
        <v>730.22411761136561</v>
      </c>
    </row>
    <row r="216" spans="1:11">
      <c r="A216" s="65">
        <v>201</v>
      </c>
      <c r="B216" s="67">
        <f t="shared" si="39"/>
        <v>730.22411761136561</v>
      </c>
      <c r="C216" s="66">
        <f t="shared" si="40"/>
        <v>16.75</v>
      </c>
      <c r="D216" s="70">
        <f t="shared" si="41"/>
        <v>754.96515013077715</v>
      </c>
      <c r="E216" s="67">
        <f t="shared" si="42"/>
        <v>754.96515013077715</v>
      </c>
      <c r="F216" s="68">
        <f t="shared" si="43"/>
        <v>4733.6650351046428</v>
      </c>
      <c r="G216" s="68" cm="1">
        <f t="array" ref="G216">_xll.DCE_EC312_SpecificHeat_Ca(B216)</f>
        <v>2338.0931915076758</v>
      </c>
      <c r="H216" s="67">
        <f t="shared" si="44"/>
        <v>0.50372799539012969</v>
      </c>
      <c r="I216" s="67">
        <f t="shared" si="45"/>
        <v>730.72784560675575</v>
      </c>
      <c r="J216" s="71">
        <f t="shared" si="37"/>
        <v>16.75</v>
      </c>
      <c r="K216" s="72">
        <f t="shared" si="38"/>
        <v>730.72784560675575</v>
      </c>
    </row>
    <row r="217" spans="1:11">
      <c r="A217" s="65">
        <v>202</v>
      </c>
      <c r="B217" s="67">
        <f t="shared" si="39"/>
        <v>730.72784560675575</v>
      </c>
      <c r="C217" s="66">
        <f t="shared" si="40"/>
        <v>16.833333333333332</v>
      </c>
      <c r="D217" s="70">
        <f t="shared" si="41"/>
        <v>755.70323830441737</v>
      </c>
      <c r="E217" s="67">
        <f t="shared" si="42"/>
        <v>755.70323830441737</v>
      </c>
      <c r="F217" s="68">
        <f t="shared" si="43"/>
        <v>4786.1396243151294</v>
      </c>
      <c r="G217" s="68" cm="1">
        <f t="array" ref="G217">_xll.DCE_EC312_SpecificHeat_Ca(B217)</f>
        <v>2453.9158357912083</v>
      </c>
      <c r="H217" s="67">
        <f t="shared" si="44"/>
        <v>0.48527294931239406</v>
      </c>
      <c r="I217" s="67">
        <f t="shared" si="45"/>
        <v>731.21311855606814</v>
      </c>
      <c r="J217" s="71">
        <f t="shared" si="37"/>
        <v>16.833333333333332</v>
      </c>
      <c r="K217" s="72">
        <f t="shared" si="38"/>
        <v>731.21311855606814</v>
      </c>
    </row>
    <row r="218" spans="1:11">
      <c r="A218" s="65">
        <v>203</v>
      </c>
      <c r="B218" s="67">
        <f t="shared" si="39"/>
        <v>731.21311855606814</v>
      </c>
      <c r="C218" s="66">
        <f t="shared" si="40"/>
        <v>16.916666666666668</v>
      </c>
      <c r="D218" s="70">
        <f t="shared" si="41"/>
        <v>756.43770838424939</v>
      </c>
      <c r="E218" s="67">
        <f t="shared" si="42"/>
        <v>756.43770838424939</v>
      </c>
      <c r="F218" s="68">
        <f t="shared" si="43"/>
        <v>4841.4785020525997</v>
      </c>
      <c r="G218" s="68" cm="1">
        <f t="array" ref="G218">_xll.DCE_EC312_SpecificHeat_Ca(B218)</f>
        <v>2581.7546963819541</v>
      </c>
      <c r="H218" s="67">
        <f t="shared" si="44"/>
        <v>0.4665770945230403</v>
      </c>
      <c r="I218" s="67">
        <f t="shared" si="45"/>
        <v>731.67969565059116</v>
      </c>
      <c r="J218" s="71">
        <f t="shared" si="37"/>
        <v>16.916666666666668</v>
      </c>
      <c r="K218" s="72">
        <f t="shared" si="38"/>
        <v>731.67969565059116</v>
      </c>
    </row>
    <row r="219" spans="1:11">
      <c r="A219" s="65">
        <v>204</v>
      </c>
      <c r="B219" s="67">
        <f t="shared" si="39"/>
        <v>731.67969565059116</v>
      </c>
      <c r="C219" s="66">
        <f t="shared" si="40"/>
        <v>17</v>
      </c>
      <c r="D219" s="70">
        <f t="shared" si="41"/>
        <v>757.16859566896028</v>
      </c>
      <c r="E219" s="67">
        <f t="shared" si="42"/>
        <v>757.16859566896028</v>
      </c>
      <c r="F219" s="68">
        <f t="shared" si="43"/>
        <v>4899.7426237784748</v>
      </c>
      <c r="G219" s="68" cm="1">
        <f t="array" ref="G219">_xll.DCE_EC312_SpecificHeat_Ca(B219)</f>
        <v>2723.1794143451516</v>
      </c>
      <c r="H219" s="67">
        <f t="shared" si="44"/>
        <v>0.44766938456965727</v>
      </c>
      <c r="I219" s="67">
        <f t="shared" si="45"/>
        <v>732.12736503516078</v>
      </c>
      <c r="J219" s="71">
        <f t="shared" si="37"/>
        <v>17</v>
      </c>
      <c r="K219" s="72">
        <f t="shared" si="38"/>
        <v>732.12736503516078</v>
      </c>
    </row>
    <row r="220" spans="1:11">
      <c r="A220" s="65">
        <v>205</v>
      </c>
      <c r="B220" s="67">
        <f t="shared" si="39"/>
        <v>732.12736503516078</v>
      </c>
      <c r="C220" s="66">
        <f t="shared" si="40"/>
        <v>17.083333333333332</v>
      </c>
      <c r="D220" s="70">
        <f t="shared" si="41"/>
        <v>757.89593494317478</v>
      </c>
      <c r="E220" s="67">
        <f t="shared" si="42"/>
        <v>757.89593494317478</v>
      </c>
      <c r="F220" s="68">
        <f t="shared" si="43"/>
        <v>4960.9872524900957</v>
      </c>
      <c r="G220" s="68" cm="1">
        <f t="array" ref="G220">_xll.DCE_EC312_SpecificHeat_Ca(B220)</f>
        <v>2879.9976480482578</v>
      </c>
      <c r="H220" s="67">
        <f t="shared" si="44"/>
        <v>0.42858440111451146</v>
      </c>
      <c r="I220" s="67">
        <f t="shared" si="45"/>
        <v>732.55594943627534</v>
      </c>
      <c r="J220" s="71">
        <f t="shared" si="37"/>
        <v>17.083333333333332</v>
      </c>
      <c r="K220" s="72">
        <f t="shared" si="38"/>
        <v>732.55594943627534</v>
      </c>
    </row>
    <row r="221" spans="1:11">
      <c r="A221" s="65">
        <v>206</v>
      </c>
      <c r="B221" s="67">
        <f t="shared" si="39"/>
        <v>732.55594943627534</v>
      </c>
      <c r="C221" s="66">
        <f t="shared" si="40"/>
        <v>17.166666666666668</v>
      </c>
      <c r="D221" s="70">
        <f t="shared" si="41"/>
        <v>758.61976048738848</v>
      </c>
      <c r="E221" s="67">
        <f t="shared" si="42"/>
        <v>758.61976048738848</v>
      </c>
      <c r="F221" s="68">
        <f t="shared" si="43"/>
        <v>5025.2608567465795</v>
      </c>
      <c r="G221" s="68" cm="1">
        <f t="array" ref="G221">_xll.DCE_EC312_SpecificHeat_Ca(B221)</f>
        <v>3054.2952312449529</v>
      </c>
      <c r="H221" s="67">
        <f t="shared" si="44"/>
        <v>0.40936242691796143</v>
      </c>
      <c r="I221" s="67">
        <f t="shared" si="45"/>
        <v>732.96531186319328</v>
      </c>
      <c r="J221" s="71">
        <f t="shared" si="37"/>
        <v>17.166666666666668</v>
      </c>
      <c r="K221" s="72">
        <f t="shared" si="38"/>
        <v>732.96531186319328</v>
      </c>
    </row>
    <row r="222" spans="1:11">
      <c r="A222" s="65">
        <v>207</v>
      </c>
      <c r="B222" s="67">
        <f t="shared" si="39"/>
        <v>732.96531186319328</v>
      </c>
      <c r="C222" s="66">
        <f t="shared" si="40"/>
        <v>17.25</v>
      </c>
      <c r="D222" s="70">
        <f t="shared" si="41"/>
        <v>759.34010608766278</v>
      </c>
      <c r="E222" s="67">
        <f t="shared" si="42"/>
        <v>759.34010608766278</v>
      </c>
      <c r="F222" s="68">
        <f t="shared" si="43"/>
        <v>5092.6039920662843</v>
      </c>
      <c r="G222" s="68" cm="1">
        <f t="array" ref="G222">_xll.DCE_EC312_SpecificHeat_Ca(B222)</f>
        <v>3248.4836904886406</v>
      </c>
      <c r="H222" s="67">
        <f t="shared" si="44"/>
        <v>0.39004938525850796</v>
      </c>
      <c r="I222" s="67">
        <f t="shared" si="45"/>
        <v>733.3553612484518</v>
      </c>
      <c r="J222" s="71">
        <f t="shared" si="37"/>
        <v>17.25</v>
      </c>
      <c r="K222" s="72">
        <f t="shared" si="38"/>
        <v>733.3553612484518</v>
      </c>
    </row>
    <row r="223" spans="1:11">
      <c r="A223" s="65">
        <v>208</v>
      </c>
      <c r="B223" s="67">
        <f t="shared" si="39"/>
        <v>733.3553612484518</v>
      </c>
      <c r="C223" s="66">
        <f t="shared" si="40"/>
        <v>17.333333333333332</v>
      </c>
      <c r="D223" s="70">
        <f t="shared" si="41"/>
        <v>760.05700504508843</v>
      </c>
      <c r="E223" s="67">
        <f t="shared" si="42"/>
        <v>760.05700504508843</v>
      </c>
      <c r="F223" s="68">
        <f t="shared" si="43"/>
        <v>5163.0481917535844</v>
      </c>
      <c r="G223" s="68" cm="1">
        <f t="array" ref="G223">_xll.DCE_EC312_SpecificHeat_Ca(B223)</f>
        <v>3465.356569047708</v>
      </c>
      <c r="H223" s="67">
        <f t="shared" si="44"/>
        <v>0.37069662575959628</v>
      </c>
      <c r="I223" s="67">
        <f t="shared" si="45"/>
        <v>733.72605787421139</v>
      </c>
      <c r="J223" s="71">
        <f t="shared" si="37"/>
        <v>17.333333333333332</v>
      </c>
      <c r="K223" s="72">
        <f t="shared" si="38"/>
        <v>733.72605787421139</v>
      </c>
    </row>
    <row r="224" spans="1:11">
      <c r="A224" s="65">
        <v>209</v>
      </c>
      <c r="B224" s="67">
        <f t="shared" si="39"/>
        <v>733.72605787421139</v>
      </c>
      <c r="C224" s="66">
        <f t="shared" si="40"/>
        <v>17.416666666666668</v>
      </c>
      <c r="D224" s="70">
        <f t="shared" si="41"/>
        <v>760.77049018502191</v>
      </c>
      <c r="E224" s="67">
        <f t="shared" si="42"/>
        <v>760.77049018502191</v>
      </c>
      <c r="F224" s="68">
        <f t="shared" si="43"/>
        <v>5236.6148971694356</v>
      </c>
      <c r="G224" s="68" cm="1">
        <f t="array" ref="G224">_xll.DCE_EC312_SpecificHeat_Ca(B224)</f>
        <v>3708.156308469182</v>
      </c>
      <c r="H224" s="67">
        <f t="shared" si="44"/>
        <v>0.35136054061462607</v>
      </c>
      <c r="I224" s="67">
        <f t="shared" si="45"/>
        <v>734.07741841482607</v>
      </c>
      <c r="J224" s="71">
        <f t="shared" si="37"/>
        <v>17.416666666666668</v>
      </c>
      <c r="K224" s="72">
        <f t="shared" si="38"/>
        <v>734.07741841482607</v>
      </c>
    </row>
    <row r="225" spans="1:11">
      <c r="A225" s="65">
        <v>210</v>
      </c>
      <c r="B225" s="67">
        <f t="shared" si="39"/>
        <v>734.07741841482607</v>
      </c>
      <c r="C225" s="66">
        <f t="shared" si="40"/>
        <v>17.5</v>
      </c>
      <c r="D225" s="70">
        <f t="shared" si="41"/>
        <v>761.48059386610601</v>
      </c>
      <c r="E225" s="67">
        <f t="shared" si="42"/>
        <v>761.48059386610601</v>
      </c>
      <c r="F225" s="68">
        <f t="shared" si="43"/>
        <v>5313.314460636795</v>
      </c>
      <c r="G225" s="68" cm="1">
        <f t="array" ref="G225">_xll.DCE_EC312_SpecificHeat_Ca(B225)</f>
        <v>3980.653810934944</v>
      </c>
      <c r="H225" s="67">
        <f t="shared" si="44"/>
        <v>0.33210200109978327</v>
      </c>
      <c r="I225" s="67">
        <f t="shared" si="45"/>
        <v>734.40952041592584</v>
      </c>
      <c r="J225" s="71">
        <f t="shared" si="37"/>
        <v>17.5</v>
      </c>
      <c r="K225" s="72">
        <f t="shared" si="38"/>
        <v>734.40952041592584</v>
      </c>
    </row>
    <row r="226" spans="1:11">
      <c r="A226" s="65">
        <v>211</v>
      </c>
      <c r="B226" s="67">
        <f t="shared" si="39"/>
        <v>734.40952041592584</v>
      </c>
      <c r="C226" s="66">
        <f t="shared" si="40"/>
        <v>17.583333333333332</v>
      </c>
      <c r="D226" s="70">
        <f t="shared" si="41"/>
        <v>762.18734798907394</v>
      </c>
      <c r="E226" s="67">
        <f t="shared" si="42"/>
        <v>762.18734798907394</v>
      </c>
      <c r="F226" s="68">
        <f t="shared" si="43"/>
        <v>5393.1452561942851</v>
      </c>
      <c r="G226" s="68" cm="1">
        <f t="array" ref="G226">_xll.DCE_EC312_SpecificHeat_Ca(B226)</f>
        <v>4287.2432616721562</v>
      </c>
      <c r="H226" s="67">
        <f t="shared" si="44"/>
        <v>0.31298561195640678</v>
      </c>
      <c r="I226" s="67">
        <f t="shared" si="45"/>
        <v>734.72250602788222</v>
      </c>
      <c r="J226" s="71">
        <f t="shared" si="37"/>
        <v>17.583333333333332</v>
      </c>
      <c r="K226" s="72">
        <f t="shared" si="38"/>
        <v>734.72250602788222</v>
      </c>
    </row>
    <row r="227" spans="1:11">
      <c r="A227" s="65">
        <v>212</v>
      </c>
      <c r="B227" s="67">
        <f t="shared" si="39"/>
        <v>734.72250602788222</v>
      </c>
      <c r="C227" s="66">
        <f t="shared" si="40"/>
        <v>17.666666666666668</v>
      </c>
      <c r="D227" s="70">
        <f t="shared" si="41"/>
        <v>762.8907840053497</v>
      </c>
      <c r="E227" s="67">
        <f t="shared" si="42"/>
        <v>762.8907840053497</v>
      </c>
      <c r="F227" s="68">
        <f t="shared" si="43"/>
        <v>5476.0929339351324</v>
      </c>
      <c r="G227" s="68" cm="1">
        <f t="array" ref="G227">_xll.DCE_EC312_SpecificHeat_Ca(B227)</f>
        <v>4633.0553510121772</v>
      </c>
      <c r="H227" s="67">
        <f t="shared" si="44"/>
        <v>0.29407879042087115</v>
      </c>
      <c r="I227" s="67">
        <f t="shared" si="45"/>
        <v>735.01658481830304</v>
      </c>
      <c r="J227" s="71">
        <f t="shared" si="37"/>
        <v>17.666666666666668</v>
      </c>
      <c r="K227" s="72">
        <f t="shared" si="38"/>
        <v>735.01658481830304</v>
      </c>
    </row>
    <row r="228" spans="1:11">
      <c r="A228" s="65">
        <v>213</v>
      </c>
      <c r="B228" s="67">
        <f t="shared" si="39"/>
        <v>735.01658481830304</v>
      </c>
      <c r="C228" s="66">
        <f t="shared" si="40"/>
        <v>17.75</v>
      </c>
      <c r="D228" s="70">
        <f t="shared" si="41"/>
        <v>763.5909329254464</v>
      </c>
      <c r="E228" s="67">
        <f t="shared" si="42"/>
        <v>763.5909329254464</v>
      </c>
      <c r="F228" s="68">
        <f t="shared" si="43"/>
        <v>5562.1298523904034</v>
      </c>
      <c r="G228" s="68" cm="1">
        <f t="array" ref="G228">_xll.DCE_EC312_SpecificHeat_Ca(B228)</f>
        <v>4981.6049283452503</v>
      </c>
      <c r="H228" s="67">
        <f t="shared" si="44"/>
        <v>0.27779998855815163</v>
      </c>
      <c r="I228" s="67">
        <f t="shared" si="45"/>
        <v>735.29438480686122</v>
      </c>
      <c r="J228" s="71">
        <f t="shared" si="37"/>
        <v>17.75</v>
      </c>
      <c r="K228" s="72">
        <f t="shared" si="38"/>
        <v>735.29438480686122</v>
      </c>
    </row>
    <row r="229" spans="1:11">
      <c r="A229" s="65">
        <v>214</v>
      </c>
      <c r="B229" s="67">
        <f t="shared" si="39"/>
        <v>735.29438480686122</v>
      </c>
      <c r="C229" s="66">
        <f t="shared" si="40"/>
        <v>17.833333333333332</v>
      </c>
      <c r="D229" s="70">
        <f t="shared" si="41"/>
        <v>764.28782532716878</v>
      </c>
      <c r="E229" s="67">
        <f t="shared" si="42"/>
        <v>764.28782532716878</v>
      </c>
      <c r="F229" s="68">
        <f t="shared" si="43"/>
        <v>5650.7736558139031</v>
      </c>
      <c r="G229" s="68" cm="1">
        <f t="array" ref="G229">_xll.DCE_EC312_SpecificHeat_Ca(B229)</f>
        <v>4694.6048448030697</v>
      </c>
      <c r="H229" s="67">
        <f t="shared" si="44"/>
        <v>0.29948098402635148</v>
      </c>
      <c r="I229" s="67">
        <f t="shared" si="45"/>
        <v>735.59386579088755</v>
      </c>
      <c r="J229" s="71">
        <f t="shared" si="37"/>
        <v>17.833333333333332</v>
      </c>
      <c r="K229" s="72">
        <f t="shared" si="38"/>
        <v>735.59386579088755</v>
      </c>
    </row>
    <row r="230" spans="1:11">
      <c r="A230" s="65">
        <v>215</v>
      </c>
      <c r="B230" s="67">
        <f t="shared" si="39"/>
        <v>735.59386579088755</v>
      </c>
      <c r="C230" s="66">
        <f t="shared" si="40"/>
        <v>17.916666666666668</v>
      </c>
      <c r="D230" s="70">
        <f t="shared" si="41"/>
        <v>764.98149136362747</v>
      </c>
      <c r="E230" s="67">
        <f t="shared" si="42"/>
        <v>764.98149136362747</v>
      </c>
      <c r="F230" s="68">
        <f t="shared" si="43"/>
        <v>5734.9019908400196</v>
      </c>
      <c r="G230" s="68" cm="1">
        <f t="array" ref="G230">_xll.DCE_EC312_SpecificHeat_Ca(B230)</f>
        <v>4424.0858965335865</v>
      </c>
      <c r="H230" s="67">
        <f t="shared" si="44"/>
        <v>0.32252459014716306</v>
      </c>
      <c r="I230" s="67">
        <f t="shared" si="45"/>
        <v>735.91639038103472</v>
      </c>
      <c r="J230" s="71">
        <f t="shared" si="37"/>
        <v>17.916666666666668</v>
      </c>
      <c r="K230" s="72">
        <f t="shared" si="38"/>
        <v>735.91639038103472</v>
      </c>
    </row>
    <row r="231" spans="1:11">
      <c r="A231" s="65">
        <v>216</v>
      </c>
      <c r="B231" s="67">
        <f t="shared" si="39"/>
        <v>735.91639038103472</v>
      </c>
      <c r="C231" s="66">
        <f t="shared" si="40"/>
        <v>18</v>
      </c>
      <c r="D231" s="70">
        <f t="shared" si="41"/>
        <v>765.67196077106632</v>
      </c>
      <c r="E231" s="67">
        <f t="shared" si="42"/>
        <v>765.67196077106632</v>
      </c>
      <c r="F231" s="68">
        <f t="shared" si="43"/>
        <v>5814.2520857744621</v>
      </c>
      <c r="G231" s="68" cm="1">
        <f t="array" ref="G231">_xll.DCE_EC312_SpecificHeat_Ca(B231)</f>
        <v>4169.6104598897928</v>
      </c>
      <c r="H231" s="67">
        <f t="shared" si="44"/>
        <v>0.34694350058936196</v>
      </c>
      <c r="I231" s="67">
        <f t="shared" si="45"/>
        <v>736.26333388162413</v>
      </c>
      <c r="J231" s="71">
        <f t="shared" ref="J231:J294" si="46">C231</f>
        <v>18</v>
      </c>
      <c r="K231" s="72">
        <f t="shared" ref="K231:K294" si="47">I231</f>
        <v>736.26333388162413</v>
      </c>
    </row>
    <row r="232" spans="1:11">
      <c r="A232" s="65">
        <v>217</v>
      </c>
      <c r="B232" s="67">
        <f t="shared" si="39"/>
        <v>736.26333388162413</v>
      </c>
      <c r="C232" s="66">
        <f t="shared" si="40"/>
        <v>18.083333333333332</v>
      </c>
      <c r="D232" s="70">
        <f t="shared" si="41"/>
        <v>766.35926287651193</v>
      </c>
      <c r="E232" s="67">
        <f t="shared" si="42"/>
        <v>766.35926287651193</v>
      </c>
      <c r="F232" s="68">
        <f t="shared" si="43"/>
        <v>5888.557138779589</v>
      </c>
      <c r="G232" s="68" cm="1">
        <f t="array" ref="G232">_xll.DCE_EC312_SpecificHeat_Ca(B232)</f>
        <v>3930.6867910688552</v>
      </c>
      <c r="H232" s="67">
        <f t="shared" si="44"/>
        <v>0.37273556761565135</v>
      </c>
      <c r="I232" s="67">
        <f t="shared" si="45"/>
        <v>736.63606944923981</v>
      </c>
      <c r="J232" s="71">
        <f t="shared" si="46"/>
        <v>18.083333333333332</v>
      </c>
      <c r="K232" s="72">
        <f t="shared" si="47"/>
        <v>736.63606944923981</v>
      </c>
    </row>
    <row r="233" spans="1:11">
      <c r="A233" s="65">
        <v>218</v>
      </c>
      <c r="B233" s="67">
        <f t="shared" si="39"/>
        <v>736.63606944923981</v>
      </c>
      <c r="C233" s="66">
        <f t="shared" si="40"/>
        <v>18.166666666666668</v>
      </c>
      <c r="D233" s="70">
        <f t="shared" si="41"/>
        <v>767.04342660524844</v>
      </c>
      <c r="E233" s="67">
        <f t="shared" si="42"/>
        <v>767.04342660524844</v>
      </c>
      <c r="F233" s="68">
        <f t="shared" si="43"/>
        <v>5957.5489422846613</v>
      </c>
      <c r="G233" s="68" cm="1">
        <f t="array" ref="G233">_xll.DCE_EC312_SpecificHeat_Ca(B233)</f>
        <v>3706.777930611473</v>
      </c>
      <c r="H233" s="67">
        <f t="shared" si="44"/>
        <v>0.39988161042880521</v>
      </c>
      <c r="I233" s="67">
        <f t="shared" si="45"/>
        <v>737.03595105966861</v>
      </c>
      <c r="J233" s="71">
        <f t="shared" si="46"/>
        <v>18.166666666666668</v>
      </c>
      <c r="K233" s="72">
        <f t="shared" si="47"/>
        <v>737.03595105966861</v>
      </c>
    </row>
    <row r="234" spans="1:11">
      <c r="A234" s="65">
        <v>219</v>
      </c>
      <c r="B234" s="67">
        <f t="shared" si="39"/>
        <v>737.03595105966861</v>
      </c>
      <c r="C234" s="66">
        <f t="shared" si="40"/>
        <v>18.25</v>
      </c>
      <c r="D234" s="70">
        <f t="shared" si="41"/>
        <v>767.72448048812078</v>
      </c>
      <c r="E234" s="67">
        <f t="shared" si="42"/>
        <v>767.72448048812078</v>
      </c>
      <c r="F234" s="68">
        <f t="shared" si="43"/>
        <v>6020.9609256018357</v>
      </c>
      <c r="G234" s="68" cm="1">
        <f t="array" ref="G234">_xll.DCE_EC312_SpecificHeat_Ca(B234)</f>
        <v>3497.3102198542974</v>
      </c>
      <c r="H234" s="67">
        <f t="shared" si="44"/>
        <v>0.42834335508697835</v>
      </c>
      <c r="I234" s="67">
        <f t="shared" si="45"/>
        <v>737.46429441475561</v>
      </c>
      <c r="J234" s="71">
        <f t="shared" si="46"/>
        <v>18.25</v>
      </c>
      <c r="K234" s="72">
        <f t="shared" si="47"/>
        <v>737.46429441475561</v>
      </c>
    </row>
    <row r="235" spans="1:11">
      <c r="A235" s="65">
        <v>220</v>
      </c>
      <c r="B235" s="67">
        <f t="shared" si="39"/>
        <v>737.46429441475561</v>
      </c>
      <c r="C235" s="66">
        <f t="shared" si="40"/>
        <v>18.333333333333332</v>
      </c>
      <c r="D235" s="70">
        <f t="shared" si="41"/>
        <v>768.40245266867544</v>
      </c>
      <c r="E235" s="67">
        <f t="shared" si="42"/>
        <v>768.40245266867544</v>
      </c>
      <c r="F235" s="68">
        <f t="shared" si="43"/>
        <v>6078.5315980341156</v>
      </c>
      <c r="G235" s="68" cm="1">
        <f t="array" ref="G235">_xll.DCE_EC312_SpecificHeat_Ca(B235)</f>
        <v>3301.6813725754005</v>
      </c>
      <c r="H235" s="67">
        <f t="shared" si="44"/>
        <v>0.45806161649595811</v>
      </c>
      <c r="I235" s="67">
        <f t="shared" si="45"/>
        <v>737.92235603125152</v>
      </c>
      <c r="J235" s="71">
        <f t="shared" si="46"/>
        <v>18.333333333333332</v>
      </c>
      <c r="K235" s="72">
        <f t="shared" si="47"/>
        <v>737.92235603125152</v>
      </c>
    </row>
    <row r="236" spans="1:11">
      <c r="A236" s="65">
        <v>221</v>
      </c>
      <c r="B236" s="67">
        <f t="shared" si="39"/>
        <v>737.92235603125152</v>
      </c>
      <c r="C236" s="66">
        <f t="shared" si="40"/>
        <v>18.416666666666668</v>
      </c>
      <c r="D236" s="70">
        <f t="shared" si="41"/>
        <v>769.07737091013792</v>
      </c>
      <c r="E236" s="67">
        <f t="shared" si="42"/>
        <v>769.07737091013792</v>
      </c>
      <c r="F236" s="68">
        <f t="shared" si="43"/>
        <v>6130.0083550898316</v>
      </c>
      <c r="G236" s="68" cm="1">
        <f t="array" ref="G236">_xll.DCE_EC312_SpecificHeat_Ca(B236)</f>
        <v>3119.2680554929852</v>
      </c>
      <c r="H236" s="67">
        <f t="shared" si="44"/>
        <v>0.48895484190139177</v>
      </c>
      <c r="I236" s="67">
        <f t="shared" si="45"/>
        <v>738.41131087315296</v>
      </c>
      <c r="J236" s="71">
        <f t="shared" si="46"/>
        <v>18.416666666666668</v>
      </c>
      <c r="K236" s="72">
        <f t="shared" si="47"/>
        <v>738.41131087315296</v>
      </c>
    </row>
    <row r="237" spans="1:11">
      <c r="A237" s="65">
        <v>222</v>
      </c>
      <c r="B237" s="67">
        <f t="shared" si="39"/>
        <v>738.41131087315296</v>
      </c>
      <c r="C237" s="66">
        <f t="shared" si="40"/>
        <v>18.5</v>
      </c>
      <c r="D237" s="70">
        <f t="shared" si="41"/>
        <v>769.74926260223458</v>
      </c>
      <c r="E237" s="67">
        <f t="shared" si="42"/>
        <v>769.74926260223458</v>
      </c>
      <c r="F237" s="68">
        <f t="shared" si="43"/>
        <v>6175.1515888575886</v>
      </c>
      <c r="G237" s="68" cm="1">
        <f t="array" ref="G237">_xll.DCE_EC312_SpecificHeat_Ca(B237)</f>
        <v>2949.4329410808978</v>
      </c>
      <c r="H237" s="67">
        <f t="shared" si="44"/>
        <v>0.52091813747182925</v>
      </c>
      <c r="I237" s="67">
        <f t="shared" si="45"/>
        <v>738.93222901062484</v>
      </c>
      <c r="J237" s="71">
        <f t="shared" si="46"/>
        <v>18.5</v>
      </c>
      <c r="K237" s="72">
        <f t="shared" si="47"/>
        <v>738.93222901062484</v>
      </c>
    </row>
    <row r="238" spans="1:11">
      <c r="A238" s="65">
        <v>223</v>
      </c>
      <c r="B238" s="67">
        <f t="shared" si="39"/>
        <v>738.93222901062484</v>
      </c>
      <c r="C238" s="66">
        <f t="shared" si="40"/>
        <v>18.583333333333332</v>
      </c>
      <c r="D238" s="70">
        <f t="shared" si="41"/>
        <v>770.41815476786292</v>
      </c>
      <c r="E238" s="67">
        <f t="shared" si="42"/>
        <v>770.41815476786292</v>
      </c>
      <c r="F238" s="68">
        <f t="shared" si="43"/>
        <v>6213.7390212719529</v>
      </c>
      <c r="G238" s="68" cm="1">
        <f t="array" ref="G238">_xll.DCE_EC312_SpecificHeat_Ca(B238)</f>
        <v>2791.5312053057182</v>
      </c>
      <c r="H238" s="67">
        <f t="shared" si="44"/>
        <v>0.55382289322577816</v>
      </c>
      <c r="I238" s="67">
        <f t="shared" si="45"/>
        <v>739.48605190385058</v>
      </c>
      <c r="J238" s="71">
        <f t="shared" si="46"/>
        <v>18.583333333333332</v>
      </c>
      <c r="K238" s="72">
        <f t="shared" si="47"/>
        <v>739.48605190385058</v>
      </c>
    </row>
    <row r="239" spans="1:11">
      <c r="A239" s="65">
        <v>224</v>
      </c>
      <c r="B239" s="67">
        <f t="shared" si="39"/>
        <v>739.48605190385058</v>
      </c>
      <c r="C239" s="66">
        <f t="shared" si="40"/>
        <v>18.666666666666668</v>
      </c>
      <c r="D239" s="70">
        <f t="shared" si="41"/>
        <v>771.08407406961294</v>
      </c>
      <c r="E239" s="67">
        <f t="shared" si="42"/>
        <v>771.08407406961294</v>
      </c>
      <c r="F239" s="68">
        <f t="shared" si="43"/>
        <v>6245.5701573834667</v>
      </c>
      <c r="G239" s="68" cm="1">
        <f t="array" ref="G239">_xll.DCE_EC312_SpecificHeat_Ca(B239)</f>
        <v>2644.9164513610981</v>
      </c>
      <c r="H239" s="67">
        <f t="shared" si="44"/>
        <v>0.58751710549829039</v>
      </c>
      <c r="I239" s="67">
        <f t="shared" si="45"/>
        <v>740.07356900934883</v>
      </c>
      <c r="J239" s="71">
        <f t="shared" si="46"/>
        <v>18.666666666666668</v>
      </c>
      <c r="K239" s="72">
        <f t="shared" si="47"/>
        <v>740.07356900934883</v>
      </c>
    </row>
    <row r="240" spans="1:11">
      <c r="A240" s="65">
        <v>225</v>
      </c>
      <c r="B240" s="67">
        <f t="shared" si="39"/>
        <v>740.07356900934883</v>
      </c>
      <c r="C240" s="66">
        <f t="shared" si="40"/>
        <v>18.75</v>
      </c>
      <c r="D240" s="70">
        <f t="shared" si="41"/>
        <v>771.74704681614344</v>
      </c>
      <c r="E240" s="67">
        <f t="shared" si="42"/>
        <v>771.74704681614344</v>
      </c>
      <c r="F240" s="68">
        <f t="shared" si="43"/>
        <v>6270.4707365494942</v>
      </c>
      <c r="G240" s="68" cm="1">
        <f t="array" ref="G240">_xll.DCE_EC312_SpecificHeat_Ca(B240)</f>
        <v>2508.9460483123457</v>
      </c>
      <c r="H240" s="67">
        <f t="shared" si="44"/>
        <v>0.62182646999388103</v>
      </c>
      <c r="I240" s="67">
        <f t="shared" si="45"/>
        <v>740.69539547934266</v>
      </c>
      <c r="J240" s="71">
        <f t="shared" si="46"/>
        <v>18.75</v>
      </c>
      <c r="K240" s="72">
        <f t="shared" si="47"/>
        <v>740.69539547934266</v>
      </c>
    </row>
    <row r="241" spans="1:11">
      <c r="A241" s="65">
        <v>226</v>
      </c>
      <c r="B241" s="67">
        <f t="shared" si="39"/>
        <v>740.69539547934266</v>
      </c>
      <c r="C241" s="66">
        <f t="shared" si="40"/>
        <v>18.833333333333332</v>
      </c>
      <c r="D241" s="70">
        <f t="shared" si="41"/>
        <v>772.4070989684202</v>
      </c>
      <c r="E241" s="67">
        <f t="shared" si="42"/>
        <v>772.4070989684202</v>
      </c>
      <c r="F241" s="68">
        <f t="shared" si="43"/>
        <v>6288.2970444866096</v>
      </c>
      <c r="G241" s="68" cm="1">
        <f t="array" ref="G241">_xll.DCE_EC312_SpecificHeat_Ca(B241)</f>
        <v>2382.9858808202193</v>
      </c>
      <c r="H241" s="67">
        <f t="shared" si="44"/>
        <v>0.65655628294886237</v>
      </c>
      <c r="I241" s="67">
        <f t="shared" si="45"/>
        <v>741.35195176229149</v>
      </c>
      <c r="J241" s="71">
        <f t="shared" si="46"/>
        <v>18.833333333333332</v>
      </c>
      <c r="K241" s="72">
        <f t="shared" si="47"/>
        <v>741.35195176229149</v>
      </c>
    </row>
    <row r="242" spans="1:11">
      <c r="A242" s="65">
        <v>227</v>
      </c>
      <c r="B242" s="67">
        <f t="shared" si="39"/>
        <v>741.35195176229149</v>
      </c>
      <c r="C242" s="66">
        <f t="shared" si="40"/>
        <v>18.916666666666668</v>
      </c>
      <c r="D242" s="70">
        <f t="shared" si="41"/>
        <v>773.06425614581474</v>
      </c>
      <c r="E242" s="67">
        <f t="shared" si="42"/>
        <v>773.06425614581474</v>
      </c>
      <c r="F242" s="68">
        <f t="shared" si="43"/>
        <v>6298.9399400997008</v>
      </c>
      <c r="G242" s="68" cm="1">
        <f t="array" ref="G242">_xll.DCE_EC312_SpecificHeat_Ca(B242)</f>
        <v>2266.414512856597</v>
      </c>
      <c r="H242" s="67">
        <f t="shared" si="44"/>
        <v>0.69149414494985328</v>
      </c>
      <c r="I242" s="67">
        <f t="shared" si="45"/>
        <v>742.04344590724133</v>
      </c>
      <c r="J242" s="71">
        <f t="shared" si="46"/>
        <v>18.916666666666668</v>
      </c>
      <c r="K242" s="72">
        <f t="shared" si="47"/>
        <v>742.04344590724133</v>
      </c>
    </row>
    <row r="243" spans="1:11">
      <c r="A243" s="65">
        <v>228</v>
      </c>
      <c r="B243" s="67">
        <f t="shared" si="39"/>
        <v>742.04344590724133</v>
      </c>
      <c r="C243" s="66">
        <f t="shared" si="40"/>
        <v>19</v>
      </c>
      <c r="D243" s="70">
        <f t="shared" si="41"/>
        <v>773.7185436320716</v>
      </c>
      <c r="E243" s="67">
        <f t="shared" si="42"/>
        <v>773.7185436320716</v>
      </c>
      <c r="F243" s="68">
        <f t="shared" si="43"/>
        <v>6302.3284493603551</v>
      </c>
      <c r="G243" s="68" cm="1">
        <f t="array" ref="G243">_xll.DCE_EC312_SpecificHeat_Ca(B243)</f>
        <v>2158.6267746206995</v>
      </c>
      <c r="H243" s="67">
        <f t="shared" si="44"/>
        <v>0.72641341459959685</v>
      </c>
      <c r="I243" s="67">
        <f t="shared" si="45"/>
        <v>742.76985932184095</v>
      </c>
      <c r="J243" s="71">
        <f t="shared" si="46"/>
        <v>19</v>
      </c>
      <c r="K243" s="72">
        <f t="shared" si="47"/>
        <v>742.76985932184095</v>
      </c>
    </row>
    <row r="244" spans="1:11">
      <c r="A244" s="65">
        <v>229</v>
      </c>
      <c r="B244" s="67">
        <f t="shared" si="39"/>
        <v>742.76985932184095</v>
      </c>
      <c r="C244" s="66">
        <f t="shared" si="40"/>
        <v>19.083333333333332</v>
      </c>
      <c r="D244" s="70">
        <f t="shared" si="41"/>
        <v>774.36998638114505</v>
      </c>
      <c r="E244" s="67">
        <f t="shared" si="42"/>
        <v>774.36998638114505</v>
      </c>
      <c r="F244" s="68">
        <f t="shared" si="43"/>
        <v>6298.4327851684247</v>
      </c>
      <c r="G244" s="68" cm="1">
        <f t="array" ref="G244">_xll.DCE_EC312_SpecificHeat_Ca(B244)</f>
        <v>2059.0367877576919</v>
      </c>
      <c r="H244" s="67">
        <f t="shared" si="44"/>
        <v>0.76107731145596547</v>
      </c>
      <c r="I244" s="67">
        <f t="shared" si="45"/>
        <v>743.53093663329696</v>
      </c>
      <c r="J244" s="71">
        <f t="shared" si="46"/>
        <v>19.083333333333332</v>
      </c>
      <c r="K244" s="72">
        <f t="shared" si="47"/>
        <v>743.53093663329696</v>
      </c>
    </row>
    <row r="245" spans="1:11">
      <c r="A245" s="65">
        <v>230</v>
      </c>
      <c r="B245" s="67">
        <f t="shared" si="39"/>
        <v>743.53093663329696</v>
      </c>
      <c r="C245" s="66">
        <f t="shared" si="40"/>
        <v>19.166666666666668</v>
      </c>
      <c r="D245" s="70">
        <f t="shared" si="41"/>
        <v>775.01860902291025</v>
      </c>
      <c r="E245" s="67">
        <f t="shared" si="42"/>
        <v>775.01860902291025</v>
      </c>
      <c r="F245" s="68">
        <f t="shared" si="43"/>
        <v>6287.266667354239</v>
      </c>
      <c r="G245" s="68" cm="1">
        <f t="array" ref="G245">_xll.DCE_EC312_SpecificHeat_Ca(B245)</f>
        <v>1967.08044948923</v>
      </c>
      <c r="H245" s="67">
        <f t="shared" si="44"/>
        <v>0.79524352392398401</v>
      </c>
      <c r="I245" s="67">
        <f t="shared" si="45"/>
        <v>744.32618015722096</v>
      </c>
      <c r="J245" s="71">
        <f t="shared" si="46"/>
        <v>19.166666666666668</v>
      </c>
      <c r="K245" s="72">
        <f t="shared" si="47"/>
        <v>744.32618015722096</v>
      </c>
    </row>
    <row r="246" spans="1:11">
      <c r="A246" s="65">
        <v>231</v>
      </c>
      <c r="B246" s="67">
        <f t="shared" si="39"/>
        <v>744.32618015722096</v>
      </c>
      <c r="C246" s="66">
        <f t="shared" si="40"/>
        <v>19.25</v>
      </c>
      <c r="D246" s="70">
        <f t="shared" si="41"/>
        <v>775.6644358687505</v>
      </c>
      <c r="E246" s="67">
        <f t="shared" si="42"/>
        <v>775.6644358687505</v>
      </c>
      <c r="F246" s="68">
        <f t="shared" si="43"/>
        <v>6268.8888402582779</v>
      </c>
      <c r="G246" s="68" cm="1">
        <f t="array" ref="G246">_xll.DCE_EC312_SpecificHeat_Ca(B246)</f>
        <v>1882.2174013679385</v>
      </c>
      <c r="H246" s="67">
        <f t="shared" si="44"/>
        <v>0.82866914237863532</v>
      </c>
      <c r="I246" s="67">
        <f t="shared" si="45"/>
        <v>745.15484929959962</v>
      </c>
      <c r="J246" s="71">
        <f t="shared" si="46"/>
        <v>19.25</v>
      </c>
      <c r="K246" s="72">
        <f t="shared" si="47"/>
        <v>745.15484929959962</v>
      </c>
    </row>
    <row r="247" spans="1:11">
      <c r="A247" s="65">
        <v>232</v>
      </c>
      <c r="B247" s="67">
        <f t="shared" si="39"/>
        <v>745.15484929959962</v>
      </c>
      <c r="C247" s="66">
        <f t="shared" si="40"/>
        <v>19.333333333333332</v>
      </c>
      <c r="D247" s="70">
        <f t="shared" si="41"/>
        <v>776.30749091702512</v>
      </c>
      <c r="E247" s="67">
        <f t="shared" si="42"/>
        <v>776.30749091702512</v>
      </c>
      <c r="F247" s="68">
        <f t="shared" si="43"/>
        <v>6243.403715373408</v>
      </c>
      <c r="G247" s="68" cm="1">
        <f t="array" ref="G247">_xll.DCE_EC312_SpecificHeat_Ca(B247)</f>
        <v>1803.9325130083903</v>
      </c>
      <c r="H247" s="67">
        <f t="shared" si="44"/>
        <v>0.86111571436046297</v>
      </c>
      <c r="I247" s="67">
        <f t="shared" si="45"/>
        <v>746.01596501396011</v>
      </c>
      <c r="J247" s="71">
        <f t="shared" si="46"/>
        <v>19.333333333333332</v>
      </c>
      <c r="K247" s="72">
        <f t="shared" si="47"/>
        <v>746.01596501396011</v>
      </c>
    </row>
    <row r="248" spans="1:11">
      <c r="A248" s="65">
        <v>233</v>
      </c>
      <c r="B248" s="67">
        <f t="shared" si="39"/>
        <v>746.01596501396011</v>
      </c>
      <c r="C248" s="66">
        <f t="shared" si="40"/>
        <v>19.416666666666668</v>
      </c>
      <c r="D248" s="70">
        <f t="shared" si="41"/>
        <v>776.94779785842013</v>
      </c>
      <c r="E248" s="67">
        <f t="shared" si="42"/>
        <v>776.94779785842013</v>
      </c>
      <c r="F248" s="68">
        <f t="shared" si="43"/>
        <v>6210.9611014068905</v>
      </c>
      <c r="G248" s="68" cm="1">
        <f t="array" ref="G248">_xll.DCE_EC312_SpecificHeat_Ca(B248)</f>
        <v>1731.7369152387489</v>
      </c>
      <c r="H248" s="67">
        <f t="shared" si="44"/>
        <v>0.89235420961884315</v>
      </c>
      <c r="I248" s="67">
        <f t="shared" si="45"/>
        <v>746.90831922357893</v>
      </c>
      <c r="J248" s="71">
        <f t="shared" si="46"/>
        <v>19.416666666666668</v>
      </c>
      <c r="K248" s="72">
        <f t="shared" si="47"/>
        <v>746.90831922357893</v>
      </c>
    </row>
    <row r="249" spans="1:11">
      <c r="A249" s="65">
        <v>234</v>
      </c>
      <c r="B249" s="67">
        <f t="shared" si="39"/>
        <v>746.90831922357893</v>
      </c>
      <c r="C249" s="66">
        <f t="shared" si="40"/>
        <v>19.5</v>
      </c>
      <c r="D249" s="70">
        <f t="shared" si="41"/>
        <v>777.58538008118558</v>
      </c>
      <c r="E249" s="67">
        <f t="shared" si="42"/>
        <v>777.58538008118558</v>
      </c>
      <c r="F249" s="68">
        <f t="shared" si="43"/>
        <v>6171.7550214024013</v>
      </c>
      <c r="G249" s="68" cm="1">
        <f t="array" ref="G249">_xll.DCE_EC312_SpecificHeat_Ca(B249)</f>
        <v>1665.1686205534288</v>
      </c>
      <c r="H249" s="67">
        <f t="shared" si="44"/>
        <v>0.92216968891831863</v>
      </c>
      <c r="I249" s="67">
        <f t="shared" si="45"/>
        <v>747.83048891249723</v>
      </c>
      <c r="J249" s="71">
        <f t="shared" si="46"/>
        <v>19.5</v>
      </c>
      <c r="K249" s="72">
        <f t="shared" si="47"/>
        <v>747.83048891249723</v>
      </c>
    </row>
    <row r="250" spans="1:11">
      <c r="A250" s="65">
        <v>235</v>
      </c>
      <c r="B250" s="67">
        <f t="shared" si="39"/>
        <v>747.83048891249723</v>
      </c>
      <c r="C250" s="66">
        <f t="shared" si="40"/>
        <v>19.583333333333332</v>
      </c>
      <c r="D250" s="70">
        <f t="shared" si="41"/>
        <v>778.22026067626143</v>
      </c>
      <c r="E250" s="67">
        <f t="shared" si="42"/>
        <v>778.22026067626143</v>
      </c>
      <c r="F250" s="68">
        <f t="shared" si="43"/>
        <v>6126.0216536140524</v>
      </c>
      <c r="G250" s="68" cm="1">
        <f t="array" ref="G250">_xll.DCE_EC312_SpecificHeat_Ca(B250)</f>
        <v>1603.7927714190182</v>
      </c>
      <c r="H250" s="67">
        <f t="shared" si="44"/>
        <v>0.95036549104294288</v>
      </c>
      <c r="I250" s="67">
        <f t="shared" si="45"/>
        <v>748.78085440354016</v>
      </c>
      <c r="J250" s="71">
        <f t="shared" si="46"/>
        <v>19.583333333333332</v>
      </c>
      <c r="K250" s="72">
        <f t="shared" si="47"/>
        <v>748.78085440354016</v>
      </c>
    </row>
    <row r="251" spans="1:11">
      <c r="A251" s="65">
        <v>236</v>
      </c>
      <c r="B251" s="67">
        <f t="shared" si="39"/>
        <v>748.78085440354016</v>
      </c>
      <c r="C251" s="66">
        <f t="shared" si="40"/>
        <v>19.666666666666668</v>
      </c>
      <c r="D251" s="70">
        <f t="shared" si="41"/>
        <v>778.8524624422954</v>
      </c>
      <c r="E251" s="67">
        <f t="shared" si="42"/>
        <v>778.8524624422954</v>
      </c>
      <c r="F251" s="68">
        <f t="shared" si="43"/>
        <v>6074.0364671028365</v>
      </c>
      <c r="G251" s="68" cm="1">
        <f t="array" ref="G251">_xll.DCE_EC312_SpecificHeat_Ca(B251)</f>
        <v>1547.2015587986618</v>
      </c>
      <c r="H251" s="67">
        <f t="shared" si="44"/>
        <v>0.97676678499854941</v>
      </c>
      <c r="I251" s="67">
        <f t="shared" si="45"/>
        <v>749.75762118853868</v>
      </c>
      <c r="J251" s="71">
        <f t="shared" si="46"/>
        <v>19.666666666666668</v>
      </c>
      <c r="K251" s="72">
        <f t="shared" si="47"/>
        <v>749.75762118853868</v>
      </c>
    </row>
    <row r="252" spans="1:11">
      <c r="A252" s="65">
        <v>237</v>
      </c>
      <c r="B252" s="67">
        <f t="shared" si="39"/>
        <v>749.75762118853868</v>
      </c>
      <c r="C252" s="66">
        <f t="shared" si="40"/>
        <v>19.75</v>
      </c>
      <c r="D252" s="70">
        <f t="shared" si="41"/>
        <v>779.48200789055568</v>
      </c>
      <c r="E252" s="67">
        <f t="shared" si="42"/>
        <v>779.48200789055568</v>
      </c>
      <c r="F252" s="68">
        <f t="shared" si="43"/>
        <v>6016.1106523056869</v>
      </c>
      <c r="G252" s="68" cm="1">
        <f t="array" ref="G252">_xll.DCE_EC312_SpecificHeat_Ca(B252)</f>
        <v>1495.0138541495025</v>
      </c>
      <c r="H252" s="67">
        <f t="shared" si="44"/>
        <v>1.0012233755544084</v>
      </c>
      <c r="I252" s="67">
        <f t="shared" si="45"/>
        <v>750.75884456409312</v>
      </c>
      <c r="J252" s="71">
        <f t="shared" si="46"/>
        <v>19.75</v>
      </c>
      <c r="K252" s="72">
        <f t="shared" si="47"/>
        <v>750.75884456409312</v>
      </c>
    </row>
    <row r="253" spans="1:11">
      <c r="A253" s="65">
        <v>238</v>
      </c>
      <c r="B253" s="67">
        <f t="shared" si="39"/>
        <v>750.75884456409312</v>
      </c>
      <c r="C253" s="66">
        <f t="shared" si="40"/>
        <v>19.833333333333332</v>
      </c>
      <c r="D253" s="70">
        <f t="shared" si="41"/>
        <v>780.10891924974067</v>
      </c>
      <c r="E253" s="67">
        <f t="shared" si="42"/>
        <v>780.10891924974067</v>
      </c>
      <c r="F253" s="68">
        <f t="shared" si="43"/>
        <v>5952.5869694520425</v>
      </c>
      <c r="G253" s="68" cm="1">
        <f t="array" ref="G253">_xll.DCE_EC312_SpecificHeat_Ca(B253)</f>
        <v>1446.8745980918084</v>
      </c>
      <c r="H253" s="67">
        <f t="shared" si="44"/>
        <v>1.0236116959015877</v>
      </c>
      <c r="I253" s="67">
        <f t="shared" si="45"/>
        <v>751.78245625999466</v>
      </c>
      <c r="J253" s="71">
        <f t="shared" si="46"/>
        <v>19.833333333333332</v>
      </c>
      <c r="K253" s="72">
        <f t="shared" si="47"/>
        <v>751.78245625999466</v>
      </c>
    </row>
    <row r="254" spans="1:11">
      <c r="A254" s="65">
        <v>239</v>
      </c>
      <c r="B254" s="67">
        <f t="shared" si="39"/>
        <v>751.78245625999466</v>
      </c>
      <c r="C254" s="66">
        <f t="shared" si="40"/>
        <v>19.916666666666668</v>
      </c>
      <c r="D254" s="70">
        <f t="shared" si="41"/>
        <v>780.73321847068837</v>
      </c>
      <c r="E254" s="67">
        <f t="shared" si="42"/>
        <v>780.73321847068837</v>
      </c>
      <c r="F254" s="68">
        <f t="shared" si="43"/>
        <v>5883.8351526829074</v>
      </c>
      <c r="G254" s="68" cm="1">
        <f t="array" ref="G254">_xll.DCE_EC312_SpecificHeat_Ca(B254)</f>
        <v>1402.4539879726699</v>
      </c>
      <c r="H254" s="67">
        <f t="shared" si="44"/>
        <v>1.0438359671927835</v>
      </c>
      <c r="I254" s="67">
        <f t="shared" si="45"/>
        <v>752.82629222718742</v>
      </c>
      <c r="J254" s="71">
        <f t="shared" si="46"/>
        <v>19.916666666666668</v>
      </c>
      <c r="K254" s="72">
        <f t="shared" si="47"/>
        <v>752.82629222718742</v>
      </c>
    </row>
    <row r="255" spans="1:11">
      <c r="A255" s="65">
        <v>240</v>
      </c>
      <c r="B255" s="67">
        <f t="shared" si="39"/>
        <v>752.82629222718742</v>
      </c>
      <c r="C255" s="66">
        <f t="shared" si="40"/>
        <v>20</v>
      </c>
      <c r="D255" s="70">
        <f t="shared" si="41"/>
        <v>781.3549272309881</v>
      </c>
      <c r="E255" s="67">
        <f t="shared" si="42"/>
        <v>781.3549272309881</v>
      </c>
      <c r="F255" s="68">
        <f t="shared" si="43"/>
        <v>5810.2470147779959</v>
      </c>
      <c r="G255" s="68" cm="1">
        <f t="array" ref="G255">_xll.DCE_EC312_SpecificHeat_Ca(B255)</f>
        <v>1361.4465047252929</v>
      </c>
      <c r="H255" s="67">
        <f t="shared" si="44"/>
        <v>1.0618285473632689</v>
      </c>
      <c r="I255" s="67">
        <f t="shared" si="45"/>
        <v>753.88812077455066</v>
      </c>
      <c r="J255" s="71">
        <f t="shared" si="46"/>
        <v>20</v>
      </c>
      <c r="K255" s="72">
        <f t="shared" si="47"/>
        <v>753.88812077455066</v>
      </c>
    </row>
    <row r="256" spans="1:11">
      <c r="A256" s="65">
        <v>241</v>
      </c>
      <c r="B256" s="67">
        <f t="shared" si="39"/>
        <v>753.88812077455066</v>
      </c>
      <c r="C256" s="66">
        <f t="shared" si="40"/>
        <v>20.083333333333332</v>
      </c>
      <c r="D256" s="70">
        <f t="shared" si="41"/>
        <v>781.97406693949745</v>
      </c>
      <c r="E256" s="67">
        <f t="shared" si="42"/>
        <v>781.97406693949745</v>
      </c>
      <c r="F256" s="68">
        <f t="shared" si="43"/>
        <v>5732.2313968966691</v>
      </c>
      <c r="G256" s="68" cm="1">
        <f t="array" ref="G256">_xll.DCE_EC312_SpecificHeat_Ca(B256)</f>
        <v>1323.5698168726062</v>
      </c>
      <c r="H256" s="67">
        <f t="shared" si="44"/>
        <v>1.0775495280203793</v>
      </c>
      <c r="I256" s="67">
        <f t="shared" si="45"/>
        <v>754.96567030257108</v>
      </c>
      <c r="J256" s="71">
        <f t="shared" si="46"/>
        <v>20.083333333333332</v>
      </c>
      <c r="K256" s="72">
        <f t="shared" si="47"/>
        <v>754.96567030257108</v>
      </c>
    </row>
    <row r="257" spans="1:11">
      <c r="A257" s="65">
        <v>242</v>
      </c>
      <c r="B257" s="67">
        <f t="shared" si="39"/>
        <v>754.96567030257108</v>
      </c>
      <c r="C257" s="66">
        <f t="shared" si="40"/>
        <v>20.166666666666668</v>
      </c>
      <c r="D257" s="70">
        <f t="shared" si="41"/>
        <v>782.59065874076532</v>
      </c>
      <c r="E257" s="67">
        <f t="shared" si="42"/>
        <v>782.59065874076532</v>
      </c>
      <c r="F257" s="68">
        <f t="shared" si="43"/>
        <v>5650.209100579119</v>
      </c>
      <c r="G257" s="68" cm="1">
        <f t="array" ref="G257">_xll.DCE_EC312_SpecificHeat_Ca(B257)</f>
        <v>1288.5635963867965</v>
      </c>
      <c r="H257" s="67">
        <f t="shared" si="44"/>
        <v>1.0909856664426465</v>
      </c>
      <c r="I257" s="67">
        <f t="shared" si="45"/>
        <v>756.05665596901372</v>
      </c>
      <c r="J257" s="71">
        <f t="shared" si="46"/>
        <v>20.166666666666668</v>
      </c>
      <c r="K257" s="72">
        <f t="shared" si="47"/>
        <v>756.05665596901372</v>
      </c>
    </row>
    <row r="258" spans="1:11">
      <c r="A258" s="65">
        <v>243</v>
      </c>
      <c r="B258" s="67">
        <f t="shared" si="39"/>
        <v>756.05665596901372</v>
      </c>
      <c r="C258" s="66">
        <f t="shared" si="40"/>
        <v>20.25</v>
      </c>
      <c r="D258" s="70">
        <f t="shared" si="41"/>
        <v>783.20472351936542</v>
      </c>
      <c r="E258" s="67">
        <f t="shared" si="42"/>
        <v>783.20472351936542</v>
      </c>
      <c r="F258" s="68">
        <f t="shared" si="43"/>
        <v>5564.6079267099121</v>
      </c>
      <c r="G258" s="68" cm="1">
        <f t="array" ref="G258">_xll.DCE_EC312_SpecificHeat_Ca(B258)</f>
        <v>1256.1882775593472</v>
      </c>
      <c r="H258" s="67">
        <f t="shared" si="44"/>
        <v>1.1021487590074637</v>
      </c>
      <c r="I258" s="67">
        <f t="shared" si="45"/>
        <v>757.15880472802121</v>
      </c>
      <c r="J258" s="71">
        <f t="shared" si="46"/>
        <v>20.25</v>
      </c>
      <c r="K258" s="72">
        <f t="shared" si="47"/>
        <v>757.15880472802121</v>
      </c>
    </row>
    <row r="259" spans="1:11">
      <c r="A259" s="65">
        <v>244</v>
      </c>
      <c r="B259" s="67">
        <f t="shared" si="39"/>
        <v>757.15880472802121</v>
      </c>
      <c r="C259" s="66">
        <f t="shared" si="40"/>
        <v>20.333333333333332</v>
      </c>
      <c r="D259" s="70">
        <f t="shared" si="41"/>
        <v>783.81628190414062</v>
      </c>
      <c r="E259" s="67">
        <f t="shared" si="42"/>
        <v>783.81628190414062</v>
      </c>
      <c r="F259" s="68">
        <f t="shared" si="43"/>
        <v>5475.8579296757562</v>
      </c>
      <c r="G259" s="68" cm="1">
        <f t="array" ref="G259">_xll.DCE_EC312_SpecificHeat_Ca(B259)</f>
        <v>1226.2237862271775</v>
      </c>
      <c r="H259" s="67">
        <f t="shared" si="44"/>
        <v>1.1110735727640695</v>
      </c>
      <c r="I259" s="67">
        <f t="shared" si="45"/>
        <v>758.26987830078531</v>
      </c>
      <c r="J259" s="71">
        <f t="shared" si="46"/>
        <v>20.333333333333332</v>
      </c>
      <c r="K259" s="72">
        <f t="shared" si="47"/>
        <v>758.26987830078531</v>
      </c>
    </row>
    <row r="260" spans="1:11">
      <c r="A260" s="65">
        <v>245</v>
      </c>
      <c r="B260" s="67">
        <f t="shared" si="39"/>
        <v>758.26987830078531</v>
      </c>
      <c r="C260" s="66">
        <f t="shared" si="40"/>
        <v>20.416666666666668</v>
      </c>
      <c r="D260" s="70">
        <f t="shared" si="41"/>
        <v>784.42535427236078</v>
      </c>
      <c r="E260" s="67">
        <f t="shared" si="42"/>
        <v>784.42535427236078</v>
      </c>
      <c r="F260" s="68">
        <f t="shared" si="43"/>
        <v>5384.386976044565</v>
      </c>
      <c r="G260" s="68" cm="1">
        <f t="array" ref="G260">_xll.DCE_EC312_SpecificHeat_Ca(B260)</f>
        <v>1198.4682628006749</v>
      </c>
      <c r="H260" s="67">
        <f t="shared" si="44"/>
        <v>1.1178154542214174</v>
      </c>
      <c r="I260" s="67">
        <f t="shared" si="45"/>
        <v>759.38769375500669</v>
      </c>
      <c r="J260" s="71">
        <f t="shared" si="46"/>
        <v>20.416666666666668</v>
      </c>
      <c r="K260" s="72">
        <f t="shared" si="47"/>
        <v>759.38769375500669</v>
      </c>
    </row>
    <row r="261" spans="1:11">
      <c r="A261" s="65">
        <v>246</v>
      </c>
      <c r="B261" s="67">
        <f t="shared" si="39"/>
        <v>759.38769375500669</v>
      </c>
      <c r="C261" s="66">
        <f t="shared" si="40"/>
        <v>20.5</v>
      </c>
      <c r="D261" s="70">
        <f t="shared" si="41"/>
        <v>785.03196075379765</v>
      </c>
      <c r="E261" s="67">
        <f t="shared" si="42"/>
        <v>785.03196075379765</v>
      </c>
      <c r="F261" s="68">
        <f t="shared" si="43"/>
        <v>5290.6166771550097</v>
      </c>
      <c r="G261" s="68" cm="1">
        <f t="array" ref="G261">_xll.DCE_EC312_SpecificHeat_Ca(B261)</f>
        <v>1172.7367986914087</v>
      </c>
      <c r="H261" s="67">
        <f t="shared" si="44"/>
        <v>1.122447730062575</v>
      </c>
      <c r="I261" s="67">
        <f t="shared" si="45"/>
        <v>760.51014148506931</v>
      </c>
      <c r="J261" s="71">
        <f t="shared" si="46"/>
        <v>20.5</v>
      </c>
      <c r="K261" s="72">
        <f t="shared" si="47"/>
        <v>760.51014148506931</v>
      </c>
    </row>
    <row r="262" spans="1:11">
      <c r="A262" s="65">
        <v>247</v>
      </c>
      <c r="B262" s="67">
        <f t="shared" si="39"/>
        <v>760.51014148506931</v>
      </c>
      <c r="C262" s="66">
        <f t="shared" si="40"/>
        <v>20.583333333333332</v>
      </c>
      <c r="D262" s="70">
        <f t="shared" si="41"/>
        <v>785.63612123471603</v>
      </c>
      <c r="E262" s="67">
        <f t="shared" si="42"/>
        <v>785.63612123471603</v>
      </c>
      <c r="F262" s="68">
        <f t="shared" si="43"/>
        <v>5194.9587452277747</v>
      </c>
      <c r="G262" s="68" cm="1">
        <f t="array" ref="G262">_xll.DCE_EC312_SpecificHeat_Ca(B262)</f>
        <v>1148.8602020602325</v>
      </c>
      <c r="H262" s="67">
        <f t="shared" si="44"/>
        <v>1.125059005014772</v>
      </c>
      <c r="I262" s="67">
        <f t="shared" si="45"/>
        <v>761.63520049008412</v>
      </c>
      <c r="J262" s="71">
        <f t="shared" si="46"/>
        <v>20.583333333333332</v>
      </c>
      <c r="K262" s="72">
        <f t="shared" si="47"/>
        <v>761.63520049008412</v>
      </c>
    </row>
    <row r="263" spans="1:11">
      <c r="A263" s="65">
        <v>248</v>
      </c>
      <c r="B263" s="67">
        <f t="shared" si="39"/>
        <v>761.63520049008412</v>
      </c>
      <c r="C263" s="66">
        <f t="shared" si="40"/>
        <v>20.666666666666668</v>
      </c>
      <c r="D263" s="70">
        <f t="shared" si="41"/>
        <v>786.23785536178605</v>
      </c>
      <c r="E263" s="67">
        <f t="shared" si="42"/>
        <v>786.23785536178605</v>
      </c>
      <c r="F263" s="68">
        <f t="shared" si="43"/>
        <v>5097.8118039611272</v>
      </c>
      <c r="G263" s="68" cm="1">
        <f t="array" ref="G263">_xll.DCE_EC312_SpecificHeat_Ca(B263)</f>
        <v>1126.68380539138</v>
      </c>
      <c r="H263" s="67">
        <f t="shared" si="44"/>
        <v>1.1257504491332624</v>
      </c>
      <c r="I263" s="67">
        <f t="shared" si="45"/>
        <v>762.76095093921742</v>
      </c>
      <c r="J263" s="71">
        <f t="shared" si="46"/>
        <v>20.666666666666668</v>
      </c>
      <c r="K263" s="72">
        <f t="shared" si="47"/>
        <v>762.76095093921742</v>
      </c>
    </row>
    <row r="264" spans="1:11">
      <c r="A264" s="65">
        <v>249</v>
      </c>
      <c r="B264" s="67">
        <f t="shared" si="39"/>
        <v>762.76095093921742</v>
      </c>
      <c r="C264" s="66">
        <f t="shared" si="40"/>
        <v>20.75</v>
      </c>
      <c r="D264" s="70">
        <f t="shared" si="41"/>
        <v>786.83718254591622</v>
      </c>
      <c r="E264" s="67">
        <f t="shared" si="42"/>
        <v>786.83718254591622</v>
      </c>
      <c r="F264" s="68">
        <f t="shared" si="43"/>
        <v>4999.5586677343863</v>
      </c>
      <c r="G264" s="68" cm="1">
        <f t="array" ref="G264">_xll.DCE_EC312_SpecificHeat_Ca(B264)</f>
        <v>1106.0663243082065</v>
      </c>
      <c r="H264" s="67">
        <f t="shared" si="44"/>
        <v>1.1246331518146355</v>
      </c>
      <c r="I264" s="67">
        <f t="shared" si="45"/>
        <v>763.88558409103211</v>
      </c>
      <c r="J264" s="71">
        <f t="shared" si="46"/>
        <v>20.75</v>
      </c>
      <c r="K264" s="72">
        <f t="shared" si="47"/>
        <v>763.88558409103211</v>
      </c>
    </row>
    <row r="265" spans="1:11">
      <c r="A265" s="65">
        <v>250</v>
      </c>
      <c r="B265" s="67">
        <f t="shared" si="39"/>
        <v>763.88558409103211</v>
      </c>
      <c r="C265" s="66">
        <f t="shared" si="40"/>
        <v>20.833333333333332</v>
      </c>
      <c r="D265" s="70">
        <f t="shared" si="41"/>
        <v>787.43412196601128</v>
      </c>
      <c r="E265" s="67">
        <f t="shared" si="42"/>
        <v>787.43412196601128</v>
      </c>
      <c r="F265" s="68">
        <f t="shared" si="43"/>
        <v>4900.564088963738</v>
      </c>
      <c r="G265" s="68" cm="1">
        <f t="array" ref="G265">_xll.DCE_EC312_SpecificHeat_Ca(B265)</f>
        <v>1086.8787743186081</v>
      </c>
      <c r="H265" s="67">
        <f t="shared" si="44"/>
        <v>1.1218256042438464</v>
      </c>
      <c r="I265" s="67">
        <f t="shared" si="45"/>
        <v>765.00740969527601</v>
      </c>
      <c r="J265" s="71">
        <f t="shared" si="46"/>
        <v>20.833333333333332</v>
      </c>
      <c r="K265" s="72">
        <f t="shared" si="47"/>
        <v>765.00740969527601</v>
      </c>
    </row>
    <row r="266" spans="1:11">
      <c r="A266" s="65">
        <v>251</v>
      </c>
      <c r="B266" s="67">
        <f t="shared" si="39"/>
        <v>765.00740969527601</v>
      </c>
      <c r="C266" s="66">
        <f t="shared" si="40"/>
        <v>20.916666666666668</v>
      </c>
      <c r="D266" s="70">
        <f t="shared" si="41"/>
        <v>788.02869257265456</v>
      </c>
      <c r="E266" s="67">
        <f t="shared" si="42"/>
        <v>788.02869257265456</v>
      </c>
      <c r="F266" s="68">
        <f t="shared" si="43"/>
        <v>4801.1729610470129</v>
      </c>
      <c r="G266" s="68" cm="1">
        <f t="array" ref="G266">_xll.DCE_EC312_SpecificHeat_Ca(B266)</f>
        <v>1069.003449826859</v>
      </c>
      <c r="H266" s="67">
        <f t="shared" si="44"/>
        <v>1.1174513567281013</v>
      </c>
      <c r="I266" s="67">
        <f t="shared" si="45"/>
        <v>766.12486105200412</v>
      </c>
      <c r="J266" s="71">
        <f t="shared" si="46"/>
        <v>20.916666666666668</v>
      </c>
      <c r="K266" s="72">
        <f t="shared" si="47"/>
        <v>766.12486105200412</v>
      </c>
    </row>
    <row r="267" spans="1:11">
      <c r="A267" s="65">
        <v>252</v>
      </c>
      <c r="B267" s="67">
        <f t="shared" si="39"/>
        <v>766.12486105200412</v>
      </c>
      <c r="C267" s="66">
        <f t="shared" si="40"/>
        <v>21</v>
      </c>
      <c r="D267" s="70">
        <f t="shared" si="41"/>
        <v>788.62091309171728</v>
      </c>
      <c r="E267" s="67">
        <f t="shared" si="42"/>
        <v>788.62091309171728</v>
      </c>
      <c r="F267" s="68">
        <f t="shared" si="43"/>
        <v>4701.7089547287724</v>
      </c>
      <c r="G267" s="68" cm="1">
        <f t="array" ref="G267">_xll.DCE_EC312_SpecificHeat_Ca(B267)</f>
        <v>1052.3329677693698</v>
      </c>
      <c r="H267" s="67">
        <f t="shared" si="44"/>
        <v>1.1116368832270687</v>
      </c>
      <c r="I267" s="67">
        <f t="shared" si="45"/>
        <v>767.23649793523123</v>
      </c>
      <c r="J267" s="71">
        <f t="shared" si="46"/>
        <v>21</v>
      </c>
      <c r="K267" s="72">
        <f t="shared" si="47"/>
        <v>767.23649793523123</v>
      </c>
    </row>
    <row r="268" spans="1:11">
      <c r="A268" s="65">
        <v>253</v>
      </c>
      <c r="B268" s="67">
        <f t="shared" si="39"/>
        <v>767.23649793523123</v>
      </c>
      <c r="C268" s="66">
        <f t="shared" si="40"/>
        <v>21.083333333333332</v>
      </c>
      <c r="D268" s="70">
        <f t="shared" si="41"/>
        <v>789.21080202789813</v>
      </c>
      <c r="E268" s="67">
        <f t="shared" si="42"/>
        <v>789.21080202789813</v>
      </c>
      <c r="F268" s="68">
        <f t="shared" si="43"/>
        <v>4602.4735585121307</v>
      </c>
      <c r="G268" s="68" cm="1">
        <f t="array" ref="G268">_xll.DCE_EC312_SpecificHeat_Ca(B268)</f>
        <v>1036.7693766061857</v>
      </c>
      <c r="H268" s="67">
        <f t="shared" si="44"/>
        <v>1.1045096728384332</v>
      </c>
      <c r="I268" s="67">
        <f t="shared" si="45"/>
        <v>768.34100760806962</v>
      </c>
      <c r="J268" s="71">
        <f t="shared" si="46"/>
        <v>21.083333333333332</v>
      </c>
      <c r="K268" s="72">
        <f t="shared" si="47"/>
        <v>768.34100760806962</v>
      </c>
    </row>
    <row r="269" spans="1:11">
      <c r="A269" s="65">
        <v>254</v>
      </c>
      <c r="B269" s="67">
        <f t="shared" si="39"/>
        <v>768.34100760806962</v>
      </c>
      <c r="C269" s="66">
        <f t="shared" si="40"/>
        <v>21.166666666666668</v>
      </c>
      <c r="D269" s="70">
        <f t="shared" si="41"/>
        <v>789.7983776681923</v>
      </c>
      <c r="E269" s="67">
        <f t="shared" si="42"/>
        <v>789.7983776681923</v>
      </c>
      <c r="F269" s="68">
        <f t="shared" si="43"/>
        <v>4503.7454887289332</v>
      </c>
      <c r="G269" s="68" cm="1">
        <f t="array" ref="G269">_xll.DCE_EC312_SpecificHeat_Ca(B269)</f>
        <v>1022.2233300996675</v>
      </c>
      <c r="H269" s="67">
        <f t="shared" si="44"/>
        <v>1.0961965572981023</v>
      </c>
      <c r="I269" s="67">
        <f t="shared" si="45"/>
        <v>769.43720416536769</v>
      </c>
      <c r="J269" s="71">
        <f t="shared" si="46"/>
        <v>21.166666666666668</v>
      </c>
      <c r="K269" s="72">
        <f t="shared" si="47"/>
        <v>769.43720416536769</v>
      </c>
    </row>
    <row r="270" spans="1:11">
      <c r="A270" s="65">
        <v>255</v>
      </c>
      <c r="B270" s="67">
        <f t="shared" si="39"/>
        <v>769.43720416536769</v>
      </c>
      <c r="C270" s="66">
        <f t="shared" si="40"/>
        <v>21.25</v>
      </c>
      <c r="D270" s="70">
        <f t="shared" si="41"/>
        <v>790.38365808529295</v>
      </c>
      <c r="E270" s="67">
        <f t="shared" si="42"/>
        <v>790.38365808529295</v>
      </c>
      <c r="F270" s="68">
        <f t="shared" si="43"/>
        <v>4405.7804317980681</v>
      </c>
      <c r="G270" s="68" cm="1">
        <f t="array" ref="G270">_xll.DCE_EC312_SpecificHeat_Ca(B270)</f>
        <v>1008.6133243024997</v>
      </c>
      <c r="H270" s="67">
        <f t="shared" si="44"/>
        <v>1.0868222747856198</v>
      </c>
      <c r="I270" s="67">
        <f t="shared" si="45"/>
        <v>770.52402644015331</v>
      </c>
      <c r="J270" s="71">
        <f t="shared" si="46"/>
        <v>21.25</v>
      </c>
      <c r="K270" s="72">
        <f t="shared" si="47"/>
        <v>770.52402644015331</v>
      </c>
    </row>
    <row r="271" spans="1:11">
      <c r="A271" s="65">
        <v>256</v>
      </c>
      <c r="B271" s="67">
        <f t="shared" si="39"/>
        <v>770.52402644015331</v>
      </c>
      <c r="C271" s="66">
        <f t="shared" si="40"/>
        <v>21.333333333333332</v>
      </c>
      <c r="D271" s="70">
        <f t="shared" si="41"/>
        <v>790.96666114092739</v>
      </c>
      <c r="E271" s="67">
        <f t="shared" si="42"/>
        <v>790.96666114092739</v>
      </c>
      <c r="F271" s="68">
        <f t="shared" si="43"/>
        <v>4308.8110797561076</v>
      </c>
      <c r="G271" s="68" cm="1">
        <f t="array" ref="G271">_xll.DCE_EC312_SpecificHeat_Ca(B271)</f>
        <v>995.86499542203217</v>
      </c>
      <c r="H271" s="67">
        <f t="shared" si="44"/>
        <v>1.0765082634317329</v>
      </c>
      <c r="I271" s="67">
        <f t="shared" si="45"/>
        <v>771.60053470358503</v>
      </c>
      <c r="J271" s="71">
        <f t="shared" si="46"/>
        <v>21.333333333333332</v>
      </c>
      <c r="K271" s="72">
        <f t="shared" si="47"/>
        <v>771.60053470358503</v>
      </c>
    </row>
    <row r="272" spans="1:11">
      <c r="A272" s="65">
        <v>257</v>
      </c>
      <c r="B272" s="67">
        <f t="shared" si="39"/>
        <v>771.60053470358503</v>
      </c>
      <c r="C272" s="66">
        <f t="shared" si="40"/>
        <v>21.416666666666668</v>
      </c>
      <c r="D272" s="70">
        <f t="shared" si="41"/>
        <v>791.54740448912673</v>
      </c>
      <c r="E272" s="67">
        <f t="shared" si="42"/>
        <v>791.54740448912673</v>
      </c>
      <c r="F272" s="68">
        <f t="shared" si="43"/>
        <v>4213.0474200425224</v>
      </c>
      <c r="G272" s="68" cm="1">
        <f t="array" ref="G272">_xll.DCE_EC312_SpecificHeat_Ca(B272)</f>
        <v>983.91047568953559</v>
      </c>
      <c r="H272" s="67">
        <f t="shared" si="44"/>
        <v>1.0653716727624194</v>
      </c>
      <c r="I272" s="67">
        <f t="shared" si="45"/>
        <v>772.66590637634749</v>
      </c>
      <c r="J272" s="71">
        <f t="shared" si="46"/>
        <v>21.416666666666668</v>
      </c>
      <c r="K272" s="72">
        <f t="shared" si="47"/>
        <v>772.66590637634749</v>
      </c>
    </row>
    <row r="273" spans="1:11">
      <c r="A273" s="65">
        <v>258</v>
      </c>
      <c r="B273" s="67">
        <f t="shared" ref="B273:B336" si="48">IF(A273=1,20,I272)</f>
        <v>772.66590637634749</v>
      </c>
      <c r="C273" s="66">
        <f t="shared" ref="C273:C336" si="49">A273*5/60</f>
        <v>21.5</v>
      </c>
      <c r="D273" s="70">
        <f t="shared" ref="D273:D336" si="50">20 + 345 *LOG10(8 * C273 + 1)</f>
        <v>792.1259055794344</v>
      </c>
      <c r="E273" s="67">
        <f t="shared" ref="E273:E336" si="51">D273</f>
        <v>792.1259055794344</v>
      </c>
      <c r="F273" s="68">
        <f t="shared" ref="F273:F336" si="52">25 * (D273 - B273)+1 * 0.7 * 1 * 0.0000000567 * ((E273 + 273) ^ 4 - (B273 + 273) ^ 4)</f>
        <v>4118.6772414833476</v>
      </c>
      <c r="G273" s="68" cm="1">
        <f t="array" ref="G273">_xll.DCE_EC312_SpecificHeat_Ca(B273)</f>
        <v>972.68780400552828</v>
      </c>
      <c r="H273" s="67">
        <f t="shared" ref="H273:H336" si="53">$G$10 * $G$9 / (G273 * 7850) * F273 * 5</f>
        <v>1.0535245776834428</v>
      </c>
      <c r="I273" s="67">
        <f t="shared" ref="I273:I336" si="54">B273+H273</f>
        <v>773.71943095403094</v>
      </c>
      <c r="J273" s="71">
        <f t="shared" si="46"/>
        <v>21.5</v>
      </c>
      <c r="K273" s="72">
        <f t="shared" si="47"/>
        <v>773.71943095403094</v>
      </c>
    </row>
    <row r="274" spans="1:11">
      <c r="A274" s="65">
        <v>259</v>
      </c>
      <c r="B274" s="67">
        <f t="shared" si="48"/>
        <v>773.71943095403094</v>
      </c>
      <c r="C274" s="66">
        <f t="shared" si="49"/>
        <v>21.583333333333332</v>
      </c>
      <c r="D274" s="70">
        <f t="shared" si="50"/>
        <v>792.70218166005236</v>
      </c>
      <c r="E274" s="67">
        <f t="shared" si="51"/>
        <v>792.70218166005236</v>
      </c>
      <c r="F274" s="68">
        <f t="shared" si="52"/>
        <v>4025.8668201745045</v>
      </c>
      <c r="G274" s="68" cm="1">
        <f t="array" ref="G274">_xll.DCE_EC312_SpecificHeat_Ca(B274)</f>
        <v>962.1403879226657</v>
      </c>
      <c r="H274" s="67">
        <f t="shared" si="53"/>
        <v>1.0410733772849041</v>
      </c>
      <c r="I274" s="67">
        <f t="shared" si="54"/>
        <v>774.76050433131581</v>
      </c>
      <c r="J274" s="71">
        <f t="shared" si="46"/>
        <v>21.583333333333332</v>
      </c>
      <c r="K274" s="72">
        <f t="shared" si="47"/>
        <v>774.76050433131581</v>
      </c>
    </row>
    <row r="275" spans="1:11">
      <c r="A275" s="65">
        <v>260</v>
      </c>
      <c r="B275" s="67">
        <f t="shared" si="48"/>
        <v>774.76050433131581</v>
      </c>
      <c r="C275" s="66">
        <f t="shared" si="49"/>
        <v>21.666666666666668</v>
      </c>
      <c r="D275" s="70">
        <f t="shared" si="50"/>
        <v>793.27624978092615</v>
      </c>
      <c r="E275" s="67">
        <f t="shared" si="51"/>
        <v>793.27624978092615</v>
      </c>
      <c r="F275" s="68">
        <f t="shared" si="52"/>
        <v>3934.7617513058212</v>
      </c>
      <c r="G275" s="68" cm="1">
        <f t="array" ref="G275">_xll.DCE_EC312_SpecificHeat_Ca(B275)</f>
        <v>952.21651343601366</v>
      </c>
      <c r="H275" s="67">
        <f t="shared" si="53"/>
        <v>1.0281183595013947</v>
      </c>
      <c r="I275" s="67">
        <f t="shared" si="54"/>
        <v>775.78862269081719</v>
      </c>
      <c r="J275" s="71">
        <f t="shared" si="46"/>
        <v>21.666666666666668</v>
      </c>
      <c r="K275" s="72">
        <f t="shared" si="47"/>
        <v>775.78862269081719</v>
      </c>
    </row>
    <row r="276" spans="1:11">
      <c r="A276" s="65">
        <v>261</v>
      </c>
      <c r="B276" s="67">
        <f t="shared" si="48"/>
        <v>775.78862269081719</v>
      </c>
      <c r="C276" s="66">
        <f t="shared" si="49"/>
        <v>21.75</v>
      </c>
      <c r="D276" s="70">
        <f t="shared" si="50"/>
        <v>793.84812679677157</v>
      </c>
      <c r="E276" s="67">
        <f t="shared" si="51"/>
        <v>793.84812679677157</v>
      </c>
      <c r="F276" s="68">
        <f t="shared" si="52"/>
        <v>3845.4878956797984</v>
      </c>
      <c r="G276" s="68" cm="1">
        <f t="array" ref="G276">_xll.DCE_EC312_SpecificHeat_Ca(B276)</f>
        <v>942.86889905086446</v>
      </c>
      <c r="H276" s="67">
        <f t="shared" si="53"/>
        <v>1.0147534122786321</v>
      </c>
      <c r="I276" s="67">
        <f t="shared" si="54"/>
        <v>776.80337610309584</v>
      </c>
      <c r="J276" s="71">
        <f t="shared" si="46"/>
        <v>21.75</v>
      </c>
      <c r="K276" s="72">
        <f t="shared" si="47"/>
        <v>776.80337610309584</v>
      </c>
    </row>
    <row r="277" spans="1:11">
      <c r="A277" s="65">
        <v>262</v>
      </c>
      <c r="B277" s="67">
        <f t="shared" si="48"/>
        <v>776.80337610309584</v>
      </c>
      <c r="C277" s="66">
        <f t="shared" si="49"/>
        <v>21.833333333333332</v>
      </c>
      <c r="D277" s="70">
        <f t="shared" si="50"/>
        <v>794.41782937004507</v>
      </c>
      <c r="E277" s="67">
        <f t="shared" si="51"/>
        <v>794.41782937004507</v>
      </c>
      <c r="F277" s="68">
        <f t="shared" si="52"/>
        <v>3758.1524126166623</v>
      </c>
      <c r="G277" s="68" cm="1">
        <f t="array" ref="G277">_xll.DCE_EC312_SpecificHeat_Ca(B277)</f>
        <v>934.05429066822762</v>
      </c>
      <c r="H277" s="67">
        <f t="shared" si="53"/>
        <v>1.0010658621769704</v>
      </c>
      <c r="I277" s="67">
        <f t="shared" si="54"/>
        <v>777.80444196527276</v>
      </c>
      <c r="J277" s="71">
        <f t="shared" si="46"/>
        <v>21.833333333333332</v>
      </c>
      <c r="K277" s="72">
        <f t="shared" si="47"/>
        <v>777.80444196527276</v>
      </c>
    </row>
    <row r="278" spans="1:11">
      <c r="A278" s="65">
        <v>263</v>
      </c>
      <c r="B278" s="67">
        <f t="shared" si="48"/>
        <v>777.80444196527276</v>
      </c>
      <c r="C278" s="66">
        <f t="shared" si="49"/>
        <v>21.916666666666668</v>
      </c>
      <c r="D278" s="70">
        <f t="shared" si="50"/>
        <v>794.98537397385564</v>
      </c>
      <c r="E278" s="67">
        <f t="shared" si="51"/>
        <v>794.98537397385564</v>
      </c>
      <c r="F278" s="68">
        <f t="shared" si="52"/>
        <v>3672.8448539561205</v>
      </c>
      <c r="G278" s="68" cm="1">
        <f t="array" ref="G278">_xll.DCE_EC312_SpecificHeat_Ca(B278)</f>
        <v>925.73309394911303</v>
      </c>
      <c r="H278" s="67">
        <f t="shared" si="53"/>
        <v>0.98713642210910924</v>
      </c>
      <c r="I278" s="67">
        <f t="shared" si="54"/>
        <v>778.79157838738183</v>
      </c>
      <c r="J278" s="71">
        <f t="shared" si="46"/>
        <v>21.916666666666668</v>
      </c>
      <c r="K278" s="72">
        <f t="shared" si="47"/>
        <v>778.79157838738183</v>
      </c>
    </row>
    <row r="279" spans="1:11">
      <c r="A279" s="65">
        <v>264</v>
      </c>
      <c r="B279" s="67">
        <f t="shared" si="48"/>
        <v>778.79157838738183</v>
      </c>
      <c r="C279" s="66">
        <f t="shared" si="49"/>
        <v>22</v>
      </c>
      <c r="D279" s="70">
        <f t="shared" si="50"/>
        <v>795.55077689482334</v>
      </c>
      <c r="E279" s="67">
        <f t="shared" si="51"/>
        <v>795.55077689482334</v>
      </c>
      <c r="F279" s="68">
        <f t="shared" si="52"/>
        <v>3589.6382968819121</v>
      </c>
      <c r="G279" s="68" cm="1">
        <f t="array" ref="G279">_xll.DCE_EC312_SpecificHeat_Ca(B279)</f>
        <v>917.86904097532215</v>
      </c>
      <c r="H279" s="67">
        <f t="shared" si="53"/>
        <v>0.97303923102098544</v>
      </c>
      <c r="I279" s="67">
        <f t="shared" si="54"/>
        <v>779.76461761840278</v>
      </c>
      <c r="J279" s="71">
        <f t="shared" si="46"/>
        <v>22</v>
      </c>
      <c r="K279" s="72">
        <f t="shared" si="47"/>
        <v>779.76461761840278</v>
      </c>
    </row>
    <row r="280" spans="1:11">
      <c r="A280" s="65">
        <v>265</v>
      </c>
      <c r="B280" s="67">
        <f t="shared" si="48"/>
        <v>779.76461761840278</v>
      </c>
      <c r="C280" s="66">
        <f t="shared" si="49"/>
        <v>22.083333333333332</v>
      </c>
      <c r="D280" s="70">
        <f t="shared" si="50"/>
        <v>796.11405423588383</v>
      </c>
      <c r="E280" s="67">
        <f t="shared" si="51"/>
        <v>796.11405423588383</v>
      </c>
      <c r="F280" s="68">
        <f t="shared" si="52"/>
        <v>3508.590496210229</v>
      </c>
      <c r="G280" s="68" cm="1">
        <f t="array" ref="G280">_xll.DCE_EC312_SpecificHeat_Ca(B280)</f>
        <v>910.4288882042847</v>
      </c>
      <c r="H280" s="67">
        <f t="shared" si="53"/>
        <v>0.95884196965461232</v>
      </c>
      <c r="I280" s="67">
        <f t="shared" si="54"/>
        <v>780.72345958805738</v>
      </c>
      <c r="J280" s="71">
        <f t="shared" si="46"/>
        <v>22.083333333333332</v>
      </c>
      <c r="K280" s="72">
        <f t="shared" si="47"/>
        <v>780.72345958805738</v>
      </c>
    </row>
    <row r="281" spans="1:11">
      <c r="A281" s="65">
        <v>266</v>
      </c>
      <c r="B281" s="67">
        <f t="shared" si="48"/>
        <v>780.72345958805738</v>
      </c>
      <c r="C281" s="66">
        <f t="shared" si="49"/>
        <v>22.166666666666668</v>
      </c>
      <c r="D281" s="70">
        <f t="shared" si="50"/>
        <v>796.67522191904027</v>
      </c>
      <c r="E281" s="67">
        <f t="shared" si="51"/>
        <v>796.67522191904027</v>
      </c>
      <c r="F281" s="68">
        <f t="shared" si="52"/>
        <v>3429.7450395618289</v>
      </c>
      <c r="G281" s="68" cm="1">
        <f t="array" ref="G281">_xll.DCE_EC312_SpecificHeat_Ca(B281)</f>
        <v>903.38214290865676</v>
      </c>
      <c r="H281" s="67">
        <f t="shared" si="53"/>
        <v>0.94460603798772658</v>
      </c>
      <c r="I281" s="67">
        <f t="shared" si="54"/>
        <v>781.66806562604506</v>
      </c>
      <c r="J281" s="71">
        <f t="shared" si="46"/>
        <v>22.166666666666668</v>
      </c>
      <c r="K281" s="72">
        <f t="shared" si="47"/>
        <v>781.66806562604506</v>
      </c>
    </row>
    <row r="282" spans="1:11">
      <c r="A282" s="65">
        <v>267</v>
      </c>
      <c r="B282" s="67">
        <f t="shared" si="48"/>
        <v>781.66806562604506</v>
      </c>
      <c r="C282" s="66">
        <f t="shared" si="49"/>
        <v>22.25</v>
      </c>
      <c r="D282" s="70">
        <f t="shared" si="50"/>
        <v>797.23429568806318</v>
      </c>
      <c r="E282" s="67">
        <f t="shared" si="51"/>
        <v>797.23429568806318</v>
      </c>
      <c r="F282" s="68">
        <f t="shared" si="52"/>
        <v>3353.1324914270399</v>
      </c>
      <c r="G282" s="68" cm="1">
        <f t="array" ref="G282">_xll.DCE_EC312_SpecificHeat_Ca(B282)</f>
        <v>896.70081549037718</v>
      </c>
      <c r="H282" s="67">
        <f t="shared" si="53"/>
        <v>0.93038678144774556</v>
      </c>
      <c r="I282" s="67">
        <f t="shared" si="54"/>
        <v>782.5984524074928</v>
      </c>
      <c r="J282" s="71">
        <f t="shared" si="46"/>
        <v>22.25</v>
      </c>
      <c r="K282" s="72">
        <f t="shared" si="47"/>
        <v>782.5984524074928</v>
      </c>
    </row>
    <row r="283" spans="1:11">
      <c r="A283" s="65">
        <v>268</v>
      </c>
      <c r="B283" s="67">
        <f t="shared" si="48"/>
        <v>782.5984524074928</v>
      </c>
      <c r="C283" s="66">
        <f t="shared" si="49"/>
        <v>22.333333333333332</v>
      </c>
      <c r="D283" s="70">
        <f t="shared" si="50"/>
        <v>797.79129111114128</v>
      </c>
      <c r="E283" s="67">
        <f t="shared" si="51"/>
        <v>797.79129111114128</v>
      </c>
      <c r="F283" s="68">
        <f t="shared" si="52"/>
        <v>3278.7715145178336</v>
      </c>
      <c r="G283" s="68" cm="1">
        <f t="array" ref="G283">_xll.DCE_EC312_SpecificHeat_Ca(B283)</f>
        <v>890.35919525780764</v>
      </c>
      <c r="H283" s="67">
        <f t="shared" si="53"/>
        <v>0.91623375449199718</v>
      </c>
      <c r="I283" s="67">
        <f t="shared" si="54"/>
        <v>783.51468616198474</v>
      </c>
      <c r="J283" s="71">
        <f t="shared" si="46"/>
        <v>22.333333333333332</v>
      </c>
      <c r="K283" s="72">
        <f t="shared" si="47"/>
        <v>783.51468616198474</v>
      </c>
    </row>
    <row r="284" spans="1:11">
      <c r="A284" s="65">
        <v>269</v>
      </c>
      <c r="B284" s="67">
        <f t="shared" si="48"/>
        <v>783.51468616198474</v>
      </c>
      <c r="C284" s="66">
        <f t="shared" si="49"/>
        <v>22.416666666666668</v>
      </c>
      <c r="D284" s="70">
        <f t="shared" si="50"/>
        <v>798.34622358348292</v>
      </c>
      <c r="E284" s="67">
        <f t="shared" si="51"/>
        <v>798.34622358348292</v>
      </c>
      <c r="F284" s="68">
        <f t="shared" si="52"/>
        <v>3206.6699589679979</v>
      </c>
      <c r="G284" s="68" cm="1">
        <f t="array" ref="G284">_xll.DCE_EC312_SpecificHeat_Ca(B284)</f>
        <v>884.3336474492703</v>
      </c>
      <c r="H284" s="67">
        <f t="shared" si="53"/>
        <v>0.90219101159043469</v>
      </c>
      <c r="I284" s="67">
        <f t="shared" si="54"/>
        <v>784.41687717357513</v>
      </c>
      <c r="J284" s="71">
        <f t="shared" si="46"/>
        <v>22.416666666666668</v>
      </c>
      <c r="K284" s="72">
        <f t="shared" si="47"/>
        <v>784.41687717357513</v>
      </c>
    </row>
    <row r="285" spans="1:11">
      <c r="A285" s="65">
        <v>270</v>
      </c>
      <c r="B285" s="67">
        <f t="shared" si="48"/>
        <v>784.41687717357513</v>
      </c>
      <c r="C285" s="66">
        <f t="shared" si="49"/>
        <v>22.5</v>
      </c>
      <c r="D285" s="70">
        <f t="shared" si="50"/>
        <v>798.89910832986868</v>
      </c>
      <c r="E285" s="67">
        <f t="shared" si="51"/>
        <v>798.89910832986868</v>
      </c>
      <c r="F285" s="68">
        <f t="shared" si="52"/>
        <v>3136.8259118826536</v>
      </c>
      <c r="G285" s="68" cm="1">
        <f t="array" ref="G285">_xll.DCE_EC312_SpecificHeat_Ca(B285)</f>
        <v>878.60242947364577</v>
      </c>
      <c r="H285" s="67">
        <f t="shared" si="53"/>
        <v>0.88829741701096099</v>
      </c>
      <c r="I285" s="67">
        <f t="shared" si="54"/>
        <v>785.30517459058615</v>
      </c>
      <c r="J285" s="71">
        <f t="shared" si="46"/>
        <v>22.5</v>
      </c>
      <c r="K285" s="72">
        <f t="shared" si="47"/>
        <v>785.30517459058615</v>
      </c>
    </row>
    <row r="286" spans="1:11">
      <c r="A286" s="65">
        <v>271</v>
      </c>
      <c r="B286" s="67">
        <f t="shared" si="48"/>
        <v>785.30517459058615</v>
      </c>
      <c r="C286" s="66">
        <f t="shared" si="49"/>
        <v>22.583333333333332</v>
      </c>
      <c r="D286" s="70">
        <f t="shared" si="50"/>
        <v>799.44996040715807</v>
      </c>
      <c r="E286" s="67">
        <f t="shared" si="51"/>
        <v>799.44996040715807</v>
      </c>
      <c r="F286" s="68">
        <f t="shared" si="52"/>
        <v>3069.2287014670815</v>
      </c>
      <c r="G286" s="68" cm="1">
        <f t="array" ref="G286">_xll.DCE_EC312_SpecificHeat_Ca(B286)</f>
        <v>873.14552451672103</v>
      </c>
      <c r="H286" s="67">
        <f t="shared" si="53"/>
        <v>0.87458696607571507</v>
      </c>
      <c r="I286" s="67">
        <f t="shared" si="54"/>
        <v>786.1797615566619</v>
      </c>
      <c r="J286" s="71">
        <f t="shared" si="46"/>
        <v>22.583333333333332</v>
      </c>
      <c r="K286" s="72">
        <f t="shared" si="47"/>
        <v>786.1797615566619</v>
      </c>
    </row>
    <row r="287" spans="1:11">
      <c r="A287" s="65">
        <v>272</v>
      </c>
      <c r="B287" s="67">
        <f t="shared" si="48"/>
        <v>786.1797615566619</v>
      </c>
      <c r="C287" s="66">
        <f t="shared" si="49"/>
        <v>22.666666666666668</v>
      </c>
      <c r="D287" s="70">
        <f t="shared" si="50"/>
        <v>799.99879470675</v>
      </c>
      <c r="E287" s="67">
        <f t="shared" si="51"/>
        <v>799.99879470675</v>
      </c>
      <c r="F287" s="68">
        <f t="shared" si="52"/>
        <v>3003.8598514741502</v>
      </c>
      <c r="G287" s="68" cm="1">
        <f t="array" ref="G287">_xll.DCE_EC312_SpecificHeat_Ca(B287)</f>
        <v>867.94449082932965</v>
      </c>
      <c r="H287" s="67">
        <f t="shared" si="53"/>
        <v>0.86108911171428515</v>
      </c>
      <c r="I287" s="67">
        <f t="shared" si="54"/>
        <v>787.04085066837615</v>
      </c>
      <c r="J287" s="71">
        <f t="shared" si="46"/>
        <v>22.666666666666668</v>
      </c>
      <c r="K287" s="72">
        <f t="shared" si="47"/>
        <v>787.04085066837615</v>
      </c>
    </row>
    <row r="288" spans="1:11">
      <c r="A288" s="65">
        <v>273</v>
      </c>
      <c r="B288" s="67">
        <f t="shared" si="48"/>
        <v>787.04085066837615</v>
      </c>
      <c r="C288" s="66">
        <f t="shared" si="49"/>
        <v>22.75</v>
      </c>
      <c r="D288" s="70">
        <f t="shared" si="50"/>
        <v>800.54562595699815</v>
      </c>
      <c r="E288" s="67">
        <f t="shared" si="51"/>
        <v>800.54562595699815</v>
      </c>
      <c r="F288" s="68">
        <f t="shared" si="52"/>
        <v>2940.6939830255833</v>
      </c>
      <c r="G288" s="68" cm="1">
        <f t="array" ref="G288">_xll.DCE_EC312_SpecificHeat_Ca(B288)</f>
        <v>862.98232516937549</v>
      </c>
      <c r="H288" s="67">
        <f t="shared" si="53"/>
        <v>0.84782909118630556</v>
      </c>
      <c r="I288" s="67">
        <f t="shared" si="54"/>
        <v>787.88867975956248</v>
      </c>
      <c r="J288" s="71">
        <f t="shared" si="46"/>
        <v>22.75</v>
      </c>
      <c r="K288" s="72">
        <f t="shared" si="47"/>
        <v>787.88867975956248</v>
      </c>
    </row>
    <row r="289" spans="1:11">
      <c r="A289" s="65">
        <v>274</v>
      </c>
      <c r="B289" s="67">
        <f t="shared" si="48"/>
        <v>787.88867975956248</v>
      </c>
      <c r="C289" s="66">
        <f t="shared" si="49"/>
        <v>22.833333333333332</v>
      </c>
      <c r="D289" s="70">
        <f t="shared" si="50"/>
        <v>801.09046872558235</v>
      </c>
      <c r="E289" s="67">
        <f t="shared" si="51"/>
        <v>801.09046872558235</v>
      </c>
      <c r="F289" s="68">
        <f t="shared" si="52"/>
        <v>2879.6996619925576</v>
      </c>
      <c r="G289" s="68" cm="1">
        <f t="array" ref="G289">_xll.DCE_EC312_SpecificHeat_Ca(B289)</f>
        <v>858.24333901428986</v>
      </c>
      <c r="H289" s="67">
        <f t="shared" si="53"/>
        <v>0.83482824877977413</v>
      </c>
      <c r="I289" s="67">
        <f t="shared" si="54"/>
        <v>788.72350800834226</v>
      </c>
      <c r="J289" s="71">
        <f t="shared" si="46"/>
        <v>22.833333333333332</v>
      </c>
      <c r="K289" s="72">
        <f t="shared" si="47"/>
        <v>788.72350800834226</v>
      </c>
    </row>
    <row r="290" spans="1:11">
      <c r="A290" s="65">
        <v>275</v>
      </c>
      <c r="B290" s="67">
        <f t="shared" si="48"/>
        <v>788.72350800834226</v>
      </c>
      <c r="C290" s="66">
        <f t="shared" si="49"/>
        <v>22.916666666666668</v>
      </c>
      <c r="D290" s="70">
        <f t="shared" si="50"/>
        <v>801.63333742183727</v>
      </c>
      <c r="E290" s="67">
        <f t="shared" si="51"/>
        <v>801.63333742183727</v>
      </c>
      <c r="F290" s="68">
        <f t="shared" si="52"/>
        <v>2820.8401910784337</v>
      </c>
      <c r="G290" s="68" cm="1">
        <f t="array" ref="G290">_xll.DCE_EC312_SpecificHeat_Ca(B290)</f>
        <v>853.71304629345525</v>
      </c>
      <c r="H290" s="67">
        <f t="shared" si="53"/>
        <v>0.82210435111535241</v>
      </c>
      <c r="I290" s="67">
        <f t="shared" si="54"/>
        <v>789.54561235945766</v>
      </c>
      <c r="J290" s="71">
        <f t="shared" si="46"/>
        <v>22.916666666666668</v>
      </c>
      <c r="K290" s="72">
        <f t="shared" si="47"/>
        <v>789.54561235945766</v>
      </c>
    </row>
    <row r="291" spans="1:11">
      <c r="A291" s="65">
        <v>276</v>
      </c>
      <c r="B291" s="67">
        <f t="shared" si="48"/>
        <v>789.54561235945766</v>
      </c>
      <c r="C291" s="66">
        <f t="shared" si="49"/>
        <v>23</v>
      </c>
      <c r="D291" s="70">
        <f t="shared" si="50"/>
        <v>802.17424629903974</v>
      </c>
      <c r="E291" s="67">
        <f t="shared" si="51"/>
        <v>802.17424629903974</v>
      </c>
      <c r="F291" s="68">
        <f t="shared" si="52"/>
        <v>2764.0743465508199</v>
      </c>
      <c r="G291" s="68" cm="1">
        <f t="array" ref="G291">_xll.DCE_EC312_SpecificHeat_Ca(B291)</f>
        <v>849.37806151191944</v>
      </c>
      <c r="H291" s="67">
        <f t="shared" si="53"/>
        <v>0.80967189240779658</v>
      </c>
      <c r="I291" s="67">
        <f t="shared" si="54"/>
        <v>790.35528425186544</v>
      </c>
      <c r="J291" s="71">
        <f t="shared" si="46"/>
        <v>23</v>
      </c>
      <c r="K291" s="72">
        <f t="shared" si="47"/>
        <v>790.35528425186544</v>
      </c>
    </row>
    <row r="292" spans="1:11">
      <c r="A292" s="65">
        <v>277</v>
      </c>
      <c r="B292" s="67">
        <f t="shared" si="48"/>
        <v>790.35528425186544</v>
      </c>
      <c r="C292" s="66">
        <f t="shared" si="49"/>
        <v>23.083333333333332</v>
      </c>
      <c r="D292" s="70">
        <f t="shared" si="50"/>
        <v>802.71320945665286</v>
      </c>
      <c r="E292" s="67">
        <f t="shared" si="51"/>
        <v>802.71320945665286</v>
      </c>
      <c r="F292" s="68">
        <f t="shared" si="52"/>
        <v>2709.357060234724</v>
      </c>
      <c r="G292" s="68" cm="1">
        <f t="array" ref="G292">_xll.DCE_EC312_SpecificHeat_Ca(B292)</f>
        <v>845.22600724787105</v>
      </c>
      <c r="H292" s="67">
        <f t="shared" si="53"/>
        <v>0.79754238765977414</v>
      </c>
      <c r="I292" s="67">
        <f t="shared" si="54"/>
        <v>791.15282663952519</v>
      </c>
      <c r="J292" s="71">
        <f t="shared" si="46"/>
        <v>23.083333333333332</v>
      </c>
      <c r="K292" s="72">
        <f t="shared" si="47"/>
        <v>791.15282663952519</v>
      </c>
    </row>
    <row r="293" spans="1:11">
      <c r="A293" s="65">
        <v>278</v>
      </c>
      <c r="B293" s="67">
        <f t="shared" si="48"/>
        <v>791.15282663952519</v>
      </c>
      <c r="C293" s="66">
        <f t="shared" si="49"/>
        <v>23.166666666666668</v>
      </c>
      <c r="D293" s="70">
        <f t="shared" si="50"/>
        <v>803.25024084253255</v>
      </c>
      <c r="E293" s="67">
        <f t="shared" si="51"/>
        <v>803.25024084253255</v>
      </c>
      <c r="F293" s="68">
        <f t="shared" si="52"/>
        <v>2656.6400479219724</v>
      </c>
      <c r="G293" s="68" cm="1">
        <f t="array" ref="G293">_xll.DCE_EC312_SpecificHeat_Ca(B293)</f>
        <v>841.2454301073667</v>
      </c>
      <c r="H293" s="67">
        <f t="shared" si="53"/>
        <v>0.78572465229962396</v>
      </c>
      <c r="I293" s="67">
        <f t="shared" si="54"/>
        <v>791.93855129182487</v>
      </c>
      <c r="J293" s="71">
        <f t="shared" si="46"/>
        <v>23.166666666666668</v>
      </c>
      <c r="K293" s="72">
        <f t="shared" si="47"/>
        <v>791.93855129182487</v>
      </c>
    </row>
    <row r="294" spans="1:11">
      <c r="A294" s="65">
        <v>279</v>
      </c>
      <c r="B294" s="67">
        <f t="shared" si="48"/>
        <v>791.93855129182487</v>
      </c>
      <c r="C294" s="66">
        <f t="shared" si="49"/>
        <v>23.25</v>
      </c>
      <c r="D294" s="70">
        <f t="shared" si="50"/>
        <v>803.78535425509222</v>
      </c>
      <c r="E294" s="67">
        <f t="shared" si="51"/>
        <v>803.78535425509222</v>
      </c>
      <c r="F294" s="68">
        <f t="shared" si="52"/>
        <v>2605.8723857808591</v>
      </c>
      <c r="G294" s="68" cm="1">
        <f t="array" ref="G294">_xll.DCE_EC312_SpecificHeat_Ca(B294)</f>
        <v>837.42572431141173</v>
      </c>
      <c r="H294" s="67">
        <f t="shared" si="53"/>
        <v>0.77422506722892548</v>
      </c>
      <c r="I294" s="67">
        <f t="shared" si="54"/>
        <v>792.71277635905381</v>
      </c>
      <c r="J294" s="71">
        <f t="shared" si="46"/>
        <v>23.25</v>
      </c>
      <c r="K294" s="72">
        <f t="shared" si="47"/>
        <v>792.71277635905381</v>
      </c>
    </row>
    <row r="295" spans="1:11">
      <c r="A295" s="65">
        <v>280</v>
      </c>
      <c r="B295" s="67">
        <f t="shared" si="48"/>
        <v>792.71277635905381</v>
      </c>
      <c r="C295" s="66">
        <f t="shared" si="49"/>
        <v>23.333333333333332</v>
      </c>
      <c r="D295" s="70">
        <f t="shared" si="50"/>
        <v>804.3185633454309</v>
      </c>
      <c r="E295" s="67">
        <f t="shared" si="51"/>
        <v>804.3185633454309</v>
      </c>
      <c r="F295" s="68">
        <f t="shared" si="52"/>
        <v>2557.0010366884685</v>
      </c>
      <c r="G295" s="68" cm="1">
        <f t="array" ref="G295">_xll.DCE_EC312_SpecificHeat_Ca(B295)</f>
        <v>833.75706217332822</v>
      </c>
      <c r="H295" s="67">
        <f t="shared" si="53"/>
        <v>0.76304782862943776</v>
      </c>
      <c r="I295" s="67">
        <f t="shared" si="54"/>
        <v>793.4758241876832</v>
      </c>
      <c r="J295" s="71">
        <f t="shared" ref="J295:J358" si="55">C295</f>
        <v>23.333333333333332</v>
      </c>
      <c r="K295" s="72">
        <f t="shared" ref="K295:K358" si="56">I295</f>
        <v>793.4758241876832</v>
      </c>
    </row>
    <row r="296" spans="1:11">
      <c r="A296" s="65">
        <v>281</v>
      </c>
      <c r="B296" s="67">
        <f t="shared" si="48"/>
        <v>793.4758241876832</v>
      </c>
      <c r="C296" s="66">
        <f t="shared" si="49"/>
        <v>23.416666666666668</v>
      </c>
      <c r="D296" s="70">
        <f t="shared" si="50"/>
        <v>804.84988161942272</v>
      </c>
      <c r="E296" s="67">
        <f t="shared" si="51"/>
        <v>804.84988161942272</v>
      </c>
      <c r="F296" s="68">
        <f t="shared" si="52"/>
        <v>2509.9713286600909</v>
      </c>
      <c r="G296" s="68" cm="1">
        <f t="array" ref="G296">_xll.DCE_EC312_SpecificHeat_Ca(B296)</f>
        <v>830.23033079911124</v>
      </c>
      <c r="H296" s="67">
        <f t="shared" si="53"/>
        <v>0.75219518219747139</v>
      </c>
      <c r="I296" s="67">
        <f t="shared" si="54"/>
        <v>794.22801936988071</v>
      </c>
      <c r="J296" s="71">
        <f t="shared" si="55"/>
        <v>23.416666666666668</v>
      </c>
      <c r="K296" s="72">
        <f t="shared" si="56"/>
        <v>794.22801936988071</v>
      </c>
    </row>
    <row r="297" spans="1:11">
      <c r="A297" s="65">
        <v>282</v>
      </c>
      <c r="B297" s="67">
        <f t="shared" si="48"/>
        <v>794.22801936988071</v>
      </c>
      <c r="C297" s="66">
        <f t="shared" si="49"/>
        <v>23.5</v>
      </c>
      <c r="D297" s="70">
        <f t="shared" si="50"/>
        <v>805.37932243976923</v>
      </c>
      <c r="E297" s="67">
        <f t="shared" si="51"/>
        <v>805.37932243976923</v>
      </c>
      <c r="F297" s="68">
        <f t="shared" si="52"/>
        <v>2464.727387731722</v>
      </c>
      <c r="G297" s="68" cm="1">
        <f t="array" ref="G297">_xll.DCE_EC312_SpecificHeat_Ca(B297)</f>
        <v>826.83707441085426</v>
      </c>
      <c r="H297" s="67">
        <f t="shared" si="53"/>
        <v>0.7416676417359559</v>
      </c>
      <c r="I297" s="67">
        <f t="shared" si="54"/>
        <v>794.96968701161666</v>
      </c>
      <c r="J297" s="71">
        <f t="shared" si="55"/>
        <v>23.5</v>
      </c>
      <c r="K297" s="72">
        <f t="shared" si="56"/>
        <v>794.96968701161666</v>
      </c>
    </row>
    <row r="298" spans="1:11">
      <c r="A298" s="65">
        <v>283</v>
      </c>
      <c r="B298" s="67">
        <f t="shared" si="48"/>
        <v>794.96968701161666</v>
      </c>
      <c r="C298" s="66">
        <f t="shared" si="49"/>
        <v>23.583333333333332</v>
      </c>
      <c r="D298" s="70">
        <f t="shared" si="50"/>
        <v>805.90689902801603</v>
      </c>
      <c r="E298" s="67">
        <f t="shared" si="51"/>
        <v>805.90689902801603</v>
      </c>
      <c r="F298" s="68">
        <f t="shared" si="52"/>
        <v>2421.2125277740697</v>
      </c>
      <c r="G298" s="68" cm="1">
        <f t="array" ref="G298">_xll.DCE_EC312_SpecificHeat_Ca(B298)</f>
        <v>823.56944175393505</v>
      </c>
      <c r="H298" s="67">
        <f t="shared" si="53"/>
        <v>0.7314641922477223</v>
      </c>
      <c r="I298" s="67">
        <f t="shared" si="54"/>
        <v>795.70115120386436</v>
      </c>
      <c r="J298" s="71">
        <f t="shared" si="55"/>
        <v>23.583333333333332</v>
      </c>
      <c r="K298" s="72">
        <f t="shared" si="56"/>
        <v>795.70115120386436</v>
      </c>
    </row>
    <row r="299" spans="1:11">
      <c r="A299" s="65">
        <v>284</v>
      </c>
      <c r="B299" s="67">
        <f t="shared" si="48"/>
        <v>795.70115120386436</v>
      </c>
      <c r="C299" s="66">
        <f t="shared" si="49"/>
        <v>23.666666666666668</v>
      </c>
      <c r="D299" s="70">
        <f t="shared" si="50"/>
        <v>806.43262446653398</v>
      </c>
      <c r="E299" s="67">
        <f t="shared" si="51"/>
        <v>806.43262446653398</v>
      </c>
      <c r="F299" s="68">
        <f t="shared" si="52"/>
        <v>2379.3695997826644</v>
      </c>
      <c r="G299" s="68" cm="1">
        <f t="array" ref="G299">_xll.DCE_EC312_SpecificHeat_Ca(B299)</f>
        <v>820.42013810313279</v>
      </c>
      <c r="H299" s="67">
        <f t="shared" si="53"/>
        <v>0.72158247784240859</v>
      </c>
      <c r="I299" s="67">
        <f t="shared" si="54"/>
        <v>796.42273368170675</v>
      </c>
      <c r="J299" s="71">
        <f t="shared" si="55"/>
        <v>23.666666666666668</v>
      </c>
      <c r="K299" s="72">
        <f t="shared" si="56"/>
        <v>796.42273368170675</v>
      </c>
    </row>
    <row r="300" spans="1:11">
      <c r="A300" s="65">
        <v>285</v>
      </c>
      <c r="B300" s="67">
        <f t="shared" si="48"/>
        <v>796.42273368170675</v>
      </c>
      <c r="C300" s="66">
        <f t="shared" si="49"/>
        <v>23.75</v>
      </c>
      <c r="D300" s="70">
        <f t="shared" si="50"/>
        <v>806.95651170046608</v>
      </c>
      <c r="E300" s="67">
        <f t="shared" si="51"/>
        <v>806.95651170046608</v>
      </c>
      <c r="F300" s="68">
        <f t="shared" si="52"/>
        <v>2339.1413032191085</v>
      </c>
      <c r="G300" s="68" cm="1">
        <f t="array" ref="G300">_xll.DCE_EC312_SpecificHeat_Ca(B300)</f>
        <v>817.38238143177375</v>
      </c>
      <c r="H300" s="67">
        <f t="shared" si="53"/>
        <v>0.71201897490344401</v>
      </c>
      <c r="I300" s="67">
        <f t="shared" si="54"/>
        <v>797.1347526566102</v>
      </c>
      <c r="J300" s="71">
        <f t="shared" si="55"/>
        <v>23.75</v>
      </c>
      <c r="K300" s="72">
        <f t="shared" si="56"/>
        <v>797.1347526566102</v>
      </c>
    </row>
    <row r="301" spans="1:11">
      <c r="A301" s="65">
        <v>286</v>
      </c>
      <c r="B301" s="67">
        <f t="shared" si="48"/>
        <v>797.1347526566102</v>
      </c>
      <c r="C301" s="66">
        <f t="shared" si="49"/>
        <v>23.833333333333332</v>
      </c>
      <c r="D301" s="70">
        <f t="shared" si="50"/>
        <v>807.478573539639</v>
      </c>
      <c r="E301" s="67">
        <f t="shared" si="51"/>
        <v>807.478573539639</v>
      </c>
      <c r="F301" s="68">
        <f t="shared" si="52"/>
        <v>2300.4704619657655</v>
      </c>
      <c r="G301" s="68" cm="1">
        <f t="array" ref="G301">_xll.DCE_EC312_SpecificHeat_Ca(B301)</f>
        <v>814.4498623518914</v>
      </c>
      <c r="H301" s="67">
        <f t="shared" si="53"/>
        <v>0.70276915106172066</v>
      </c>
      <c r="I301" s="67">
        <f t="shared" si="54"/>
        <v>797.83752180767192</v>
      </c>
      <c r="J301" s="71">
        <f t="shared" si="55"/>
        <v>23.833333333333332</v>
      </c>
      <c r="K301" s="72">
        <f t="shared" si="56"/>
        <v>797.83752180767192</v>
      </c>
    </row>
    <row r="302" spans="1:11">
      <c r="A302" s="65">
        <v>287</v>
      </c>
      <c r="B302" s="67">
        <f t="shared" si="48"/>
        <v>797.83752180767192</v>
      </c>
      <c r="C302" s="66">
        <f t="shared" si="49"/>
        <v>23.916666666666668</v>
      </c>
      <c r="D302" s="70">
        <f t="shared" si="50"/>
        <v>807.99882266044392</v>
      </c>
      <c r="E302" s="67">
        <f t="shared" si="51"/>
        <v>807.99882266044392</v>
      </c>
      <c r="F302" s="68">
        <f t="shared" si="52"/>
        <v>2263.3002674215195</v>
      </c>
      <c r="G302" s="68" cm="1">
        <f t="array" ref="G302">_xll.DCE_EC312_SpecificHeat_Ca(B302)</f>
        <v>811.61670747275571</v>
      </c>
      <c r="H302" s="67">
        <f t="shared" si="53"/>
        <v>0.69382761059797449</v>
      </c>
      <c r="I302" s="67">
        <f t="shared" si="54"/>
        <v>798.53134941826988</v>
      </c>
      <c r="J302" s="71">
        <f t="shared" si="55"/>
        <v>23.916666666666668</v>
      </c>
      <c r="K302" s="72">
        <f t="shared" si="56"/>
        <v>798.53134941826988</v>
      </c>
    </row>
    <row r="303" spans="1:11">
      <c r="A303" s="65">
        <v>288</v>
      </c>
      <c r="B303" s="67">
        <f t="shared" si="48"/>
        <v>798.53134941826988</v>
      </c>
      <c r="C303" s="66">
        <f t="shared" si="49"/>
        <v>24</v>
      </c>
      <c r="D303" s="70">
        <f t="shared" si="50"/>
        <v>808.51727160768201</v>
      </c>
      <c r="E303" s="67">
        <f t="shared" si="51"/>
        <v>808.51727160768201</v>
      </c>
      <c r="F303" s="68">
        <f t="shared" si="52"/>
        <v>2227.5744912022087</v>
      </c>
      <c r="G303" s="68" cm="1">
        <f t="array" ref="G303">_xll.DCE_EC312_SpecificHeat_Ca(B303)</f>
        <v>808.87744586041094</v>
      </c>
      <c r="H303" s="67">
        <f t="shared" si="53"/>
        <v>0.68518822694687209</v>
      </c>
      <c r="I303" s="67">
        <f t="shared" si="54"/>
        <v>799.2165376452167</v>
      </c>
      <c r="J303" s="71">
        <f t="shared" si="55"/>
        <v>24</v>
      </c>
      <c r="K303" s="72">
        <f t="shared" si="56"/>
        <v>799.2165376452167</v>
      </c>
    </row>
    <row r="304" spans="1:11">
      <c r="A304" s="65">
        <v>289</v>
      </c>
      <c r="B304" s="67">
        <f t="shared" si="48"/>
        <v>799.2165376452167</v>
      </c>
      <c r="C304" s="66">
        <f t="shared" si="49"/>
        <v>24.083333333333332</v>
      </c>
      <c r="D304" s="70">
        <f t="shared" si="50"/>
        <v>809.03393279638044</v>
      </c>
      <c r="E304" s="67">
        <f t="shared" si="51"/>
        <v>809.03393279638044</v>
      </c>
      <c r="F304" s="68">
        <f t="shared" si="52"/>
        <v>2193.2376698335047</v>
      </c>
      <c r="G304" s="68" cm="1">
        <f t="array" ref="G304">_xll.DCE_EC312_SpecificHeat_Ca(B304)</f>
        <v>806.22697831248729</v>
      </c>
      <c r="H304" s="67">
        <f t="shared" si="53"/>
        <v>0.67684426300987521</v>
      </c>
      <c r="I304" s="67">
        <f t="shared" si="54"/>
        <v>799.89338190822662</v>
      </c>
      <c r="J304" s="71">
        <f t="shared" si="55"/>
        <v>24.083333333333332</v>
      </c>
      <c r="K304" s="72">
        <f t="shared" si="56"/>
        <v>799.89338190822662</v>
      </c>
    </row>
    <row r="305" spans="1:11">
      <c r="A305" s="65">
        <v>290</v>
      </c>
      <c r="B305" s="67">
        <f t="shared" si="48"/>
        <v>799.89338190822662</v>
      </c>
      <c r="C305" s="66">
        <f t="shared" si="49"/>
        <v>24.166666666666668</v>
      </c>
      <c r="D305" s="70">
        <f t="shared" si="50"/>
        <v>809.54881851357629</v>
      </c>
      <c r="E305" s="67">
        <f t="shared" si="51"/>
        <v>809.54881851357629</v>
      </c>
      <c r="F305" s="68">
        <f t="shared" si="52"/>
        <v>2160.2352637289396</v>
      </c>
      <c r="G305" s="68" cm="1">
        <f t="array" ref="G305">_xll.DCE_EC312_SpecificHeat_Ca(B305)</f>
        <v>803.66054919089549</v>
      </c>
      <c r="H305" s="67">
        <f t="shared" si="53"/>
        <v>0.66878848000082936</v>
      </c>
      <c r="I305" s="67">
        <f t="shared" si="54"/>
        <v>800.5621703882274</v>
      </c>
      <c r="J305" s="71">
        <f t="shared" si="55"/>
        <v>24.166666666666668</v>
      </c>
      <c r="K305" s="72">
        <f t="shared" si="56"/>
        <v>800.5621703882274</v>
      </c>
    </row>
    <row r="306" spans="1:11">
      <c r="A306" s="65">
        <v>291</v>
      </c>
      <c r="B306" s="67">
        <f t="shared" si="48"/>
        <v>800.5621703882274</v>
      </c>
      <c r="C306" s="66">
        <f t="shared" si="49"/>
        <v>24.25</v>
      </c>
      <c r="D306" s="70">
        <f t="shared" si="50"/>
        <v>810.06194092006865</v>
      </c>
      <c r="E306" s="67">
        <f t="shared" si="51"/>
        <v>810.06194092006865</v>
      </c>
      <c r="F306" s="68">
        <f t="shared" si="52"/>
        <v>2128.5137926438165</v>
      </c>
      <c r="G306" s="68" cm="1">
        <f t="array" ref="G306">_xll.DCE_EC312_SpecificHeat_Ca(B306)</f>
        <v>801.17372058040087</v>
      </c>
      <c r="H306" s="67">
        <f t="shared" si="53"/>
        <v>0.66101323555339753</v>
      </c>
      <c r="I306" s="67">
        <f t="shared" si="54"/>
        <v>801.22318362378076</v>
      </c>
      <c r="J306" s="71">
        <f t="shared" si="55"/>
        <v>24.25</v>
      </c>
      <c r="K306" s="72">
        <f t="shared" si="56"/>
        <v>801.22318362378076</v>
      </c>
    </row>
    <row r="307" spans="1:11">
      <c r="A307" s="65">
        <v>292</v>
      </c>
      <c r="B307" s="67">
        <f t="shared" si="48"/>
        <v>801.22318362378076</v>
      </c>
      <c r="C307" s="66">
        <f t="shared" si="49"/>
        <v>24.333333333333332</v>
      </c>
      <c r="D307" s="70">
        <f t="shared" si="50"/>
        <v>810.57331205214336</v>
      </c>
      <c r="E307" s="67">
        <f t="shared" si="51"/>
        <v>810.57331205214336</v>
      </c>
      <c r="F307" s="68">
        <f t="shared" si="52"/>
        <v>2098.0209496867028</v>
      </c>
      <c r="G307" s="68" cm="1">
        <f t="array" ref="G307">_xll.DCE_EC312_SpecificHeat_Ca(B307)</f>
        <v>798.76234856383439</v>
      </c>
      <c r="H307" s="67">
        <f t="shared" si="53"/>
        <v>0.65351057181436645</v>
      </c>
      <c r="I307" s="67">
        <f t="shared" si="54"/>
        <v>801.87669419559518</v>
      </c>
      <c r="J307" s="71">
        <f t="shared" si="55"/>
        <v>24.333333333333332</v>
      </c>
      <c r="K307" s="72">
        <f t="shared" si="56"/>
        <v>801.87669419559518</v>
      </c>
    </row>
    <row r="308" spans="1:11">
      <c r="A308" s="65">
        <v>293</v>
      </c>
      <c r="B308" s="67">
        <f t="shared" si="48"/>
        <v>801.87669419559518</v>
      </c>
      <c r="C308" s="66">
        <f t="shared" si="49"/>
        <v>24.416666666666668</v>
      </c>
      <c r="D308" s="70">
        <f t="shared" si="50"/>
        <v>811.08294382326653</v>
      </c>
      <c r="E308" s="67">
        <f t="shared" si="51"/>
        <v>811.08294382326653</v>
      </c>
      <c r="F308" s="68">
        <f t="shared" si="52"/>
        <v>2068.7056958533703</v>
      </c>
      <c r="G308" s="68" cm="1">
        <f t="array" ref="G308">_xll.DCE_EC312_SpecificHeat_Ca(B308)</f>
        <v>796.42256142509916</v>
      </c>
      <c r="H308" s="67">
        <f t="shared" si="53"/>
        <v>0.64627229423257027</v>
      </c>
      <c r="I308" s="67">
        <f t="shared" si="54"/>
        <v>802.5229664898277</v>
      </c>
      <c r="J308" s="71">
        <f t="shared" si="55"/>
        <v>24.416666666666668</v>
      </c>
      <c r="K308" s="72">
        <f t="shared" si="56"/>
        <v>802.5229664898277</v>
      </c>
    </row>
    <row r="309" spans="1:11">
      <c r="A309" s="65">
        <v>294</v>
      </c>
      <c r="B309" s="67">
        <f t="shared" si="48"/>
        <v>802.5229664898277</v>
      </c>
      <c r="C309" s="66">
        <f t="shared" si="49"/>
        <v>24.5</v>
      </c>
      <c r="D309" s="70">
        <f t="shared" si="50"/>
        <v>811.59084802574955</v>
      </c>
      <c r="E309" s="67">
        <f t="shared" si="51"/>
        <v>811.59084802574955</v>
      </c>
      <c r="F309" s="68">
        <f t="shared" si="52"/>
        <v>2040.518336936238</v>
      </c>
      <c r="G309" s="68" cm="1">
        <f t="array" ref="G309">_xll.DCE_EC312_SpecificHeat_Ca(B309)</f>
        <v>794.15073960941538</v>
      </c>
      <c r="H309" s="67">
        <f t="shared" si="53"/>
        <v>0.63929004173478077</v>
      </c>
      <c r="I309" s="67">
        <f t="shared" si="54"/>
        <v>803.16225653156243</v>
      </c>
      <c r="J309" s="71">
        <f t="shared" si="55"/>
        <v>24.5</v>
      </c>
      <c r="K309" s="72">
        <f t="shared" si="56"/>
        <v>803.16225653156243</v>
      </c>
    </row>
    <row r="310" spans="1:11">
      <c r="A310" s="65">
        <v>295</v>
      </c>
      <c r="B310" s="67">
        <f t="shared" si="48"/>
        <v>803.16225653156243</v>
      </c>
      <c r="C310" s="66">
        <f t="shared" si="49"/>
        <v>24.583333333333332</v>
      </c>
      <c r="D310" s="70">
        <f t="shared" si="50"/>
        <v>812.09703633238701</v>
      </c>
      <c r="E310" s="67">
        <f t="shared" si="51"/>
        <v>812.09703633238701</v>
      </c>
      <c r="F310" s="68">
        <f t="shared" si="52"/>
        <v>2013.4105845403274</v>
      </c>
      <c r="G310" s="68" cm="1">
        <f t="array" ref="G310">_xll.DCE_EC312_SpecificHeat_Ca(B310)</f>
        <v>791.94349728664406</v>
      </c>
      <c r="H310" s="67">
        <f t="shared" si="53"/>
        <v>0.63255534895367715</v>
      </c>
      <c r="I310" s="67">
        <f t="shared" si="54"/>
        <v>803.79481188051614</v>
      </c>
      <c r="J310" s="71">
        <f t="shared" si="55"/>
        <v>24.583333333333332</v>
      </c>
      <c r="K310" s="72">
        <f t="shared" si="56"/>
        <v>803.79481188051614</v>
      </c>
    </row>
    <row r="311" spans="1:11">
      <c r="A311" s="65">
        <v>296</v>
      </c>
      <c r="B311" s="67">
        <f t="shared" si="48"/>
        <v>803.79481188051614</v>
      </c>
      <c r="C311" s="66">
        <f t="shared" si="49"/>
        <v>24.666666666666668</v>
      </c>
      <c r="D311" s="70">
        <f t="shared" si="50"/>
        <v>812.60152029806602</v>
      </c>
      <c r="E311" s="67">
        <f t="shared" si="51"/>
        <v>812.60152029806602</v>
      </c>
      <c r="F311" s="68">
        <f t="shared" si="52"/>
        <v>1987.3356028254775</v>
      </c>
      <c r="G311" s="68" cm="1">
        <f t="array" ref="G311">_xll.DCE_EC312_SpecificHeat_Ca(B311)</f>
        <v>789.79766537826038</v>
      </c>
      <c r="H311" s="67">
        <f t="shared" si="53"/>
        <v>0.62605970114619536</v>
      </c>
      <c r="I311" s="67">
        <f t="shared" si="54"/>
        <v>804.42087158166237</v>
      </c>
      <c r="J311" s="71">
        <f t="shared" si="55"/>
        <v>24.666666666666668</v>
      </c>
      <c r="K311" s="72">
        <f t="shared" si="56"/>
        <v>804.42087158166237</v>
      </c>
    </row>
    <row r="312" spans="1:11">
      <c r="A312" s="65">
        <v>297</v>
      </c>
      <c r="B312" s="67">
        <f t="shared" si="48"/>
        <v>804.42087158166237</v>
      </c>
      <c r="C312" s="66">
        <f t="shared" si="49"/>
        <v>24.75</v>
      </c>
      <c r="D312" s="70">
        <f t="shared" si="50"/>
        <v>813.10431136134889</v>
      </c>
      <c r="E312" s="67">
        <f t="shared" si="51"/>
        <v>813.10431136134889</v>
      </c>
      <c r="F312" s="68">
        <f t="shared" si="52"/>
        <v>1962.2480424785899</v>
      </c>
      <c r="G312" s="68" cm="1">
        <f t="array" ref="G312">_xll.DCE_EC312_SpecificHeat_Ca(B312)</f>
        <v>787.71027592174119</v>
      </c>
      <c r="H312" s="67">
        <f t="shared" si="53"/>
        <v>0.61979458240917396</v>
      </c>
      <c r="I312" s="67">
        <f t="shared" si="54"/>
        <v>805.04066616407158</v>
      </c>
      <c r="J312" s="71">
        <f t="shared" si="55"/>
        <v>24.75</v>
      </c>
      <c r="K312" s="72">
        <f t="shared" si="56"/>
        <v>805.04066616407158</v>
      </c>
    </row>
    <row r="313" spans="1:11">
      <c r="A313" s="65">
        <v>298</v>
      </c>
      <c r="B313" s="67">
        <f t="shared" si="48"/>
        <v>805.04066616407158</v>
      </c>
      <c r="C313" s="66">
        <f t="shared" si="49"/>
        <v>24.833333333333332</v>
      </c>
      <c r="D313" s="70">
        <f t="shared" si="50"/>
        <v>813.60542084602889</v>
      </c>
      <c r="E313" s="67">
        <f t="shared" si="51"/>
        <v>813.60542084602889</v>
      </c>
      <c r="F313" s="68">
        <f t="shared" si="52"/>
        <v>1938.1040633110103</v>
      </c>
      <c r="G313" s="68" cm="1">
        <f t="array" ref="G313">_xll.DCE_EC312_SpecificHeat_Ca(B313)</f>
        <v>785.67854765800575</v>
      </c>
      <c r="H313" s="67">
        <f t="shared" si="53"/>
        <v>0.61375151776749326</v>
      </c>
      <c r="I313" s="67">
        <f t="shared" si="54"/>
        <v>805.65441768183905</v>
      </c>
      <c r="J313" s="71">
        <f t="shared" si="55"/>
        <v>24.833333333333332</v>
      </c>
      <c r="K313" s="72">
        <f t="shared" si="56"/>
        <v>805.65441768183905</v>
      </c>
    </row>
    <row r="314" spans="1:11">
      <c r="A314" s="65">
        <v>299</v>
      </c>
      <c r="B314" s="67">
        <f t="shared" si="48"/>
        <v>805.65441768183905</v>
      </c>
      <c r="C314" s="66">
        <f t="shared" si="49"/>
        <v>24.916666666666668</v>
      </c>
      <c r="D314" s="70">
        <f t="shared" si="50"/>
        <v>814.10485996266152</v>
      </c>
      <c r="E314" s="67">
        <f t="shared" si="51"/>
        <v>814.10485996266152</v>
      </c>
      <c r="F314" s="68">
        <f t="shared" si="52"/>
        <v>1914.8613467684659</v>
      </c>
      <c r="G314" s="68" cm="1">
        <f t="array" ref="G314">_xll.DCE_EC312_SpecificHeat_Ca(B314)</f>
        <v>783.69987273820789</v>
      </c>
      <c r="H314" s="67">
        <f t="shared" si="53"/>
        <v>0.60792210967644555</v>
      </c>
      <c r="I314" s="67">
        <f t="shared" si="54"/>
        <v>806.2623397915155</v>
      </c>
      <c r="J314" s="71">
        <f t="shared" si="55"/>
        <v>24.916666666666668</v>
      </c>
      <c r="K314" s="72">
        <f t="shared" si="56"/>
        <v>806.2623397915155</v>
      </c>
    </row>
    <row r="315" spans="1:11">
      <c r="A315" s="65">
        <v>300</v>
      </c>
      <c r="B315" s="67">
        <f t="shared" si="48"/>
        <v>806.2623397915155</v>
      </c>
      <c r="C315" s="66">
        <f t="shared" si="49"/>
        <v>25</v>
      </c>
      <c r="D315" s="70">
        <f t="shared" si="50"/>
        <v>814.60263981006869</v>
      </c>
      <c r="E315" s="67">
        <f t="shared" si="51"/>
        <v>814.60263981006869</v>
      </c>
      <c r="F315" s="68">
        <f t="shared" si="52"/>
        <v>1892.4790995401909</v>
      </c>
      <c r="G315" s="68" cm="1">
        <f t="array" ref="G315">_xll.DCE_EC312_SpecificHeat_Ca(B315)</f>
        <v>781.77180445576437</v>
      </c>
      <c r="H315" s="67">
        <f t="shared" si="53"/>
        <v>0.60229806944712549</v>
      </c>
      <c r="I315" s="67">
        <f t="shared" si="54"/>
        <v>806.8646378609626</v>
      </c>
      <c r="J315" s="71">
        <f t="shared" si="55"/>
        <v>25</v>
      </c>
      <c r="K315" s="72">
        <f t="shared" si="56"/>
        <v>806.8646378609626</v>
      </c>
    </row>
    <row r="316" spans="1:11">
      <c r="A316" s="65">
        <v>301</v>
      </c>
      <c r="B316" s="67">
        <f t="shared" si="48"/>
        <v>806.8646378609626</v>
      </c>
      <c r="C316" s="66">
        <f t="shared" si="49"/>
        <v>25.083333333333332</v>
      </c>
      <c r="D316" s="70">
        <f t="shared" si="50"/>
        <v>815.09877137681826</v>
      </c>
      <c r="E316" s="67">
        <f t="shared" si="51"/>
        <v>815.09877137681826</v>
      </c>
      <c r="F316" s="68">
        <f t="shared" si="52"/>
        <v>1870.9180493559784</v>
      </c>
      <c r="G316" s="68" cm="1">
        <f t="array" ref="G316">_xll.DCE_EC312_SpecificHeat_Ca(B316)</f>
        <v>779.8920459181362</v>
      </c>
      <c r="H316" s="67">
        <f t="shared" si="53"/>
        <v>0.59687124407030523</v>
      </c>
      <c r="I316" s="67">
        <f t="shared" si="54"/>
        <v>807.46150910503286</v>
      </c>
      <c r="J316" s="71">
        <f t="shared" si="55"/>
        <v>25.083333333333332</v>
      </c>
      <c r="K316" s="72">
        <f t="shared" si="56"/>
        <v>807.46150910503286</v>
      </c>
    </row>
    <row r="317" spans="1:11">
      <c r="A317" s="65">
        <v>302</v>
      </c>
      <c r="B317" s="67">
        <f t="shared" si="48"/>
        <v>807.46150910503286</v>
      </c>
      <c r="C317" s="66">
        <f t="shared" si="49"/>
        <v>25.166666666666668</v>
      </c>
      <c r="D317" s="70">
        <f t="shared" si="50"/>
        <v>815.59326554268034</v>
      </c>
      <c r="E317" s="67">
        <f t="shared" si="51"/>
        <v>815.59326554268034</v>
      </c>
      <c r="F317" s="68">
        <f t="shared" si="52"/>
        <v>1850.1404339690257</v>
      </c>
      <c r="G317" s="68" cm="1">
        <f t="array" ref="G317">_xll.DCE_EC312_SpecificHeat_Ca(B317)</f>
        <v>778.0584395806419</v>
      </c>
      <c r="H317" s="67">
        <f t="shared" si="53"/>
        <v>0.59163363888216014</v>
      </c>
      <c r="I317" s="67">
        <f t="shared" si="54"/>
        <v>808.05314274391503</v>
      </c>
      <c r="J317" s="71">
        <f t="shared" si="55"/>
        <v>25.166666666666668</v>
      </c>
      <c r="K317" s="72">
        <f t="shared" si="56"/>
        <v>808.05314274391503</v>
      </c>
    </row>
    <row r="318" spans="1:11">
      <c r="A318" s="65">
        <v>303</v>
      </c>
      <c r="B318" s="67">
        <f t="shared" si="48"/>
        <v>808.05314274391503</v>
      </c>
      <c r="C318" s="66">
        <f t="shared" si="49"/>
        <v>25.25</v>
      </c>
      <c r="D318" s="70">
        <f t="shared" si="50"/>
        <v>816.08613308005852</v>
      </c>
      <c r="E318" s="67">
        <f t="shared" si="51"/>
        <v>816.08613308005852</v>
      </c>
      <c r="F318" s="68">
        <f t="shared" si="52"/>
        <v>1830.1099842324234</v>
      </c>
      <c r="G318" s="68" cm="1">
        <f t="array" ref="G318">_xll.DCE_EC312_SpecificHeat_Ca(B318)</f>
        <v>776.26895757158798</v>
      </c>
      <c r="H318" s="67">
        <f t="shared" si="53"/>
        <v>0.5865774364826094</v>
      </c>
      <c r="I318" s="67">
        <f t="shared" si="54"/>
        <v>808.6397201803976</v>
      </c>
      <c r="J318" s="71">
        <f t="shared" si="55"/>
        <v>25.25</v>
      </c>
      <c r="K318" s="72">
        <f t="shared" si="56"/>
        <v>808.6397201803976</v>
      </c>
    </row>
    <row r="319" spans="1:11">
      <c r="A319" s="65">
        <v>304</v>
      </c>
      <c r="B319" s="67">
        <f t="shared" si="48"/>
        <v>808.6397201803976</v>
      </c>
      <c r="C319" s="66">
        <f t="shared" si="49"/>
        <v>25.333333333333332</v>
      </c>
      <c r="D319" s="70">
        <f t="shared" si="50"/>
        <v>816.57738465539774</v>
      </c>
      <c r="E319" s="67">
        <f t="shared" si="51"/>
        <v>816.57738465539774</v>
      </c>
      <c r="F319" s="68">
        <f t="shared" si="52"/>
        <v>1810.7919021007165</v>
      </c>
      <c r="G319" s="68" cm="1">
        <f t="array" ref="G319">_xll.DCE_EC312_SpecificHeat_Ca(B319)</f>
        <v>774.52169274431742</v>
      </c>
      <c r="H319" s="67">
        <f t="shared" si="53"/>
        <v>0.58169501228822529</v>
      </c>
      <c r="I319" s="67">
        <f t="shared" si="54"/>
        <v>809.22141519268587</v>
      </c>
      <c r="J319" s="71">
        <f t="shared" si="55"/>
        <v>25.333333333333332</v>
      </c>
      <c r="K319" s="72">
        <f t="shared" si="56"/>
        <v>809.22141519268587</v>
      </c>
    </row>
    <row r="320" spans="1:11">
      <c r="A320" s="65">
        <v>305</v>
      </c>
      <c r="B320" s="67">
        <f t="shared" si="48"/>
        <v>809.22141519268587</v>
      </c>
      <c r="C320" s="66">
        <f t="shared" si="49"/>
        <v>25.416666666666668</v>
      </c>
      <c r="D320" s="70">
        <f t="shared" si="50"/>
        <v>817.06703083056959</v>
      </c>
      <c r="E320" s="67">
        <f t="shared" si="51"/>
        <v>817.06703083056959</v>
      </c>
      <c r="F320" s="68">
        <f t="shared" si="52"/>
        <v>1792.1528343045911</v>
      </c>
      <c r="G320" s="68" cm="1">
        <f t="array" ref="G320">_xll.DCE_EC312_SpecificHeat_Ca(B320)</f>
        <v>772.81485039746849</v>
      </c>
      <c r="H320" s="67">
        <f t="shared" si="53"/>
        <v>0.57697894707022834</v>
      </c>
      <c r="I320" s="67">
        <f t="shared" si="54"/>
        <v>809.79839413975606</v>
      </c>
      <c r="J320" s="71">
        <f t="shared" si="55"/>
        <v>25.416666666666668</v>
      </c>
      <c r="K320" s="72">
        <f t="shared" si="56"/>
        <v>809.79839413975606</v>
      </c>
    </row>
    <row r="321" spans="1:11">
      <c r="A321" s="65">
        <v>306</v>
      </c>
      <c r="B321" s="67">
        <f t="shared" si="48"/>
        <v>809.79839413975606</v>
      </c>
      <c r="C321" s="66">
        <f t="shared" si="49"/>
        <v>25.5</v>
      </c>
      <c r="D321" s="70">
        <f t="shared" si="50"/>
        <v>817.55508206423519</v>
      </c>
      <c r="E321" s="67">
        <f t="shared" si="51"/>
        <v>817.55508206423519</v>
      </c>
      <c r="F321" s="68">
        <f t="shared" si="52"/>
        <v>1774.1608423822345</v>
      </c>
      <c r="G321" s="68" cm="1">
        <f t="array" ref="G321">_xll.DCE_EC312_SpecificHeat_Ca(B321)</f>
        <v>771.14674060989898</v>
      </c>
      <c r="H321" s="67">
        <f t="shared" si="53"/>
        <v>0.57242203680243564</v>
      </c>
      <c r="I321" s="67">
        <f t="shared" si="54"/>
        <v>810.37081617655849</v>
      </c>
      <c r="J321" s="71">
        <f t="shared" si="55"/>
        <v>25.5</v>
      </c>
      <c r="K321" s="72">
        <f t="shared" si="56"/>
        <v>810.37081617655849</v>
      </c>
    </row>
    <row r="322" spans="1:11">
      <c r="A322" s="65">
        <v>307</v>
      </c>
      <c r="B322" s="67">
        <f t="shared" si="48"/>
        <v>810.37081617655849</v>
      </c>
      <c r="C322" s="66">
        <f t="shared" si="49"/>
        <v>25.583333333333332</v>
      </c>
      <c r="D322" s="70">
        <f t="shared" si="50"/>
        <v>818.04154871318485</v>
      </c>
      <c r="E322" s="67">
        <f t="shared" si="51"/>
        <v>818.04154871318485</v>
      </c>
      <c r="F322" s="68">
        <f t="shared" si="52"/>
        <v>1756.7853696779871</v>
      </c>
      <c r="G322" s="68" cm="1">
        <f t="array" ref="G322">_xll.DCE_EC312_SpecificHeat_Ca(B322)</f>
        <v>769.51577114137058</v>
      </c>
      <c r="H322" s="67">
        <f t="shared" si="53"/>
        <v>0.56801730011552887</v>
      </c>
      <c r="I322" s="67">
        <f t="shared" si="54"/>
        <v>810.93883347667406</v>
      </c>
      <c r="J322" s="71">
        <f t="shared" si="55"/>
        <v>25.583333333333332</v>
      </c>
      <c r="K322" s="72">
        <f t="shared" si="56"/>
        <v>810.93883347667406</v>
      </c>
    </row>
    <row r="323" spans="1:11">
      <c r="A323" s="65">
        <v>308</v>
      </c>
      <c r="B323" s="67">
        <f t="shared" si="48"/>
        <v>810.93883347667406</v>
      </c>
      <c r="C323" s="66">
        <f t="shared" si="49"/>
        <v>25.666666666666668</v>
      </c>
      <c r="D323" s="70">
        <f t="shared" si="50"/>
        <v>818.52644103365719</v>
      </c>
      <c r="E323" s="67">
        <f t="shared" si="51"/>
        <v>818.52644103365719</v>
      </c>
      <c r="F323" s="68">
        <f t="shared" si="52"/>
        <v>1739.9972058627056</v>
      </c>
      <c r="G323" s="68" cm="1">
        <f t="array" ref="G323">_xll.DCE_EC312_SpecificHeat_Ca(B323)</f>
        <v>767.92044085431678</v>
      </c>
      <c r="H323" s="67">
        <f t="shared" si="53"/>
        <v>0.56375798363081586</v>
      </c>
      <c r="I323" s="67">
        <f t="shared" si="54"/>
        <v>811.50259146030487</v>
      </c>
      <c r="J323" s="71">
        <f t="shared" si="55"/>
        <v>25.666666666666668</v>
      </c>
      <c r="K323" s="72">
        <f t="shared" si="56"/>
        <v>811.50259146030487</v>
      </c>
    </row>
    <row r="324" spans="1:11">
      <c r="A324" s="65">
        <v>309</v>
      </c>
      <c r="B324" s="67">
        <f t="shared" si="48"/>
        <v>811.50259146030487</v>
      </c>
      <c r="C324" s="66">
        <f t="shared" si="49"/>
        <v>25.75</v>
      </c>
      <c r="D324" s="70">
        <f t="shared" si="50"/>
        <v>819.00976918263666</v>
      </c>
      <c r="E324" s="67">
        <f t="shared" si="51"/>
        <v>819.00976918263666</v>
      </c>
      <c r="F324" s="68">
        <f t="shared" si="52"/>
        <v>1723.7684494696377</v>
      </c>
      <c r="G324" s="68" cm="1">
        <f t="array" ref="G324">_xll.DCE_EC312_SpecificHeat_Ca(B324)</f>
        <v>766.35933361582386</v>
      </c>
      <c r="H324" s="67">
        <f t="shared" si="53"/>
        <v>0.55963756542206267</v>
      </c>
      <c r="I324" s="67">
        <f t="shared" si="54"/>
        <v>812.06222902572688</v>
      </c>
      <c r="J324" s="71">
        <f t="shared" si="55"/>
        <v>25.75</v>
      </c>
      <c r="K324" s="72">
        <f t="shared" si="56"/>
        <v>812.06222902572688</v>
      </c>
    </row>
    <row r="325" spans="1:11">
      <c r="A325" s="65">
        <v>310</v>
      </c>
      <c r="B325" s="67">
        <f t="shared" si="48"/>
        <v>812.06222902572688</v>
      </c>
      <c r="C325" s="66">
        <f t="shared" si="49"/>
        <v>25.833333333333332</v>
      </c>
      <c r="D325" s="70">
        <f t="shared" si="50"/>
        <v>819.49154321912999</v>
      </c>
      <c r="E325" s="67">
        <f t="shared" si="51"/>
        <v>819.49154321912999</v>
      </c>
      <c r="F325" s="68">
        <f t="shared" si="52"/>
        <v>1708.0724688872883</v>
      </c>
      <c r="G325" s="68" cm="1">
        <f t="array" ref="G325">_xll.DCE_EC312_SpecificHeat_Ca(B325)</f>
        <v>764.83111264241734</v>
      </c>
      <c r="H325" s="67">
        <f t="shared" si="53"/>
        <v>0.55564975683210382</v>
      </c>
      <c r="I325" s="67">
        <f t="shared" si="54"/>
        <v>812.61787878255893</v>
      </c>
      <c r="J325" s="71">
        <f t="shared" si="55"/>
        <v>25.833333333333332</v>
      </c>
      <c r="K325" s="72">
        <f t="shared" si="56"/>
        <v>812.61787878255893</v>
      </c>
    </row>
    <row r="326" spans="1:11">
      <c r="A326" s="65">
        <v>311</v>
      </c>
      <c r="B326" s="67">
        <f t="shared" si="48"/>
        <v>812.61787878255893</v>
      </c>
      <c r="C326" s="66">
        <f t="shared" si="49"/>
        <v>25.916666666666668</v>
      </c>
      <c r="D326" s="70">
        <f t="shared" si="50"/>
        <v>819.97177310542247</v>
      </c>
      <c r="E326" s="67">
        <f t="shared" si="51"/>
        <v>819.97177310542247</v>
      </c>
      <c r="F326" s="68">
        <f t="shared" si="52"/>
        <v>1692.883862205254</v>
      </c>
      <c r="G326" s="68" cm="1">
        <f t="array" ref="G326">_xll.DCE_EC312_SpecificHeat_Ca(B326)</f>
        <v>763.33451525339069</v>
      </c>
      <c r="H326" s="67">
        <f t="shared" si="53"/>
        <v>0.55178850285137759</v>
      </c>
      <c r="I326" s="67">
        <f t="shared" si="54"/>
        <v>813.16966728541036</v>
      </c>
      <c r="J326" s="71">
        <f t="shared" si="55"/>
        <v>25.916666666666668</v>
      </c>
      <c r="K326" s="72">
        <f t="shared" si="56"/>
        <v>813.16966728541036</v>
      </c>
    </row>
    <row r="327" spans="1:11">
      <c r="A327" s="65">
        <v>312</v>
      </c>
      <c r="B327" s="67">
        <f t="shared" si="48"/>
        <v>813.16966728541036</v>
      </c>
      <c r="C327" s="66">
        <f t="shared" si="49"/>
        <v>26</v>
      </c>
      <c r="D327" s="70">
        <f t="shared" si="50"/>
        <v>820.45046870831368</v>
      </c>
      <c r="E327" s="67">
        <f t="shared" si="51"/>
        <v>820.45046870831368</v>
      </c>
      <c r="F327" s="68">
        <f t="shared" si="52"/>
        <v>1678.1784162596527</v>
      </c>
      <c r="G327" s="68" cm="1">
        <f t="array" ref="G327">_xll.DCE_EC312_SpecificHeat_Ca(B327)</f>
        <v>761.86834800125848</v>
      </c>
      <c r="H327" s="67">
        <f t="shared" si="53"/>
        <v>0.54804798124486531</v>
      </c>
      <c r="I327" s="67">
        <f t="shared" si="54"/>
        <v>813.7177152666552</v>
      </c>
      <c r="J327" s="71">
        <f t="shared" si="55"/>
        <v>26</v>
      </c>
      <c r="K327" s="72">
        <f t="shared" si="56"/>
        <v>813.7177152666552</v>
      </c>
    </row>
    <row r="328" spans="1:11">
      <c r="A328" s="65">
        <v>313</v>
      </c>
      <c r="B328" s="67">
        <f t="shared" si="48"/>
        <v>813.7177152666552</v>
      </c>
      <c r="C328" s="66">
        <f t="shared" si="49"/>
        <v>26.083333333333332</v>
      </c>
      <c r="D328" s="70">
        <f t="shared" si="50"/>
        <v>820.92763980033419</v>
      </c>
      <c r="E328" s="67">
        <f t="shared" si="51"/>
        <v>820.92763980033419</v>
      </c>
      <c r="F328" s="68">
        <f t="shared" si="52"/>
        <v>1663.933065189804</v>
      </c>
      <c r="G328" s="68" cm="1">
        <f t="array" ref="G328">_xll.DCE_EC312_SpecificHeat_Ca(B328)</f>
        <v>760.43148215051724</v>
      </c>
      <c r="H328" s="67">
        <f t="shared" si="53"/>
        <v>0.54442260059806236</v>
      </c>
      <c r="I328" s="67">
        <f t="shared" si="54"/>
        <v>814.26213786725327</v>
      </c>
      <c r="J328" s="71">
        <f t="shared" si="55"/>
        <v>26.083333333333332</v>
      </c>
      <c r="K328" s="72">
        <f t="shared" si="56"/>
        <v>814.26213786725327</v>
      </c>
    </row>
    <row r="329" spans="1:11">
      <c r="A329" s="65">
        <v>314</v>
      </c>
      <c r="B329" s="67">
        <f t="shared" si="48"/>
        <v>814.26213786725327</v>
      </c>
      <c r="C329" s="66">
        <f t="shared" si="49"/>
        <v>26.166666666666668</v>
      </c>
      <c r="D329" s="70">
        <f t="shared" si="50"/>
        <v>821.40329606094269</v>
      </c>
      <c r="E329" s="67">
        <f t="shared" si="51"/>
        <v>821.40329606094269</v>
      </c>
      <c r="F329" s="68">
        <f t="shared" si="52"/>
        <v>1650.1258487740433</v>
      </c>
      <c r="G329" s="68" cm="1">
        <f t="array" ref="G329">_xll.DCE_EC312_SpecificHeat_Ca(B329)</f>
        <v>759.02284947824467</v>
      </c>
      <c r="H329" s="67">
        <f t="shared" si="53"/>
        <v>0.54090699743407633</v>
      </c>
      <c r="I329" s="67">
        <f t="shared" si="54"/>
        <v>814.80304486468731</v>
      </c>
      <c r="J329" s="71">
        <f t="shared" si="55"/>
        <v>26.166666666666668</v>
      </c>
      <c r="K329" s="72">
        <f t="shared" si="56"/>
        <v>814.80304486468731</v>
      </c>
    </row>
    <row r="330" spans="1:11">
      <c r="A330" s="65">
        <v>315</v>
      </c>
      <c r="B330" s="67">
        <f t="shared" si="48"/>
        <v>814.80304486468731</v>
      </c>
      <c r="C330" s="66">
        <f t="shared" si="49"/>
        <v>26.25</v>
      </c>
      <c r="D330" s="70">
        <f t="shared" si="50"/>
        <v>821.87744707770401</v>
      </c>
      <c r="E330" s="67">
        <f t="shared" si="51"/>
        <v>821.87744707770401</v>
      </c>
      <c r="F330" s="68">
        <f t="shared" si="52"/>
        <v>1636.7358707861858</v>
      </c>
      <c r="G330" s="68" cm="1">
        <f t="array" ref="G330">_xll.DCE_EC312_SpecificHeat_Ca(B330)</f>
        <v>757.64143837223446</v>
      </c>
      <c r="H330" s="67">
        <f t="shared" si="53"/>
        <v>0.53749603254124689</v>
      </c>
      <c r="I330" s="67">
        <f t="shared" si="54"/>
        <v>815.34054089722861</v>
      </c>
      <c r="J330" s="71">
        <f t="shared" si="55"/>
        <v>26.25</v>
      </c>
      <c r="K330" s="72">
        <f t="shared" si="56"/>
        <v>815.34054089722861</v>
      </c>
    </row>
    <row r="331" spans="1:11">
      <c r="A331" s="65">
        <v>316</v>
      </c>
      <c r="B331" s="67">
        <f t="shared" si="48"/>
        <v>815.34054089722861</v>
      </c>
      <c r="C331" s="66">
        <f t="shared" si="49"/>
        <v>26.333333333333332</v>
      </c>
      <c r="D331" s="70">
        <f t="shared" si="50"/>
        <v>822.35010234744811</v>
      </c>
      <c r="E331" s="67">
        <f t="shared" si="51"/>
        <v>822.35010234744811</v>
      </c>
      <c r="F331" s="68">
        <f t="shared" si="52"/>
        <v>1623.7432575755347</v>
      </c>
      <c r="G331" s="68" cm="1">
        <f t="array" ref="G331">_xll.DCE_EC312_SpecificHeat_Ca(B331)</f>
        <v>756.28629020430617</v>
      </c>
      <c r="H331" s="67">
        <f t="shared" si="53"/>
        <v>0.53418478663420432</v>
      </c>
      <c r="I331" s="67">
        <f t="shared" si="54"/>
        <v>815.87472568386283</v>
      </c>
      <c r="J331" s="71">
        <f t="shared" si="55"/>
        <v>26.333333333333332</v>
      </c>
      <c r="K331" s="72">
        <f t="shared" si="56"/>
        <v>815.87472568386283</v>
      </c>
    </row>
    <row r="332" spans="1:11">
      <c r="A332" s="65">
        <v>317</v>
      </c>
      <c r="B332" s="67">
        <f t="shared" si="48"/>
        <v>815.87472568386283</v>
      </c>
      <c r="C332" s="66">
        <f t="shared" si="49"/>
        <v>26.416666666666668</v>
      </c>
      <c r="D332" s="70">
        <f t="shared" si="50"/>
        <v>822.82127127741239</v>
      </c>
      <c r="E332" s="67">
        <f t="shared" si="51"/>
        <v>822.82127127741239</v>
      </c>
      <c r="F332" s="68">
        <f t="shared" si="52"/>
        <v>1611.1291170520949</v>
      </c>
      <c r="G332" s="68" cm="1">
        <f t="array" ref="G332">_xll.DCE_EC312_SpecificHeat_Ca(B332)</f>
        <v>754.95649595823204</v>
      </c>
      <c r="H332" s="67">
        <f t="shared" si="53"/>
        <v>0.53096855546064115</v>
      </c>
      <c r="I332" s="67">
        <f t="shared" si="54"/>
        <v>816.40569423932345</v>
      </c>
      <c r="J332" s="71">
        <f t="shared" si="55"/>
        <v>26.416666666666668</v>
      </c>
      <c r="K332" s="72">
        <f t="shared" si="56"/>
        <v>816.40569423932345</v>
      </c>
    </row>
    <row r="333" spans="1:11">
      <c r="A333" s="65">
        <v>318</v>
      </c>
      <c r="B333" s="67">
        <f t="shared" si="48"/>
        <v>816.40569423932345</v>
      </c>
      <c r="C333" s="66">
        <f t="shared" si="49"/>
        <v>26.5</v>
      </c>
      <c r="D333" s="70">
        <f t="shared" si="50"/>
        <v>823.29096318636448</v>
      </c>
      <c r="E333" s="67">
        <f t="shared" si="51"/>
        <v>823.29096318636448</v>
      </c>
      <c r="F333" s="68">
        <f t="shared" si="52"/>
        <v>1598.8754982292267</v>
      </c>
      <c r="G333" s="68" cm="1">
        <f t="array" ref="G333">_xll.DCE_EC312_SpecificHeat_Ca(B333)</f>
        <v>753.65119309334193</v>
      </c>
      <c r="H333" s="67">
        <f t="shared" si="53"/>
        <v>0.52784284445297158</v>
      </c>
      <c r="I333" s="67">
        <f t="shared" si="54"/>
        <v>816.9335370837764</v>
      </c>
      <c r="J333" s="71">
        <f t="shared" si="55"/>
        <v>26.5</v>
      </c>
      <c r="K333" s="72">
        <f t="shared" si="56"/>
        <v>816.9335370837764</v>
      </c>
    </row>
    <row r="334" spans="1:11">
      <c r="A334" s="65">
        <v>319</v>
      </c>
      <c r="B334" s="67">
        <f t="shared" si="48"/>
        <v>816.9335370837764</v>
      </c>
      <c r="C334" s="66">
        <f t="shared" si="49"/>
        <v>26.583333333333332</v>
      </c>
      <c r="D334" s="70">
        <f t="shared" si="50"/>
        <v>823.75918730570845</v>
      </c>
      <c r="E334" s="67">
        <f t="shared" si="51"/>
        <v>823.75918730570845</v>
      </c>
      <c r="F334" s="68">
        <f t="shared" si="52"/>
        <v>1586.9653514539987</v>
      </c>
      <c r="G334" s="68" cm="1">
        <f t="array" ref="G334">_xll.DCE_EC312_SpecificHeat_Ca(B334)</f>
        <v>752.36956262637398</v>
      </c>
      <c r="H334" s="67">
        <f t="shared" si="53"/>
        <v>0.52480336301355957</v>
      </c>
      <c r="I334" s="67">
        <f t="shared" si="54"/>
        <v>817.45834044678998</v>
      </c>
      <c r="J334" s="71">
        <f t="shared" si="55"/>
        <v>26.583333333333332</v>
      </c>
      <c r="K334" s="72">
        <f t="shared" si="56"/>
        <v>817.45834044678998</v>
      </c>
    </row>
    <row r="335" spans="1:11">
      <c r="A335" s="65">
        <v>320</v>
      </c>
      <c r="B335" s="67">
        <f t="shared" si="48"/>
        <v>817.45834044678998</v>
      </c>
      <c r="C335" s="66">
        <f t="shared" si="49"/>
        <v>26.666666666666668</v>
      </c>
      <c r="D335" s="70">
        <f t="shared" si="50"/>
        <v>824.22595278057315</v>
      </c>
      <c r="E335" s="67">
        <f t="shared" si="51"/>
        <v>824.22595278057315</v>
      </c>
      <c r="F335" s="68">
        <f t="shared" si="52"/>
        <v>1575.3824894357217</v>
      </c>
      <c r="G335" s="68" cm="1">
        <f t="array" ref="G335">_xll.DCE_EC312_SpecificHeat_Ca(B335)</f>
        <v>751.11082641549388</v>
      </c>
      <c r="H335" s="67">
        <f t="shared" si="53"/>
        <v>0.52184601851261125</v>
      </c>
      <c r="I335" s="67">
        <f t="shared" si="54"/>
        <v>817.98018646530261</v>
      </c>
      <c r="J335" s="71">
        <f t="shared" si="55"/>
        <v>26.666666666666668</v>
      </c>
      <c r="K335" s="72">
        <f t="shared" si="56"/>
        <v>817.98018646530261</v>
      </c>
    </row>
    <row r="336" spans="1:11">
      <c r="A336" s="65">
        <v>321</v>
      </c>
      <c r="B336" s="67">
        <f t="shared" si="48"/>
        <v>817.98018646530261</v>
      </c>
      <c r="C336" s="66">
        <f t="shared" si="49"/>
        <v>26.75</v>
      </c>
      <c r="D336" s="70">
        <f t="shared" si="50"/>
        <v>824.69126867088391</v>
      </c>
      <c r="E336" s="67">
        <f t="shared" si="51"/>
        <v>824.69126867088391</v>
      </c>
      <c r="F336" s="68">
        <f t="shared" si="52"/>
        <v>1564.11154916484</v>
      </c>
      <c r="G336" s="68" cm="1">
        <f t="array" ref="G336">_xll.DCE_EC312_SpecificHeat_Ca(B336)</f>
        <v>749.87424463166224</v>
      </c>
      <c r="H336" s="67">
        <f t="shared" si="53"/>
        <v>0.51896691006892315</v>
      </c>
      <c r="I336" s="67">
        <f t="shared" si="54"/>
        <v>818.49915337537152</v>
      </c>
      <c r="J336" s="71">
        <f t="shared" si="55"/>
        <v>26.75</v>
      </c>
      <c r="K336" s="72">
        <f t="shared" si="56"/>
        <v>818.49915337537152</v>
      </c>
    </row>
    <row r="337" spans="1:11">
      <c r="A337" s="65">
        <v>322</v>
      </c>
      <c r="B337" s="67">
        <f t="shared" ref="B337:B400" si="57">IF(A337=1,20,I336)</f>
        <v>818.49915337537152</v>
      </c>
      <c r="C337" s="66">
        <f t="shared" ref="C337:C400" si="58">A337*5/60</f>
        <v>26.833333333333332</v>
      </c>
      <c r="D337" s="70">
        <f t="shared" ref="D337:D400" si="59">20 + 345 *LOG10(8 * C337 + 1)</f>
        <v>825.15514395241814</v>
      </c>
      <c r="E337" s="67">
        <f t="shared" ref="E337:E400" si="60">D337</f>
        <v>825.15514395241814</v>
      </c>
      <c r="F337" s="68">
        <f t="shared" ref="F337:F400" si="61">25 * (D337 - B337)+1 * 0.7 * 1 * 0.0000000567 * ((E337 + 273) ^ 4 - (B337 + 273) ^ 4)</f>
        <v>1553.1379547965003</v>
      </c>
      <c r="G337" s="68" cm="1">
        <f t="array" ref="G337">_xll.DCE_EC312_SpecificHeat_Ca(B337)</f>
        <v>748.65911340367109</v>
      </c>
      <c r="H337" s="67">
        <f t="shared" ref="H337:H400" si="62">$G$10 * $G$9 / (G337 * 7850) * F337 * 5</f>
        <v>0.5161623221750643</v>
      </c>
      <c r="I337" s="67">
        <f t="shared" ref="I337:I400" si="63">B337+H337</f>
        <v>819.01531569754661</v>
      </c>
      <c r="J337" s="71">
        <f t="shared" si="55"/>
        <v>26.833333333333332</v>
      </c>
      <c r="K337" s="72">
        <f t="shared" si="56"/>
        <v>819.01531569754661</v>
      </c>
    </row>
    <row r="338" spans="1:11">
      <c r="A338" s="65">
        <v>323</v>
      </c>
      <c r="B338" s="67">
        <f t="shared" si="57"/>
        <v>819.01531569754661</v>
      </c>
      <c r="C338" s="66">
        <f t="shared" si="58"/>
        <v>26.916666666666668</v>
      </c>
      <c r="D338" s="70">
        <f t="shared" si="59"/>
        <v>825.61758751784396</v>
      </c>
      <c r="E338" s="67">
        <f t="shared" si="60"/>
        <v>825.61758751784396</v>
      </c>
      <c r="F338" s="68">
        <f t="shared" si="61"/>
        <v>1542.4478815577584</v>
      </c>
      <c r="G338" s="68" cm="1">
        <f t="array" ref="G338">_xll.DCE_EC312_SpecificHeat_Ca(B338)</f>
        <v>747.46476262422505</v>
      </c>
      <c r="H338" s="67">
        <f t="shared" si="62"/>
        <v>0.51342871822096003</v>
      </c>
      <c r="I338" s="67">
        <f t="shared" si="63"/>
        <v>819.52874441576762</v>
      </c>
      <c r="J338" s="71">
        <f t="shared" si="55"/>
        <v>26.916666666666668</v>
      </c>
      <c r="K338" s="72">
        <f t="shared" si="56"/>
        <v>819.52874441576762</v>
      </c>
    </row>
    <row r="339" spans="1:11">
      <c r="A339" s="65">
        <v>324</v>
      </c>
      <c r="B339" s="67">
        <f t="shared" si="57"/>
        <v>819.52874441576762</v>
      </c>
      <c r="C339" s="66">
        <f t="shared" si="58"/>
        <v>27</v>
      </c>
      <c r="D339" s="70">
        <f t="shared" si="59"/>
        <v>826.07860817774269</v>
      </c>
      <c r="E339" s="67">
        <f t="shared" si="60"/>
        <v>826.07860817774269</v>
      </c>
      <c r="F339" s="68">
        <f t="shared" si="61"/>
        <v>1532.0282207291705</v>
      </c>
      <c r="G339" s="68" cm="1">
        <f t="array" ref="G339">_xll.DCE_EC312_SpecificHeat_Ca(B339)</f>
        <v>746.29055390540623</v>
      </c>
      <c r="H339" s="67">
        <f t="shared" si="62"/>
        <v>0.51076273396475624</v>
      </c>
      <c r="I339" s="67">
        <f t="shared" si="63"/>
        <v>820.03950714973234</v>
      </c>
      <c r="J339" s="71">
        <f t="shared" si="55"/>
        <v>27</v>
      </c>
      <c r="K339" s="72">
        <f t="shared" si="56"/>
        <v>820.03950714973234</v>
      </c>
    </row>
    <row r="340" spans="1:11">
      <c r="A340" s="65">
        <v>325</v>
      </c>
      <c r="B340" s="67">
        <f t="shared" si="57"/>
        <v>820.03950714973234</v>
      </c>
      <c r="C340" s="66">
        <f t="shared" si="58"/>
        <v>27.083333333333332</v>
      </c>
      <c r="D340" s="70">
        <f t="shared" si="59"/>
        <v>826.53821466161708</v>
      </c>
      <c r="E340" s="67">
        <f t="shared" si="60"/>
        <v>826.53821466161708</v>
      </c>
      <c r="F340" s="68">
        <f t="shared" si="61"/>
        <v>1521.8665457314121</v>
      </c>
      <c r="G340" s="68" cm="1">
        <f t="array" ref="G340">_xll.DCE_EC312_SpecificHeat_Ca(B340)</f>
        <v>745.1358786727468</v>
      </c>
      <c r="H340" s="67">
        <f t="shared" si="62"/>
        <v>0.50816117099095237</v>
      </c>
      <c r="I340" s="67">
        <f t="shared" si="63"/>
        <v>820.54766832072335</v>
      </c>
      <c r="J340" s="71">
        <f t="shared" si="55"/>
        <v>27.083333333333332</v>
      </c>
      <c r="K340" s="72">
        <f t="shared" si="56"/>
        <v>820.54766832072335</v>
      </c>
    </row>
    <row r="341" spans="1:11">
      <c r="A341" s="65">
        <v>326</v>
      </c>
      <c r="B341" s="67">
        <f t="shared" si="57"/>
        <v>820.54766832072335</v>
      </c>
      <c r="C341" s="66">
        <f t="shared" si="58"/>
        <v>27.166666666666668</v>
      </c>
      <c r="D341" s="70">
        <f t="shared" si="59"/>
        <v>826.99641561888166</v>
      </c>
      <c r="E341" s="67">
        <f t="shared" si="60"/>
        <v>826.99641561888166</v>
      </c>
      <c r="F341" s="68">
        <f t="shared" si="61"/>
        <v>1511.9510793456921</v>
      </c>
      <c r="G341" s="68" cm="1">
        <f t="array" ref="G341">_xll.DCE_EC312_SpecificHeat_Ca(B341)</f>
        <v>744.00015638794753</v>
      </c>
      <c r="H341" s="67">
        <f t="shared" si="62"/>
        <v>0.50562099019309947</v>
      </c>
      <c r="I341" s="67">
        <f t="shared" si="63"/>
        <v>821.0532893109164</v>
      </c>
      <c r="J341" s="71">
        <f t="shared" si="55"/>
        <v>27.166666666666668</v>
      </c>
      <c r="K341" s="72">
        <f t="shared" si="56"/>
        <v>821.0532893109164</v>
      </c>
    </row>
    <row r="342" spans="1:11">
      <c r="A342" s="65">
        <v>327</v>
      </c>
      <c r="B342" s="67">
        <f t="shared" si="57"/>
        <v>821.0532893109164</v>
      </c>
      <c r="C342" s="66">
        <f t="shared" si="58"/>
        <v>27.25</v>
      </c>
      <c r="D342" s="70">
        <f t="shared" si="59"/>
        <v>827.45321961984087</v>
      </c>
      <c r="E342" s="67">
        <f t="shared" si="60"/>
        <v>827.45321961984087</v>
      </c>
      <c r="F342" s="68">
        <f t="shared" si="61"/>
        <v>1502.2706620820561</v>
      </c>
      <c r="G342" s="68" cm="1">
        <f t="array" ref="G342">_xll.DCE_EC312_SpecificHeat_Ca(B342)</f>
        <v>742.8828328910339</v>
      </c>
      <c r="H342" s="67">
        <f t="shared" si="62"/>
        <v>0.50313930531154094</v>
      </c>
      <c r="I342" s="67">
        <f t="shared" si="63"/>
        <v>821.55642861622789</v>
      </c>
      <c r="J342" s="71">
        <f t="shared" si="55"/>
        <v>27.25</v>
      </c>
      <c r="K342" s="72">
        <f t="shared" si="56"/>
        <v>821.55642861622789</v>
      </c>
    </row>
    <row r="343" spans="1:11">
      <c r="A343" s="65">
        <v>328</v>
      </c>
      <c r="B343" s="67">
        <f t="shared" si="57"/>
        <v>821.55642861622789</v>
      </c>
      <c r="C343" s="66">
        <f t="shared" si="58"/>
        <v>27.333333333333332</v>
      </c>
      <c r="D343" s="70">
        <f t="shared" si="59"/>
        <v>827.90863515664989</v>
      </c>
      <c r="E343" s="67">
        <f t="shared" si="60"/>
        <v>827.90863515664989</v>
      </c>
      <c r="F343" s="68">
        <f t="shared" si="61"/>
        <v>1492.8147217033056</v>
      </c>
      <c r="G343" s="68" cm="1">
        <f t="array" ref="G343">_xll.DCE_EC312_SpecificHeat_Ca(B343)</f>
        <v>741.7833788534216</v>
      </c>
      <c r="H343" s="67">
        <f t="shared" si="62"/>
        <v>0.50071337655274895</v>
      </c>
      <c r="I343" s="67">
        <f t="shared" si="63"/>
        <v>822.05714199278066</v>
      </c>
      <c r="J343" s="71">
        <f t="shared" si="55"/>
        <v>27.333333333333332</v>
      </c>
      <c r="K343" s="72">
        <f t="shared" si="56"/>
        <v>822.05714199278066</v>
      </c>
    </row>
    <row r="344" spans="1:11">
      <c r="A344" s="65">
        <v>329</v>
      </c>
      <c r="B344" s="67">
        <f t="shared" si="57"/>
        <v>822.05714199278066</v>
      </c>
      <c r="C344" s="66">
        <f t="shared" si="58"/>
        <v>27.416666666666668</v>
      </c>
      <c r="D344" s="70">
        <f t="shared" si="59"/>
        <v>828.36267064426238</v>
      </c>
      <c r="E344" s="67">
        <f t="shared" si="60"/>
        <v>828.36267064426238</v>
      </c>
      <c r="F344" s="68">
        <f t="shared" si="61"/>
        <v>1483.5732439069752</v>
      </c>
      <c r="G344" s="68" cm="1">
        <f t="array" ref="G344">_xll.DCE_EC312_SpecificHeat_Ca(B344)</f>
        <v>740.7012883340094</v>
      </c>
      <c r="H344" s="67">
        <f t="shared" si="62"/>
        <v>0.49834060431335703</v>
      </c>
      <c r="I344" s="67">
        <f t="shared" si="63"/>
        <v>822.55548259709406</v>
      </c>
      <c r="J344" s="71">
        <f t="shared" si="55"/>
        <v>27.416666666666668</v>
      </c>
      <c r="K344" s="72">
        <f t="shared" si="56"/>
        <v>822.55548259709406</v>
      </c>
    </row>
    <row r="345" spans="1:11">
      <c r="A345" s="65">
        <v>330</v>
      </c>
      <c r="B345" s="67">
        <f t="shared" si="57"/>
        <v>822.55548259709406</v>
      </c>
      <c r="C345" s="66">
        <f t="shared" si="58"/>
        <v>27.5</v>
      </c>
      <c r="D345" s="70">
        <f t="shared" si="59"/>
        <v>828.8153344213631</v>
      </c>
      <c r="E345" s="67">
        <f t="shared" si="60"/>
        <v>828.8153344213631</v>
      </c>
      <c r="F345" s="68">
        <f t="shared" si="61"/>
        <v>1474.5367441577437</v>
      </c>
      <c r="G345" s="68" cm="1">
        <f t="array" ref="G345">_xll.DCE_EC312_SpecificHeat_Ca(B345)</f>
        <v>739.63607743099374</v>
      </c>
      <c r="H345" s="67">
        <f t="shared" si="62"/>
        <v>0.49601852302706395</v>
      </c>
      <c r="I345" s="67">
        <f t="shared" si="63"/>
        <v>823.05150112012109</v>
      </c>
      <c r="J345" s="71">
        <f t="shared" si="55"/>
        <v>27.5</v>
      </c>
      <c r="K345" s="72">
        <f t="shared" si="56"/>
        <v>823.05150112012109</v>
      </c>
    </row>
    <row r="346" spans="1:11">
      <c r="A346" s="65">
        <v>331</v>
      </c>
      <c r="B346" s="67">
        <f t="shared" si="57"/>
        <v>823.05150112012109</v>
      </c>
      <c r="C346" s="66">
        <f t="shared" si="58"/>
        <v>27.583333333333332</v>
      </c>
      <c r="D346" s="70">
        <f t="shared" si="59"/>
        <v>829.26663475128748</v>
      </c>
      <c r="E346" s="67">
        <f t="shared" si="60"/>
        <v>829.26663475128748</v>
      </c>
      <c r="F346" s="68">
        <f t="shared" si="61"/>
        <v>1465.6962406629859</v>
      </c>
      <c r="G346" s="68" cm="1">
        <f t="array" ref="G346">_xll.DCE_EC312_SpecificHeat_Ca(B346)</f>
        <v>738.58728302264285</v>
      </c>
      <c r="H346" s="67">
        <f t="shared" si="62"/>
        <v>0.49374479515122055</v>
      </c>
      <c r="I346" s="67">
        <f t="shared" si="63"/>
        <v>823.54524591527229</v>
      </c>
      <c r="J346" s="71">
        <f t="shared" si="55"/>
        <v>27.583333333333332</v>
      </c>
      <c r="K346" s="72">
        <f t="shared" si="56"/>
        <v>823.54524591527229</v>
      </c>
    </row>
    <row r="347" spans="1:11">
      <c r="A347" s="65">
        <v>332</v>
      </c>
      <c r="B347" s="67">
        <f t="shared" si="57"/>
        <v>823.54524591527229</v>
      </c>
      <c r="C347" s="66">
        <f t="shared" si="58"/>
        <v>27.666666666666668</v>
      </c>
      <c r="D347" s="70">
        <f t="shared" si="59"/>
        <v>829.71657982292584</v>
      </c>
      <c r="E347" s="67">
        <f t="shared" si="60"/>
        <v>829.71657982292584</v>
      </c>
      <c r="F347" s="68">
        <f t="shared" si="61"/>
        <v>1457.0432284732628</v>
      </c>
      <c r="G347" s="68" cm="1">
        <f t="array" ref="G347">_xll.DCE_EC312_SpecificHeat_Ca(B347)</f>
        <v>737.55446159076291</v>
      </c>
      <c r="H347" s="67">
        <f t="shared" si="62"/>
        <v>0.49151720530490228</v>
      </c>
      <c r="I347" s="67">
        <f t="shared" si="63"/>
        <v>824.03676312057723</v>
      </c>
      <c r="J347" s="71">
        <f t="shared" si="55"/>
        <v>27.666666666666668</v>
      </c>
      <c r="K347" s="72">
        <f t="shared" si="56"/>
        <v>824.03676312057723</v>
      </c>
    </row>
    <row r="348" spans="1:11">
      <c r="A348" s="65">
        <v>333</v>
      </c>
      <c r="B348" s="67">
        <f t="shared" si="57"/>
        <v>824.03676312057723</v>
      </c>
      <c r="C348" s="66">
        <f t="shared" si="58"/>
        <v>27.75</v>
      </c>
      <c r="D348" s="70">
        <f t="shared" si="59"/>
        <v>830.16517775161537</v>
      </c>
      <c r="E348" s="67">
        <f t="shared" si="60"/>
        <v>830.16517775161537</v>
      </c>
      <c r="F348" s="68">
        <f t="shared" si="61"/>
        <v>1448.5696546917063</v>
      </c>
      <c r="G348" s="68" cm="1">
        <f t="array" ref="G348">_xll.DCE_EC312_SpecificHeat_Ca(B348)</f>
        <v>736.53718812105467</v>
      </c>
      <c r="H348" s="67">
        <f t="shared" si="62"/>
        <v>0.48933365456971267</v>
      </c>
      <c r="I348" s="67">
        <f t="shared" si="63"/>
        <v>824.52609677514693</v>
      </c>
      <c r="J348" s="71">
        <f t="shared" si="55"/>
        <v>27.75</v>
      </c>
      <c r="K348" s="72">
        <f t="shared" si="56"/>
        <v>824.52609677514693</v>
      </c>
    </row>
    <row r="349" spans="1:11">
      <c r="A349" s="65">
        <v>334</v>
      </c>
      <c r="B349" s="67">
        <f t="shared" si="57"/>
        <v>824.52609677514693</v>
      </c>
      <c r="C349" s="66">
        <f t="shared" si="58"/>
        <v>27.833333333333332</v>
      </c>
      <c r="D349" s="70">
        <f t="shared" si="59"/>
        <v>830.61243658001865</v>
      </c>
      <c r="E349" s="67">
        <f t="shared" si="60"/>
        <v>830.61243658001865</v>
      </c>
      <c r="F349" s="68">
        <f t="shared" si="61"/>
        <v>1440.2678947688159</v>
      </c>
      <c r="G349" s="68" cm="1">
        <f t="array" ref="G349">_xll.DCE_EC312_SpecificHeat_Ca(B349)</f>
        <v>735.53505507497437</v>
      </c>
      <c r="H349" s="67">
        <f t="shared" si="62"/>
        <v>0.48719215496089036</v>
      </c>
      <c r="I349" s="67">
        <f t="shared" si="63"/>
        <v>825.01328893010782</v>
      </c>
      <c r="J349" s="71">
        <f t="shared" si="55"/>
        <v>27.833333333333332</v>
      </c>
      <c r="K349" s="72">
        <f t="shared" si="56"/>
        <v>825.01328893010782</v>
      </c>
    </row>
    <row r="350" spans="1:11">
      <c r="A350" s="65">
        <v>335</v>
      </c>
      <c r="B350" s="67">
        <f t="shared" si="57"/>
        <v>825.01328893010782</v>
      </c>
      <c r="C350" s="66">
        <f t="shared" si="58"/>
        <v>27.916666666666668</v>
      </c>
      <c r="D350" s="70">
        <f t="shared" si="59"/>
        <v>831.05836427898851</v>
      </c>
      <c r="E350" s="67">
        <f t="shared" si="60"/>
        <v>831.05836427898851</v>
      </c>
      <c r="F350" s="68">
        <f t="shared" si="61"/>
        <v>1432.1307298583779</v>
      </c>
      <c r="G350" s="68" cm="1">
        <f t="array" ref="G350">_xll.DCE_EC312_SpecificHeat_Ca(B350)</f>
        <v>734.54767142810942</v>
      </c>
      <c r="H350" s="67">
        <f t="shared" si="62"/>
        <v>0.48509082407491111</v>
      </c>
      <c r="I350" s="67">
        <f t="shared" si="63"/>
        <v>825.49837975418268</v>
      </c>
      <c r="J350" s="71">
        <f t="shared" si="55"/>
        <v>27.916666666666668</v>
      </c>
      <c r="K350" s="72">
        <f t="shared" si="56"/>
        <v>825.49837975418268</v>
      </c>
    </row>
    <row r="351" spans="1:11">
      <c r="A351" s="65">
        <v>336</v>
      </c>
      <c r="B351" s="67">
        <f t="shared" si="57"/>
        <v>825.49837975418268</v>
      </c>
      <c r="C351" s="66">
        <f t="shared" si="58"/>
        <v>28</v>
      </c>
      <c r="D351" s="70">
        <f t="shared" si="59"/>
        <v>831.50296874842013</v>
      </c>
      <c r="E351" s="67">
        <f t="shared" si="60"/>
        <v>831.50296874842013</v>
      </c>
      <c r="F351" s="68">
        <f t="shared" si="61"/>
        <v>1424.1513252085883</v>
      </c>
      <c r="G351" s="68" cm="1">
        <f t="array" ref="G351">_xll.DCE_EC312_SpecificHeat_Ca(B351)</f>
        <v>733.57466177044432</v>
      </c>
      <c r="H351" s="67">
        <f t="shared" si="62"/>
        <v>0.48302787991820351</v>
      </c>
      <c r="I351" s="67">
        <f t="shared" si="63"/>
        <v>825.98140763410083</v>
      </c>
      <c r="J351" s="71">
        <f t="shared" si="55"/>
        <v>28</v>
      </c>
      <c r="K351" s="72">
        <f t="shared" si="56"/>
        <v>825.98140763410083</v>
      </c>
    </row>
    <row r="352" spans="1:11">
      <c r="A352" s="65">
        <v>337</v>
      </c>
      <c r="B352" s="67">
        <f t="shared" si="57"/>
        <v>825.98140763410083</v>
      </c>
      <c r="C352" s="66">
        <f t="shared" si="58"/>
        <v>28.083333333333332</v>
      </c>
      <c r="D352" s="70">
        <f t="shared" si="59"/>
        <v>831.94625781809111</v>
      </c>
      <c r="E352" s="67">
        <f t="shared" si="60"/>
        <v>831.94625781809111</v>
      </c>
      <c r="F352" s="68">
        <f t="shared" si="61"/>
        <v>1416.3232095576072</v>
      </c>
      <c r="G352" s="68" cm="1">
        <f t="array" ref="G352">_xll.DCE_EC312_SpecificHeat_Ca(B352)</f>
        <v>732.61566546421818</v>
      </c>
      <c r="H352" s="67">
        <f t="shared" si="62"/>
        <v>0.4810016359190038</v>
      </c>
      <c r="I352" s="67">
        <f t="shared" si="63"/>
        <v>826.46240927001986</v>
      </c>
      <c r="J352" s="71">
        <f t="shared" si="55"/>
        <v>28.083333333333332</v>
      </c>
      <c r="K352" s="72">
        <f t="shared" si="56"/>
        <v>826.46240927001986</v>
      </c>
    </row>
    <row r="353" spans="1:11">
      <c r="A353" s="65">
        <v>338</v>
      </c>
      <c r="B353" s="67">
        <f t="shared" si="57"/>
        <v>826.46240927001986</v>
      </c>
      <c r="C353" s="66">
        <f t="shared" si="58"/>
        <v>28.166666666666668</v>
      </c>
      <c r="D353" s="70">
        <f t="shared" si="59"/>
        <v>832.38823924848953</v>
      </c>
      <c r="E353" s="67">
        <f t="shared" si="60"/>
        <v>832.38823924848953</v>
      </c>
      <c r="F353" s="68">
        <f t="shared" si="61"/>
        <v>1408.6402555071934</v>
      </c>
      <c r="G353" s="68" cm="1">
        <f t="array" ref="G353">_xll.DCE_EC312_SpecificHeat_Ca(B353)</f>
        <v>731.6703358553973</v>
      </c>
      <c r="H353" s="67">
        <f t="shared" si="62"/>
        <v>0.47901049612497892</v>
      </c>
      <c r="I353" s="67">
        <f t="shared" si="63"/>
        <v>826.9414197661448</v>
      </c>
      <c r="J353" s="71">
        <f t="shared" si="55"/>
        <v>28.166666666666668</v>
      </c>
      <c r="K353" s="72">
        <f t="shared" si="56"/>
        <v>826.9414197661448</v>
      </c>
    </row>
    <row r="354" spans="1:11">
      <c r="A354" s="65">
        <v>339</v>
      </c>
      <c r="B354" s="67">
        <f t="shared" si="57"/>
        <v>826.9414197661448</v>
      </c>
      <c r="C354" s="66">
        <f t="shared" si="58"/>
        <v>28.25</v>
      </c>
      <c r="D354" s="70">
        <f t="shared" si="59"/>
        <v>832.82892073162725</v>
      </c>
      <c r="E354" s="67">
        <f t="shared" si="60"/>
        <v>832.82892073162725</v>
      </c>
      <c r="F354" s="68">
        <f t="shared" si="61"/>
        <v>1401.096660838793</v>
      </c>
      <c r="G354" s="68" cm="1">
        <f t="array" ref="G354">_xll.DCE_EC312_SpecificHeat_Ca(B354)</f>
        <v>730.73833953506085</v>
      </c>
      <c r="H354" s="67">
        <f t="shared" si="62"/>
        <v>0.4770529505852808</v>
      </c>
      <c r="I354" s="67">
        <f t="shared" si="63"/>
        <v>827.41847271673009</v>
      </c>
      <c r="J354" s="71">
        <f t="shared" si="55"/>
        <v>28.25</v>
      </c>
      <c r="K354" s="72">
        <f t="shared" si="56"/>
        <v>827.41847271673009</v>
      </c>
    </row>
    <row r="355" spans="1:11">
      <c r="A355" s="65">
        <v>340</v>
      </c>
      <c r="B355" s="67">
        <f t="shared" si="57"/>
        <v>827.41847271673009</v>
      </c>
      <c r="C355" s="66">
        <f t="shared" si="58"/>
        <v>28.333333333333332</v>
      </c>
      <c r="D355" s="70">
        <f t="shared" si="59"/>
        <v>833.26830989184521</v>
      </c>
      <c r="E355" s="67">
        <f t="shared" si="60"/>
        <v>833.26830989184521</v>
      </c>
      <c r="F355" s="68">
        <f t="shared" si="61"/>
        <v>1393.6869307451234</v>
      </c>
      <c r="G355" s="68" cm="1">
        <f t="array" ref="G355">_xll.DCE_EC312_SpecificHeat_Ca(B355)</f>
        <v>729.81935564727064</v>
      </c>
      <c r="H355" s="67">
        <f t="shared" si="62"/>
        <v>0.47512757091785901</v>
      </c>
      <c r="I355" s="67">
        <f t="shared" si="63"/>
        <v>827.89360028764793</v>
      </c>
      <c r="J355" s="71">
        <f t="shared" si="55"/>
        <v>28.333333333333332</v>
      </c>
      <c r="K355" s="72">
        <f t="shared" si="56"/>
        <v>827.89360028764793</v>
      </c>
    </row>
    <row r="356" spans="1:11">
      <c r="A356" s="65">
        <v>341</v>
      </c>
      <c r="B356" s="67">
        <f t="shared" si="57"/>
        <v>827.89360028764793</v>
      </c>
      <c r="C356" s="66">
        <f t="shared" si="58"/>
        <v>28.416666666666668</v>
      </c>
      <c r="D356" s="70">
        <f t="shared" si="59"/>
        <v>833.70641428660338</v>
      </c>
      <c r="E356" s="67">
        <f t="shared" si="60"/>
        <v>833.70641428660338</v>
      </c>
      <c r="F356" s="68">
        <f t="shared" si="61"/>
        <v>1386.4058609412186</v>
      </c>
      <c r="G356" s="68" cm="1">
        <f t="array" ref="G356">_xll.DCE_EC312_SpecificHeat_Ca(B356)</f>
        <v>728.91307524024069</v>
      </c>
      <c r="H356" s="67">
        <f t="shared" si="62"/>
        <v>0.47323300605906504</v>
      </c>
      <c r="I356" s="67">
        <f t="shared" si="63"/>
        <v>828.36683329370703</v>
      </c>
      <c r="J356" s="71">
        <f t="shared" si="55"/>
        <v>28.416666666666668</v>
      </c>
      <c r="K356" s="72">
        <f t="shared" si="56"/>
        <v>828.36683329370703</v>
      </c>
    </row>
    <row r="357" spans="1:11">
      <c r="A357" s="65">
        <v>342</v>
      </c>
      <c r="B357" s="67">
        <f t="shared" si="57"/>
        <v>828.36683329370703</v>
      </c>
      <c r="C357" s="66">
        <f t="shared" si="58"/>
        <v>28.5</v>
      </c>
      <c r="D357" s="70">
        <f t="shared" si="59"/>
        <v>834.14324140726137</v>
      </c>
      <c r="E357" s="67">
        <f t="shared" si="60"/>
        <v>834.14324140726137</v>
      </c>
      <c r="F357" s="68">
        <f t="shared" si="61"/>
        <v>1379.2485216248806</v>
      </c>
      <c r="G357" s="68" cm="1">
        <f t="array" ref="G357">_xll.DCE_EC312_SpecificHeat_Ca(B357)</f>
        <v>728.01920065784589</v>
      </c>
      <c r="H357" s="67">
        <f t="shared" si="62"/>
        <v>0.47136797819394111</v>
      </c>
      <c r="I357" s="67">
        <f t="shared" si="63"/>
        <v>828.83820127190097</v>
      </c>
      <c r="J357" s="71">
        <f t="shared" si="55"/>
        <v>28.5</v>
      </c>
      <c r="K357" s="72">
        <f t="shared" si="56"/>
        <v>828.83820127190097</v>
      </c>
    </row>
    <row r="358" spans="1:11">
      <c r="A358" s="65">
        <v>343</v>
      </c>
      <c r="B358" s="67">
        <f t="shared" si="57"/>
        <v>828.83820127190097</v>
      </c>
      <c r="C358" s="66">
        <f t="shared" si="58"/>
        <v>28.583333333333332</v>
      </c>
      <c r="D358" s="70">
        <f t="shared" si="59"/>
        <v>834.57879867984741</v>
      </c>
      <c r="E358" s="67">
        <f t="shared" si="60"/>
        <v>834.57879867984741</v>
      </c>
      <c r="F358" s="68">
        <f t="shared" si="61"/>
        <v>1372.2102422530224</v>
      </c>
      <c r="G358" s="68" cm="1">
        <f t="array" ref="G358">_xll.DCE_EC312_SpecificHeat_Ca(B358)</f>
        <v>727.13744496872596</v>
      </c>
      <c r="H358" s="67">
        <f t="shared" si="62"/>
        <v>0.46953127886379076</v>
      </c>
      <c r="I358" s="67">
        <f t="shared" si="63"/>
        <v>829.30773255076474</v>
      </c>
      <c r="J358" s="71">
        <f t="shared" si="55"/>
        <v>28.583333333333332</v>
      </c>
      <c r="K358" s="72">
        <f t="shared" si="56"/>
        <v>829.30773255076474</v>
      </c>
    </row>
    <row r="359" spans="1:11">
      <c r="A359" s="65">
        <v>344</v>
      </c>
      <c r="B359" s="67">
        <f t="shared" si="57"/>
        <v>829.30773255076474</v>
      </c>
      <c r="C359" s="66">
        <f t="shared" si="58"/>
        <v>28.666666666666668</v>
      </c>
      <c r="D359" s="70">
        <f t="shared" si="59"/>
        <v>835.0130934658149</v>
      </c>
      <c r="E359" s="67">
        <f t="shared" si="60"/>
        <v>835.0130934658149</v>
      </c>
      <c r="F359" s="68">
        <f t="shared" si="61"/>
        <v>1365.2865971022147</v>
      </c>
      <c r="G359" s="68" cm="1">
        <f t="array" ref="G359">_xll.DCE_EC312_SpecificHeat_Ca(B359)</f>
        <v>726.26753143042947</v>
      </c>
      <c r="H359" s="67">
        <f t="shared" si="62"/>
        <v>0.46772176524767073</v>
      </c>
      <c r="I359" s="67">
        <f t="shared" si="63"/>
        <v>829.77545431601243</v>
      </c>
      <c r="J359" s="71">
        <f t="shared" ref="J359:J422" si="64">C359</f>
        <v>28.666666666666668</v>
      </c>
      <c r="K359" s="72">
        <f t="shared" ref="K359:K422" si="65">I359</f>
        <v>829.77545431601243</v>
      </c>
    </row>
    <row r="360" spans="1:11">
      <c r="A360" s="65">
        <v>345</v>
      </c>
      <c r="B360" s="67">
        <f t="shared" si="57"/>
        <v>829.77545431601243</v>
      </c>
      <c r="C360" s="66">
        <f t="shared" si="58"/>
        <v>28.75</v>
      </c>
      <c r="D360" s="70">
        <f t="shared" si="59"/>
        <v>835.44613306278984</v>
      </c>
      <c r="E360" s="67">
        <f t="shared" si="60"/>
        <v>835.44613306278984</v>
      </c>
      <c r="F360" s="68">
        <f t="shared" si="61"/>
        <v>1358.473391579681</v>
      </c>
      <c r="G360" s="68" cm="1">
        <f t="array" ref="G360">_xll.DCE_EC312_SpecificHeat_Ca(B360)</f>
        <v>725.40919298622975</v>
      </c>
      <c r="H360" s="67">
        <f t="shared" si="62"/>
        <v>0.46593835661319805</v>
      </c>
      <c r="I360" s="67">
        <f t="shared" si="63"/>
        <v>830.24139267262558</v>
      </c>
      <c r="J360" s="71">
        <f t="shared" si="64"/>
        <v>28.75</v>
      </c>
      <c r="K360" s="72">
        <f t="shared" si="65"/>
        <v>830.24139267262558</v>
      </c>
    </row>
    <row r="361" spans="1:11">
      <c r="A361" s="65">
        <v>346</v>
      </c>
      <c r="B361" s="67">
        <f t="shared" si="57"/>
        <v>830.24139267262558</v>
      </c>
      <c r="C361" s="66">
        <f t="shared" si="58"/>
        <v>28.833333333333332</v>
      </c>
      <c r="D361" s="70">
        <f t="shared" si="59"/>
        <v>835.87792470530576</v>
      </c>
      <c r="E361" s="67">
        <f t="shared" si="60"/>
        <v>835.87792470530576</v>
      </c>
      <c r="F361" s="68">
        <f t="shared" si="61"/>
        <v>1351.7666492563392</v>
      </c>
      <c r="G361" s="68" cm="1">
        <f t="array" ref="G361">_xll.DCE_EC312_SpecificHeat_Ca(B361)</f>
        <v>724.5621717924098</v>
      </c>
      <c r="H361" s="67">
        <f t="shared" si="62"/>
        <v>0.46418003093339555</v>
      </c>
      <c r="I361" s="67">
        <f t="shared" si="63"/>
        <v>830.70557270355903</v>
      </c>
      <c r="J361" s="71">
        <f t="shared" si="64"/>
        <v>28.833333333333332</v>
      </c>
      <c r="K361" s="72">
        <f t="shared" si="65"/>
        <v>830.70557270355903</v>
      </c>
    </row>
    <row r="362" spans="1:11">
      <c r="A362" s="65">
        <v>347</v>
      </c>
      <c r="B362" s="67">
        <f t="shared" si="57"/>
        <v>830.70557270355903</v>
      </c>
      <c r="C362" s="66">
        <f t="shared" si="58"/>
        <v>28.916666666666668</v>
      </c>
      <c r="D362" s="70">
        <f t="shared" si="59"/>
        <v>836.30847556552965</v>
      </c>
      <c r="E362" s="67">
        <f t="shared" si="60"/>
        <v>836.30847556552965</v>
      </c>
      <c r="F362" s="68">
        <f t="shared" si="61"/>
        <v>1345.1625995870208</v>
      </c>
      <c r="G362" s="68" cm="1">
        <f t="array" ref="G362">_xll.DCE_EC312_SpecificHeat_Ca(B362)</f>
        <v>723.72621877396739</v>
      </c>
      <c r="H362" s="67">
        <f t="shared" si="62"/>
        <v>0.4624458216636213</v>
      </c>
      <c r="I362" s="67">
        <f t="shared" si="63"/>
        <v>831.16801852522269</v>
      </c>
      <c r="J362" s="71">
        <f t="shared" si="64"/>
        <v>28.916666666666668</v>
      </c>
      <c r="K362" s="72">
        <f t="shared" si="65"/>
        <v>831.16801852522269</v>
      </c>
    </row>
    <row r="363" spans="1:11">
      <c r="A363" s="65">
        <v>348</v>
      </c>
      <c r="B363" s="67">
        <f t="shared" si="57"/>
        <v>831.16801852522269</v>
      </c>
      <c r="C363" s="66">
        <f t="shared" si="58"/>
        <v>29</v>
      </c>
      <c r="D363" s="70">
        <f t="shared" si="59"/>
        <v>836.73779275397646</v>
      </c>
      <c r="E363" s="67">
        <f t="shared" si="60"/>
        <v>836.73779275397646</v>
      </c>
      <c r="F363" s="68">
        <f t="shared" si="61"/>
        <v>1338.6576662904063</v>
      </c>
      <c r="G363" s="68" cm="1">
        <f t="array" ref="G363">_xll.DCE_EC312_SpecificHeat_Ca(B363)</f>
        <v>722.90109320683882</v>
      </c>
      <c r="H363" s="67">
        <f t="shared" si="62"/>
        <v>0.46073481467472482</v>
      </c>
      <c r="I363" s="67">
        <f t="shared" si="63"/>
        <v>831.62875333989746</v>
      </c>
      <c r="J363" s="71">
        <f t="shared" si="64"/>
        <v>29</v>
      </c>
      <c r="K363" s="72">
        <f t="shared" si="65"/>
        <v>831.62875333989746</v>
      </c>
    </row>
    <row r="364" spans="1:11">
      <c r="A364" s="65">
        <v>349</v>
      </c>
      <c r="B364" s="67">
        <f t="shared" si="57"/>
        <v>831.62875333989746</v>
      </c>
      <c r="C364" s="66">
        <f t="shared" si="58"/>
        <v>29.083333333333332</v>
      </c>
      <c r="D364" s="70">
        <f t="shared" si="59"/>
        <v>837.16588332021377</v>
      </c>
      <c r="E364" s="67">
        <f t="shared" si="60"/>
        <v>837.16588332021377</v>
      </c>
      <c r="F364" s="68">
        <f t="shared" si="61"/>
        <v>1332.2484563567104</v>
      </c>
      <c r="G364" s="68" cm="1">
        <f t="array" ref="G364">_xll.DCE_EC312_SpecificHeat_Ca(B364)</f>
        <v>722.08656232487283</v>
      </c>
      <c r="H364" s="67">
        <f t="shared" si="62"/>
        <v>0.45904614533663057</v>
      </c>
      <c r="I364" s="67">
        <f t="shared" si="63"/>
        <v>832.08779948523409</v>
      </c>
      <c r="J364" s="71">
        <f t="shared" si="64"/>
        <v>29.083333333333332</v>
      </c>
      <c r="K364" s="72">
        <f t="shared" si="65"/>
        <v>832.08779948523409</v>
      </c>
    </row>
    <row r="365" spans="1:11">
      <c r="A365" s="65">
        <v>350</v>
      </c>
      <c r="B365" s="67">
        <f t="shared" si="57"/>
        <v>832.08779948523409</v>
      </c>
      <c r="C365" s="66">
        <f t="shared" si="58"/>
        <v>29.166666666666668</v>
      </c>
      <c r="D365" s="70">
        <f t="shared" si="59"/>
        <v>837.59275425355577</v>
      </c>
      <c r="E365" s="67">
        <f t="shared" si="60"/>
        <v>837.59275425355577</v>
      </c>
      <c r="F365" s="68">
        <f t="shared" si="61"/>
        <v>1325.9317496556614</v>
      </c>
      <c r="G365" s="68" cm="1">
        <f t="array" ref="G365">_xll.DCE_EC312_SpecificHeat_Ca(B365)</f>
        <v>721.28240094990861</v>
      </c>
      <c r="H365" s="67">
        <f t="shared" si="62"/>
        <v>0.45737899574771501</v>
      </c>
      <c r="I365" s="67">
        <f t="shared" si="63"/>
        <v>832.5451784809818</v>
      </c>
      <c r="J365" s="71">
        <f t="shared" si="64"/>
        <v>29.166666666666668</v>
      </c>
      <c r="K365" s="72">
        <f t="shared" si="65"/>
        <v>832.5451784809818</v>
      </c>
    </row>
    <row r="366" spans="1:11">
      <c r="A366" s="65">
        <v>351</v>
      </c>
      <c r="B366" s="67">
        <f t="shared" si="57"/>
        <v>832.5451784809818</v>
      </c>
      <c r="C366" s="66">
        <f t="shared" si="58"/>
        <v>29.25</v>
      </c>
      <c r="D366" s="70">
        <f t="shared" si="59"/>
        <v>838.01841248374899</v>
      </c>
      <c r="E366" s="67">
        <f t="shared" si="60"/>
        <v>838.01841248374899</v>
      </c>
      <c r="F366" s="68">
        <f t="shared" si="61"/>
        <v>1319.7044891154992</v>
      </c>
      <c r="G366" s="68" cm="1">
        <f t="array" ref="G366">_xll.DCE_EC312_SpecificHeat_Ca(B366)</f>
        <v>720.48839114343059</v>
      </c>
      <c r="H366" s="67">
        <f t="shared" si="62"/>
        <v>0.45573259210437389</v>
      </c>
      <c r="I366" s="67">
        <f t="shared" si="63"/>
        <v>833.00091107308617</v>
      </c>
      <c r="J366" s="71">
        <f t="shared" si="64"/>
        <v>29.25</v>
      </c>
      <c r="K366" s="72">
        <f t="shared" si="65"/>
        <v>833.00091107308617</v>
      </c>
    </row>
    <row r="367" spans="1:11">
      <c r="A367" s="65">
        <v>352</v>
      </c>
      <c r="B367" s="67">
        <f t="shared" si="57"/>
        <v>833.00091107308617</v>
      </c>
      <c r="C367" s="66">
        <f t="shared" si="58"/>
        <v>29.333333333333332</v>
      </c>
      <c r="D367" s="70">
        <f t="shared" si="59"/>
        <v>838.44286488164676</v>
      </c>
      <c r="E367" s="67">
        <f t="shared" si="60"/>
        <v>838.44286488164676</v>
      </c>
      <c r="F367" s="68">
        <f t="shared" si="61"/>
        <v>1313.5637714460856</v>
      </c>
      <c r="G367" s="68" cm="1">
        <f t="array" ref="G367">_xll.DCE_EC312_SpecificHeat_Ca(B367)</f>
        <v>719.70432187837548</v>
      </c>
      <c r="H367" s="67">
        <f t="shared" si="62"/>
        <v>0.4541062022056605</v>
      </c>
      <c r="I367" s="67">
        <f t="shared" si="63"/>
        <v>833.45501727529188</v>
      </c>
      <c r="J367" s="71">
        <f t="shared" si="64"/>
        <v>29.333333333333332</v>
      </c>
      <c r="K367" s="72">
        <f t="shared" si="65"/>
        <v>833.45501727529188</v>
      </c>
    </row>
    <row r="368" spans="1:11">
      <c r="A368" s="65">
        <v>353</v>
      </c>
      <c r="B368" s="67">
        <f t="shared" si="57"/>
        <v>833.45501727529188</v>
      </c>
      <c r="C368" s="66">
        <f t="shared" si="58"/>
        <v>29.416666666666668</v>
      </c>
      <c r="D368" s="70">
        <f t="shared" si="59"/>
        <v>838.86611825987438</v>
      </c>
      <c r="E368" s="67">
        <f t="shared" si="60"/>
        <v>838.86611825987438</v>
      </c>
      <c r="F368" s="68">
        <f t="shared" si="61"/>
        <v>1307.5068383792</v>
      </c>
      <c r="G368" s="68" cm="1">
        <f t="array" ref="G368">_xll.DCE_EC312_SpecificHeat_Ca(B368)</f>
        <v>718.92998872977091</v>
      </c>
      <c r="H368" s="67">
        <f t="shared" si="62"/>
        <v>0.45249913308756712</v>
      </c>
      <c r="I368" s="67">
        <f t="shared" si="63"/>
        <v>833.90751640837948</v>
      </c>
      <c r="J368" s="71">
        <f t="shared" si="64"/>
        <v>29.416666666666668</v>
      </c>
      <c r="K368" s="72">
        <f t="shared" si="65"/>
        <v>833.90751640837948</v>
      </c>
    </row>
    <row r="369" spans="1:11">
      <c r="A369" s="65">
        <v>354</v>
      </c>
      <c r="B369" s="67">
        <f t="shared" si="57"/>
        <v>833.90751640837948</v>
      </c>
      <c r="C369" s="66">
        <f t="shared" si="58"/>
        <v>29.5</v>
      </c>
      <c r="D369" s="70">
        <f t="shared" si="59"/>
        <v>839.28817937348583</v>
      </c>
      <c r="E369" s="67">
        <f t="shared" si="60"/>
        <v>839.28817937348583</v>
      </c>
      <c r="F369" s="68">
        <f t="shared" si="61"/>
        <v>1301.5310684012206</v>
      </c>
      <c r="G369" s="68" cm="1">
        <f t="array" ref="G369">_xll.DCE_EC312_SpecificHeat_Ca(B369)</f>
        <v>718.16519358297296</v>
      </c>
      <c r="H369" s="67">
        <f t="shared" si="62"/>
        <v>0.45091072878197747</v>
      </c>
      <c r="I369" s="67">
        <f t="shared" si="63"/>
        <v>834.35842713716147</v>
      </c>
      <c r="J369" s="71">
        <f t="shared" si="64"/>
        <v>29.5</v>
      </c>
      <c r="K369" s="72">
        <f t="shared" si="65"/>
        <v>834.35842713716147</v>
      </c>
    </row>
    <row r="370" spans="1:11">
      <c r="A370" s="65">
        <v>355</v>
      </c>
      <c r="B370" s="67">
        <f t="shared" si="57"/>
        <v>834.35842713716147</v>
      </c>
      <c r="C370" s="66">
        <f t="shared" si="58"/>
        <v>29.583333333333332</v>
      </c>
      <c r="D370" s="70">
        <f t="shared" si="59"/>
        <v>839.70905492061001</v>
      </c>
      <c r="E370" s="67">
        <f t="shared" si="60"/>
        <v>839.70905492061001</v>
      </c>
      <c r="F370" s="68">
        <f t="shared" si="61"/>
        <v>1295.6339689518302</v>
      </c>
      <c r="G370" s="68" cm="1">
        <f t="array" ref="G370">_xll.DCE_EC312_SpecificHeat_Ca(B370)</f>
        <v>717.40974435835824</v>
      </c>
      <c r="H370" s="67">
        <f t="shared" si="62"/>
        <v>0.44934036819450618</v>
      </c>
      <c r="I370" s="67">
        <f t="shared" si="63"/>
        <v>834.80776750535597</v>
      </c>
      <c r="J370" s="71">
        <f t="shared" si="64"/>
        <v>29.583333333333332</v>
      </c>
      <c r="K370" s="72">
        <f t="shared" si="65"/>
        <v>834.80776750535597</v>
      </c>
    </row>
    <row r="371" spans="1:11">
      <c r="A371" s="65">
        <v>356</v>
      </c>
      <c r="B371" s="67">
        <f t="shared" si="57"/>
        <v>834.80776750535597</v>
      </c>
      <c r="C371" s="66">
        <f t="shared" si="58"/>
        <v>29.666666666666668</v>
      </c>
      <c r="D371" s="70">
        <f t="shared" si="59"/>
        <v>840.12875154308927</v>
      </c>
      <c r="E371" s="67">
        <f t="shared" si="60"/>
        <v>840.12875154308927</v>
      </c>
      <c r="F371" s="68">
        <f t="shared" si="61"/>
        <v>1289.8131690676187</v>
      </c>
      <c r="G371" s="68" cm="1">
        <f t="array" ref="G371">_xll.DCE_EC312_SpecificHeat_Ca(B371)</f>
        <v>716.66345475140452</v>
      </c>
      <c r="H371" s="67">
        <f t="shared" si="62"/>
        <v>0.44778746309701911</v>
      </c>
      <c r="I371" s="67">
        <f t="shared" si="63"/>
        <v>835.255554968453</v>
      </c>
      <c r="J371" s="71">
        <f t="shared" si="64"/>
        <v>29.666666666666668</v>
      </c>
      <c r="K371" s="72">
        <f t="shared" si="65"/>
        <v>835.255554968453</v>
      </c>
    </row>
    <row r="372" spans="1:11">
      <c r="A372" s="65">
        <v>357</v>
      </c>
      <c r="B372" s="67">
        <f t="shared" si="57"/>
        <v>835.255554968453</v>
      </c>
      <c r="C372" s="66">
        <f t="shared" si="58"/>
        <v>29.75</v>
      </c>
      <c r="D372" s="70">
        <f t="shared" si="59"/>
        <v>840.54727582710746</v>
      </c>
      <c r="E372" s="67">
        <f t="shared" si="60"/>
        <v>840.54727582710746</v>
      </c>
      <c r="F372" s="68">
        <f t="shared" si="61"/>
        <v>1284.0664124444593</v>
      </c>
      <c r="G372" s="68" cm="1">
        <f t="array" ref="G372">_xll.DCE_EC312_SpecificHeat_Ca(B372)</f>
        <v>715.92614398716887</v>
      </c>
      <c r="H372" s="67">
        <f t="shared" si="62"/>
        <v>0.44625145622866064</v>
      </c>
      <c r="I372" s="67">
        <f t="shared" si="63"/>
        <v>835.70180642468165</v>
      </c>
      <c r="J372" s="71">
        <f t="shared" si="64"/>
        <v>29.75</v>
      </c>
      <c r="K372" s="72">
        <f t="shared" si="65"/>
        <v>835.70180642468165</v>
      </c>
    </row>
    <row r="373" spans="1:11">
      <c r="A373" s="65">
        <v>358</v>
      </c>
      <c r="B373" s="67">
        <f t="shared" si="57"/>
        <v>835.70180642468165</v>
      </c>
      <c r="C373" s="66">
        <f t="shared" si="58"/>
        <v>29.833333333333332</v>
      </c>
      <c r="D373" s="70">
        <f t="shared" si="59"/>
        <v>840.96463430381095</v>
      </c>
      <c r="E373" s="67">
        <f t="shared" si="60"/>
        <v>840.96463430381095</v>
      </c>
      <c r="F373" s="68">
        <f t="shared" si="61"/>
        <v>1278.3915508993555</v>
      </c>
      <c r="G373" s="68" cm="1">
        <f t="array" ref="G373">_xll.DCE_EC312_SpecificHeat_Ca(B373)</f>
        <v>715.19763658823786</v>
      </c>
      <c r="H373" s="67">
        <f t="shared" si="62"/>
        <v>0.44473181950137275</v>
      </c>
      <c r="I373" s="67">
        <f t="shared" si="63"/>
        <v>836.14653824418303</v>
      </c>
      <c r="J373" s="71">
        <f t="shared" si="64"/>
        <v>29.833333333333332</v>
      </c>
      <c r="K373" s="72">
        <f t="shared" si="65"/>
        <v>836.14653824418303</v>
      </c>
    </row>
    <row r="374" spans="1:11">
      <c r="A374" s="65">
        <v>359</v>
      </c>
      <c r="B374" s="67">
        <f t="shared" si="57"/>
        <v>836.14653824418303</v>
      </c>
      <c r="C374" s="66">
        <f t="shared" si="58"/>
        <v>29.916666666666668</v>
      </c>
      <c r="D374" s="70">
        <f t="shared" si="59"/>
        <v>841.38083344991958</v>
      </c>
      <c r="E374" s="67">
        <f t="shared" si="60"/>
        <v>841.38083344991958</v>
      </c>
      <c r="F374" s="68">
        <f t="shared" si="61"/>
        <v>1272.7865382096284</v>
      </c>
      <c r="G374" s="68" cm="1">
        <f t="array" ref="G374">_xll.DCE_EC312_SpecificHeat_Ca(B374)</f>
        <v>714.47776215529234</v>
      </c>
      <c r="H374" s="67">
        <f t="shared" si="62"/>
        <v>0.44322805230471057</v>
      </c>
      <c r="I374" s="67">
        <f t="shared" si="63"/>
        <v>836.58976629648771</v>
      </c>
      <c r="J374" s="71">
        <f t="shared" si="64"/>
        <v>29.916666666666668</v>
      </c>
      <c r="K374" s="72">
        <f t="shared" si="65"/>
        <v>836.58976629648771</v>
      </c>
    </row>
    <row r="375" spans="1:11">
      <c r="A375" s="65">
        <v>360</v>
      </c>
      <c r="B375" s="67">
        <f t="shared" si="57"/>
        <v>836.58976629648771</v>
      </c>
      <c r="C375" s="66">
        <f t="shared" si="58"/>
        <v>30</v>
      </c>
      <c r="D375" s="70">
        <f t="shared" si="59"/>
        <v>841.79587968832959</v>
      </c>
      <c r="E375" s="67">
        <f t="shared" si="60"/>
        <v>841.79587968832959</v>
      </c>
      <c r="F375" s="68">
        <f t="shared" si="61"/>
        <v>1267.2494243086212</v>
      </c>
      <c r="G375" s="68" cm="1">
        <f t="array" ref="G375">_xll.DCE_EC312_SpecificHeat_Ca(B375)</f>
        <v>713.76635515948442</v>
      </c>
      <c r="H375" s="67">
        <f t="shared" si="62"/>
        <v>0.44173967990503005</v>
      </c>
      <c r="I375" s="67">
        <f t="shared" si="63"/>
        <v>837.03150597639274</v>
      </c>
      <c r="J375" s="71">
        <f t="shared" si="64"/>
        <v>30</v>
      </c>
      <c r="K375" s="72">
        <f t="shared" si="65"/>
        <v>837.03150597639274</v>
      </c>
    </row>
    <row r="376" spans="1:11">
      <c r="A376" s="65">
        <v>361</v>
      </c>
      <c r="B376" s="67">
        <f t="shared" si="57"/>
        <v>837.03150597639274</v>
      </c>
      <c r="C376" s="66">
        <f t="shared" si="58"/>
        <v>30.083333333333332</v>
      </c>
      <c r="D376" s="70">
        <f t="shared" si="59"/>
        <v>842.20977938870931</v>
      </c>
      <c r="E376" s="67">
        <f t="shared" si="60"/>
        <v>842.20977938870931</v>
      </c>
      <c r="F376" s="68">
        <f t="shared" si="61"/>
        <v>1261.7783498203416</v>
      </c>
      <c r="G376" s="68" cm="1">
        <f t="array" ref="G376">_xll.DCE_EC312_SpecificHeat_Ca(B376)</f>
        <v>713.06325474588198</v>
      </c>
      <c r="H376" s="67">
        <f t="shared" si="62"/>
        <v>0.44026625193508095</v>
      </c>
      <c r="I376" s="67">
        <f t="shared" si="63"/>
        <v>837.47177222832784</v>
      </c>
      <c r="J376" s="71">
        <f t="shared" si="64"/>
        <v>30.083333333333332</v>
      </c>
      <c r="K376" s="72">
        <f t="shared" si="65"/>
        <v>837.47177222832784</v>
      </c>
    </row>
    <row r="377" spans="1:11">
      <c r="A377" s="65">
        <v>362</v>
      </c>
      <c r="B377" s="67">
        <f t="shared" si="57"/>
        <v>837.47177222832784</v>
      </c>
      <c r="C377" s="66">
        <f t="shared" si="58"/>
        <v>30.166666666666668</v>
      </c>
      <c r="D377" s="70">
        <f t="shared" si="59"/>
        <v>842.62253886808458</v>
      </c>
      <c r="E377" s="67">
        <f t="shared" si="60"/>
        <v>842.62253886808458</v>
      </c>
      <c r="F377" s="68">
        <f t="shared" si="61"/>
        <v>1256.3715409129375</v>
      </c>
      <c r="G377" s="68" cm="1">
        <f t="array" ref="G377">_xll.DCE_EC312_SpecificHeat_Ca(B377)</f>
        <v>712.36830454728556</v>
      </c>
      <c r="H377" s="67">
        <f t="shared" si="62"/>
        <v>0.43880734096900287</v>
      </c>
      <c r="I377" s="67">
        <f t="shared" si="63"/>
        <v>837.91057956929683</v>
      </c>
      <c r="J377" s="71">
        <f t="shared" si="64"/>
        <v>30.166666666666668</v>
      </c>
      <c r="K377" s="72">
        <f t="shared" si="65"/>
        <v>837.91057956929683</v>
      </c>
    </row>
    <row r="378" spans="1:11">
      <c r="A378" s="65">
        <v>363</v>
      </c>
      <c r="B378" s="67">
        <f t="shared" si="57"/>
        <v>837.91057956929683</v>
      </c>
      <c r="C378" s="66">
        <f t="shared" si="58"/>
        <v>30.25</v>
      </c>
      <c r="D378" s="70">
        <f t="shared" si="59"/>
        <v>843.03416439141768</v>
      </c>
      <c r="E378" s="67">
        <f t="shared" si="60"/>
        <v>843.03416439141768</v>
      </c>
      <c r="F378" s="68">
        <f t="shared" si="61"/>
        <v>1251.0273044542016</v>
      </c>
      <c r="G378" s="68" cm="1">
        <f t="array" ref="G378">_xll.DCE_EC312_SpecificHeat_Ca(B378)</f>
        <v>711.68135250777038</v>
      </c>
      <c r="H378" s="67">
        <f t="shared" si="62"/>
        <v>0.4373625411787207</v>
      </c>
      <c r="I378" s="67">
        <f t="shared" si="63"/>
        <v>838.34794211047551</v>
      </c>
      <c r="J378" s="71">
        <f t="shared" si="64"/>
        <v>30.25</v>
      </c>
      <c r="K378" s="72">
        <f t="shared" si="65"/>
        <v>838.34794211047551</v>
      </c>
    </row>
    <row r="379" spans="1:11">
      <c r="A379" s="65">
        <v>364</v>
      </c>
      <c r="B379" s="67">
        <f t="shared" si="57"/>
        <v>838.34794211047551</v>
      </c>
      <c r="C379" s="66">
        <f t="shared" si="58"/>
        <v>30.333333333333332</v>
      </c>
      <c r="D379" s="70">
        <f t="shared" si="59"/>
        <v>843.44466217217837</v>
      </c>
      <c r="E379" s="67">
        <f t="shared" si="60"/>
        <v>843.44466217217837</v>
      </c>
      <c r="F379" s="68">
        <f t="shared" si="61"/>
        <v>1245.7440234527023</v>
      </c>
      <c r="G379" s="68" cm="1">
        <f t="array" ref="G379">_xll.DCE_EC312_SpecificHeat_Ca(B379)</f>
        <v>711.00225071534965</v>
      </c>
      <c r="H379" s="67">
        <f t="shared" si="62"/>
        <v>0.43593146706774366</v>
      </c>
      <c r="I379" s="67">
        <f t="shared" si="63"/>
        <v>838.7838735775432</v>
      </c>
      <c r="J379" s="71">
        <f t="shared" si="64"/>
        <v>30.333333333333332</v>
      </c>
      <c r="K379" s="72">
        <f t="shared" si="65"/>
        <v>838.7838735775432</v>
      </c>
    </row>
    <row r="380" spans="1:11">
      <c r="A380" s="65">
        <v>365</v>
      </c>
      <c r="B380" s="67">
        <f t="shared" si="57"/>
        <v>838.7838735775432</v>
      </c>
      <c r="C380" s="66">
        <f t="shared" si="58"/>
        <v>30.416666666666668</v>
      </c>
      <c r="D380" s="70">
        <f t="shared" si="59"/>
        <v>843.85403837290562</v>
      </c>
      <c r="E380" s="67">
        <f t="shared" si="60"/>
        <v>843.85403837290562</v>
      </c>
      <c r="F380" s="68">
        <f t="shared" si="61"/>
        <v>1240.5201527674471</v>
      </c>
      <c r="G380" s="68" cm="1">
        <f t="array" ref="G380">_xll.DCE_EC312_SpecificHeat_Ca(B380)</f>
        <v>710.33085524319847</v>
      </c>
      <c r="H380" s="67">
        <f t="shared" si="62"/>
        <v>0.43451375227800015</v>
      </c>
      <c r="I380" s="67">
        <f t="shared" si="63"/>
        <v>839.21838732982121</v>
      </c>
      <c r="J380" s="71">
        <f t="shared" si="64"/>
        <v>30.416666666666668</v>
      </c>
      <c r="K380" s="72">
        <f t="shared" si="65"/>
        <v>839.21838732982121</v>
      </c>
    </row>
    <row r="381" spans="1:11">
      <c r="A381" s="65">
        <v>366</v>
      </c>
      <c r="B381" s="67">
        <f t="shared" si="57"/>
        <v>839.21838732982121</v>
      </c>
      <c r="C381" s="66">
        <f t="shared" si="58"/>
        <v>30.5</v>
      </c>
      <c r="D381" s="70">
        <f t="shared" si="59"/>
        <v>844.26229910576376</v>
      </c>
      <c r="E381" s="67">
        <f t="shared" si="60"/>
        <v>844.26229910576376</v>
      </c>
      <c r="F381" s="68">
        <f t="shared" si="61"/>
        <v>1235.3542150724261</v>
      </c>
      <c r="G381" s="68" cm="1">
        <f t="array" ref="G381">_xll.DCE_EC312_SpecificHeat_Ca(B381)</f>
        <v>709.66702599891198</v>
      </c>
      <c r="H381" s="67">
        <f t="shared" si="62"/>
        <v>0.43310904846642473</v>
      </c>
      <c r="I381" s="67">
        <f t="shared" si="63"/>
        <v>839.65149637828767</v>
      </c>
      <c r="J381" s="71">
        <f t="shared" si="64"/>
        <v>30.5</v>
      </c>
      <c r="K381" s="72">
        <f t="shared" si="65"/>
        <v>839.65149637828767</v>
      </c>
    </row>
    <row r="382" spans="1:11">
      <c r="A382" s="65">
        <v>367</v>
      </c>
      <c r="B382" s="67">
        <f t="shared" si="57"/>
        <v>839.65149637828767</v>
      </c>
      <c r="C382" s="66">
        <f t="shared" si="58"/>
        <v>30.583333333333332</v>
      </c>
      <c r="D382" s="70">
        <f t="shared" si="59"/>
        <v>844.66945043308931</v>
      </c>
      <c r="E382" s="67">
        <f t="shared" si="60"/>
        <v>844.66945043308931</v>
      </c>
      <c r="F382" s="68">
        <f t="shared" si="61"/>
        <v>1230.2447970600392</v>
      </c>
      <c r="G382" s="68" cm="1">
        <f t="array" ref="G382">_xll.DCE_EC312_SpecificHeat_Ca(B382)</f>
        <v>709.01062658131093</v>
      </c>
      <c r="H382" s="67">
        <f t="shared" si="62"/>
        <v>0.43171702424708813</v>
      </c>
      <c r="I382" s="67">
        <f t="shared" si="63"/>
        <v>840.08321340253474</v>
      </c>
      <c r="J382" s="71">
        <f t="shared" si="64"/>
        <v>30.583333333333332</v>
      </c>
      <c r="K382" s="72">
        <f t="shared" si="65"/>
        <v>840.08321340253474</v>
      </c>
    </row>
    <row r="383" spans="1:11">
      <c r="A383" s="65">
        <v>368</v>
      </c>
      <c r="B383" s="67">
        <f t="shared" si="57"/>
        <v>840.08321340253474</v>
      </c>
      <c r="C383" s="66">
        <f t="shared" si="58"/>
        <v>30.666666666666668</v>
      </c>
      <c r="D383" s="70">
        <f t="shared" si="59"/>
        <v>845.07549836793135</v>
      </c>
      <c r="E383" s="67">
        <f t="shared" si="60"/>
        <v>845.07549836793135</v>
      </c>
      <c r="F383" s="68">
        <f t="shared" si="61"/>
        <v>1225.1905458704891</v>
      </c>
      <c r="G383" s="68" cm="1">
        <f t="array" ref="G383">_xll.DCE_EC312_SpecificHeat_Ca(B383)</f>
        <v>708.36152414433661</v>
      </c>
      <c r="H383" s="67">
        <f t="shared" si="62"/>
        <v>0.43033736419562935</v>
      </c>
      <c r="I383" s="67">
        <f t="shared" si="63"/>
        <v>840.51355076673042</v>
      </c>
      <c r="J383" s="71">
        <f t="shared" si="64"/>
        <v>30.666666666666668</v>
      </c>
      <c r="K383" s="72">
        <f t="shared" si="65"/>
        <v>840.51355076673042</v>
      </c>
    </row>
    <row r="384" spans="1:11">
      <c r="A384" s="65">
        <v>369</v>
      </c>
      <c r="B384" s="67">
        <f t="shared" si="57"/>
        <v>840.51355076673042</v>
      </c>
      <c r="C384" s="66">
        <f t="shared" si="58"/>
        <v>30.75</v>
      </c>
      <c r="D384" s="70">
        <f t="shared" si="59"/>
        <v>845.48044887458468</v>
      </c>
      <c r="E384" s="67">
        <f t="shared" si="60"/>
        <v>845.48044887458468</v>
      </c>
      <c r="F384" s="68">
        <f t="shared" si="61"/>
        <v>1220.1901657348722</v>
      </c>
      <c r="G384" s="68" cm="1">
        <f t="array" ref="G384">_xll.DCE_EC312_SpecificHeat_Ca(B384)</f>
        <v>707.71958926761067</v>
      </c>
      <c r="H384" s="67">
        <f t="shared" si="62"/>
        <v>0.42896976791288816</v>
      </c>
      <c r="I384" s="67">
        <f t="shared" si="63"/>
        <v>840.94252053464334</v>
      </c>
      <c r="J384" s="71">
        <f t="shared" si="64"/>
        <v>30.75</v>
      </c>
      <c r="K384" s="72">
        <f t="shared" si="65"/>
        <v>840.94252053464334</v>
      </c>
    </row>
    <row r="385" spans="1:11">
      <c r="A385" s="65">
        <v>370</v>
      </c>
      <c r="B385" s="67">
        <f t="shared" si="57"/>
        <v>840.94252053464334</v>
      </c>
      <c r="C385" s="66">
        <f t="shared" si="58"/>
        <v>30.833333333333332</v>
      </c>
      <c r="D385" s="70">
        <f t="shared" si="59"/>
        <v>845.88430786911499</v>
      </c>
      <c r="E385" s="67">
        <f t="shared" si="60"/>
        <v>845.88430786911499</v>
      </c>
      <c r="F385" s="68">
        <f t="shared" si="61"/>
        <v>1215.2424148176849</v>
      </c>
      <c r="G385" s="68" cm="1">
        <f t="array" ref="G385">_xll.DCE_EC312_SpecificHeat_Ca(B385)</f>
        <v>707.08469583326359</v>
      </c>
      <c r="H385" s="67">
        <f t="shared" si="62"/>
        <v>0.42761394914383888</v>
      </c>
      <c r="I385" s="67">
        <f t="shared" si="63"/>
        <v>841.37013448378718</v>
      </c>
      <c r="J385" s="71">
        <f t="shared" si="64"/>
        <v>30.833333333333332</v>
      </c>
      <c r="K385" s="72">
        <f t="shared" si="65"/>
        <v>841.37013448378718</v>
      </c>
    </row>
    <row r="386" spans="1:11">
      <c r="A386" s="65">
        <v>371</v>
      </c>
      <c r="B386" s="67">
        <f t="shared" si="57"/>
        <v>841.37013448378718</v>
      </c>
      <c r="C386" s="66">
        <f t="shared" si="58"/>
        <v>30.916666666666668</v>
      </c>
      <c r="D386" s="70">
        <f t="shared" si="59"/>
        <v>846.28708121987756</v>
      </c>
      <c r="E386" s="67">
        <f t="shared" si="60"/>
        <v>846.28708121987756</v>
      </c>
      <c r="F386" s="68">
        <f t="shared" si="61"/>
        <v>1210.3461022485503</v>
      </c>
      <c r="G386" s="68" cm="1">
        <f t="array" ref="G386">_xll.DCE_EC312_SpecificHeat_Ca(B386)</f>
        <v>706.45672090865912</v>
      </c>
      <c r="H386" s="67">
        <f t="shared" si="62"/>
        <v>0.42626963494927705</v>
      </c>
      <c r="I386" s="67">
        <f t="shared" si="63"/>
        <v>841.7964041187364</v>
      </c>
      <c r="J386" s="71">
        <f t="shared" si="64"/>
        <v>30.916666666666668</v>
      </c>
      <c r="K386" s="72">
        <f t="shared" si="65"/>
        <v>841.7964041187364</v>
      </c>
    </row>
    <row r="387" spans="1:11">
      <c r="A387" s="65">
        <v>372</v>
      </c>
      <c r="B387" s="67">
        <f t="shared" si="57"/>
        <v>841.7964041187364</v>
      </c>
      <c r="C387" s="66">
        <f t="shared" si="58"/>
        <v>31</v>
      </c>
      <c r="D387" s="70">
        <f t="shared" si="59"/>
        <v>846.688774748029</v>
      </c>
      <c r="E387" s="67">
        <f t="shared" si="60"/>
        <v>846.688774748029</v>
      </c>
      <c r="F387" s="68">
        <f t="shared" si="61"/>
        <v>1205.5000853323647</v>
      </c>
      <c r="G387" s="68" cm="1">
        <f t="array" ref="G387">_xll.DCE_EC312_SpecificHeat_Ca(B387)</f>
        <v>705.83554463467033</v>
      </c>
      <c r="H387" s="67">
        <f t="shared" si="62"/>
        <v>0.42493656492742593</v>
      </c>
      <c r="I387" s="67">
        <f t="shared" si="63"/>
        <v>842.22134068366381</v>
      </c>
      <c r="J387" s="71">
        <f t="shared" si="64"/>
        <v>31</v>
      </c>
      <c r="K387" s="72">
        <f t="shared" si="65"/>
        <v>842.22134068366381</v>
      </c>
    </row>
    <row r="388" spans="1:11">
      <c r="A388" s="65">
        <v>373</v>
      </c>
      <c r="B388" s="67">
        <f t="shared" si="57"/>
        <v>842.22134068366381</v>
      </c>
      <c r="C388" s="66">
        <f t="shared" si="58"/>
        <v>31.083333333333332</v>
      </c>
      <c r="D388" s="70">
        <f t="shared" si="59"/>
        <v>847.08939422803235</v>
      </c>
      <c r="E388" s="67">
        <f t="shared" si="60"/>
        <v>847.08939422803235</v>
      </c>
      <c r="F388" s="68">
        <f t="shared" si="61"/>
        <v>1200.7032669254768</v>
      </c>
      <c r="G388" s="68" cm="1">
        <f t="array" ref="G388">_xll.DCE_EC312_SpecificHeat_Ca(B388)</f>
        <v>705.22105011918279</v>
      </c>
      <c r="H388" s="67">
        <f t="shared" si="62"/>
        <v>0.42361449048199745</v>
      </c>
      <c r="I388" s="67">
        <f t="shared" si="63"/>
        <v>842.64495517414582</v>
      </c>
      <c r="J388" s="71">
        <f t="shared" si="64"/>
        <v>31.083333333333332</v>
      </c>
      <c r="K388" s="72">
        <f t="shared" si="65"/>
        <v>842.64495517414582</v>
      </c>
    </row>
    <row r="389" spans="1:11">
      <c r="A389" s="65">
        <v>374</v>
      </c>
      <c r="B389" s="67">
        <f t="shared" si="57"/>
        <v>842.64495517414582</v>
      </c>
      <c r="C389" s="66">
        <f t="shared" si="58"/>
        <v>31.166666666666668</v>
      </c>
      <c r="D389" s="70">
        <f t="shared" si="59"/>
        <v>847.48894538815455</v>
      </c>
      <c r="E389" s="67">
        <f t="shared" si="60"/>
        <v>847.48894538815455</v>
      </c>
      <c r="F389" s="68">
        <f t="shared" si="61"/>
        <v>1195.9545929704318</v>
      </c>
      <c r="G389" s="68" cm="1">
        <f t="array" ref="G389">_xll.DCE_EC312_SpecificHeat_Ca(B389)</f>
        <v>704.61312333552416</v>
      </c>
      <c r="H389" s="67">
        <f t="shared" si="62"/>
        <v>0.4223031741349087</v>
      </c>
      <c r="I389" s="67">
        <f t="shared" si="63"/>
        <v>843.06725834828069</v>
      </c>
      <c r="J389" s="71">
        <f t="shared" si="64"/>
        <v>31.166666666666668</v>
      </c>
      <c r="K389" s="72">
        <f t="shared" si="65"/>
        <v>843.06725834828069</v>
      </c>
    </row>
    <row r="390" spans="1:11">
      <c r="A390" s="65">
        <v>375</v>
      </c>
      <c r="B390" s="67">
        <f t="shared" si="57"/>
        <v>843.06725834828069</v>
      </c>
      <c r="C390" s="66">
        <f t="shared" si="58"/>
        <v>31.25</v>
      </c>
      <c r="D390" s="70">
        <f t="shared" si="59"/>
        <v>847.88743391095807</v>
      </c>
      <c r="E390" s="67">
        <f t="shared" si="60"/>
        <v>847.88743391095807</v>
      </c>
      <c r="F390" s="68">
        <f t="shared" si="61"/>
        <v>1191.253050177404</v>
      </c>
      <c r="G390" s="68" cm="1">
        <f t="array" ref="G390">_xll.DCE_EC312_SpecificHeat_Ca(B390)</f>
        <v>704.01165302553682</v>
      </c>
      <c r="H390" s="67">
        <f t="shared" si="62"/>
        <v>0.42100238888024227</v>
      </c>
      <c r="I390" s="67">
        <f t="shared" si="63"/>
        <v>843.48826073716089</v>
      </c>
      <c r="J390" s="71">
        <f t="shared" si="64"/>
        <v>31.25</v>
      </c>
      <c r="K390" s="72">
        <f t="shared" si="65"/>
        <v>843.48826073716089</v>
      </c>
    </row>
    <row r="391" spans="1:11">
      <c r="A391" s="65">
        <v>376</v>
      </c>
      <c r="B391" s="67">
        <f t="shared" si="57"/>
        <v>843.48826073716089</v>
      </c>
      <c r="C391" s="66">
        <f t="shared" si="58"/>
        <v>31.333333333333332</v>
      </c>
      <c r="D391" s="70">
        <f t="shared" si="59"/>
        <v>848.28486543378642</v>
      </c>
      <c r="E391" s="67">
        <f t="shared" si="60"/>
        <v>848.28486543378642</v>
      </c>
      <c r="F391" s="68">
        <f t="shared" si="61"/>
        <v>1186.5976638462375</v>
      </c>
      <c r="G391" s="68" cm="1">
        <f t="array" ref="G391">_xll.DCE_EC312_SpecificHeat_Ca(B391)</f>
        <v>703.41653060702981</v>
      </c>
      <c r="H391" s="67">
        <f t="shared" si="62"/>
        <v>0.41971191757802362</v>
      </c>
      <c r="I391" s="67">
        <f t="shared" si="63"/>
        <v>843.90797265473896</v>
      </c>
      <c r="J391" s="71">
        <f t="shared" si="64"/>
        <v>31.333333333333332</v>
      </c>
      <c r="K391" s="72">
        <f t="shared" si="65"/>
        <v>843.90797265473896</v>
      </c>
    </row>
    <row r="392" spans="1:11">
      <c r="A392" s="65">
        <v>377</v>
      </c>
      <c r="B392" s="67">
        <f t="shared" si="57"/>
        <v>843.90797265473896</v>
      </c>
      <c r="C392" s="66">
        <f t="shared" si="58"/>
        <v>31.416666666666668</v>
      </c>
      <c r="D392" s="70">
        <f t="shared" si="59"/>
        <v>848.68124554924145</v>
      </c>
      <c r="E392" s="67">
        <f t="shared" si="60"/>
        <v>848.68124554924145</v>
      </c>
      <c r="F392" s="68">
        <f t="shared" si="61"/>
        <v>1181.9874958177545</v>
      </c>
      <c r="G392" s="68" cm="1">
        <f t="array" ref="G392">_xll.DCE_EC312_SpecificHeat_Ca(B392)</f>
        <v>702.8276500853641</v>
      </c>
      <c r="H392" s="67">
        <f t="shared" si="62"/>
        <v>0.41843155238448088</v>
      </c>
      <c r="I392" s="67">
        <f t="shared" si="63"/>
        <v>844.32640420712346</v>
      </c>
      <c r="J392" s="71">
        <f t="shared" si="64"/>
        <v>31.416666666666668</v>
      </c>
      <c r="K392" s="72">
        <f t="shared" si="65"/>
        <v>844.32640420712346</v>
      </c>
    </row>
    <row r="393" spans="1:11">
      <c r="A393" s="65">
        <v>378</v>
      </c>
      <c r="B393" s="67">
        <f t="shared" si="57"/>
        <v>844.32640420712346</v>
      </c>
      <c r="C393" s="66">
        <f t="shared" si="58"/>
        <v>31.5</v>
      </c>
      <c r="D393" s="70">
        <f t="shared" si="59"/>
        <v>849.07657980565716</v>
      </c>
      <c r="E393" s="67">
        <f t="shared" si="60"/>
        <v>849.07657980565716</v>
      </c>
      <c r="F393" s="68">
        <f t="shared" si="61"/>
        <v>1177.4216425487621</v>
      </c>
      <c r="G393" s="68" cm="1">
        <f t="array" ref="G393">_xll.DCE_EC312_SpecificHeat_Ca(B393)</f>
        <v>702.24490796893974</v>
      </c>
      <c r="H393" s="67">
        <f t="shared" si="62"/>
        <v>0.41716109421744113</v>
      </c>
      <c r="I393" s="67">
        <f t="shared" si="63"/>
        <v>844.74356530134094</v>
      </c>
      <c r="J393" s="71">
        <f t="shared" si="64"/>
        <v>31.5</v>
      </c>
      <c r="K393" s="72">
        <f t="shared" si="65"/>
        <v>844.74356530134094</v>
      </c>
    </row>
    <row r="394" spans="1:11">
      <c r="A394" s="65">
        <v>379</v>
      </c>
      <c r="B394" s="67">
        <f t="shared" si="57"/>
        <v>844.74356530134094</v>
      </c>
      <c r="C394" s="66">
        <f t="shared" si="58"/>
        <v>31.583333333333332</v>
      </c>
      <c r="D394" s="70">
        <f t="shared" si="59"/>
        <v>849.47087370756401</v>
      </c>
      <c r="E394" s="67">
        <f t="shared" si="60"/>
        <v>849.47087370756401</v>
      </c>
      <c r="F394" s="68">
        <f t="shared" si="61"/>
        <v>1172.899233302127</v>
      </c>
      <c r="G394" s="68" cm="1">
        <f t="array" ref="G394">_xll.DCE_EC312_SpecificHeat_Ca(B394)</f>
        <v>701.66820318836903</v>
      </c>
      <c r="H394" s="67">
        <f t="shared" si="62"/>
        <v>0.41590035225438965</v>
      </c>
      <c r="I394" s="67">
        <f t="shared" si="63"/>
        <v>845.15946565359536</v>
      </c>
      <c r="J394" s="71">
        <f t="shared" si="64"/>
        <v>31.583333333333332</v>
      </c>
      <c r="K394" s="72">
        <f t="shared" si="65"/>
        <v>845.15946565359536</v>
      </c>
    </row>
    <row r="395" spans="1:11">
      <c r="A395" s="65">
        <v>380</v>
      </c>
      <c r="B395" s="67">
        <f t="shared" si="57"/>
        <v>845.15946565359536</v>
      </c>
      <c r="C395" s="66">
        <f t="shared" si="58"/>
        <v>31.666666666666668</v>
      </c>
      <c r="D395" s="70">
        <f t="shared" si="59"/>
        <v>849.86413271615027</v>
      </c>
      <c r="E395" s="67">
        <f t="shared" si="60"/>
        <v>849.86413271615027</v>
      </c>
      <c r="F395" s="68">
        <f t="shared" si="61"/>
        <v>1168.4194284455584</v>
      </c>
      <c r="G395" s="68" cm="1">
        <f t="array" ref="G395">_xll.DCE_EC312_SpecificHeat_Ca(B395)</f>
        <v>701.09743701913317</v>
      </c>
      <c r="H395" s="67">
        <f t="shared" si="62"/>
        <v>0.4146491434614808</v>
      </c>
      <c r="I395" s="67">
        <f t="shared" si="63"/>
        <v>845.57411479705684</v>
      </c>
      <c r="J395" s="71">
        <f t="shared" si="64"/>
        <v>31.666666666666668</v>
      </c>
      <c r="K395" s="72">
        <f t="shared" si="65"/>
        <v>845.57411479705684</v>
      </c>
    </row>
    <row r="396" spans="1:11">
      <c r="A396" s="65">
        <v>381</v>
      </c>
      <c r="B396" s="67">
        <f t="shared" si="57"/>
        <v>845.57411479705684</v>
      </c>
      <c r="C396" s="66">
        <f t="shared" si="58"/>
        <v>31.75</v>
      </c>
      <c r="D396" s="70">
        <f t="shared" si="59"/>
        <v>850.25636224971447</v>
      </c>
      <c r="E396" s="67">
        <f t="shared" si="60"/>
        <v>850.25636224971447</v>
      </c>
      <c r="F396" s="68">
        <f t="shared" si="61"/>
        <v>1163.9814178514971</v>
      </c>
      <c r="G396" s="68" cm="1">
        <f t="array" ref="G396">_xll.DCE_EC312_SpecificHeat_Ca(B396)</f>
        <v>700.53251300753459</v>
      </c>
      <c r="H396" s="67">
        <f t="shared" si="62"/>
        <v>0.41340729215130767</v>
      </c>
      <c r="I396" s="67">
        <f t="shared" si="63"/>
        <v>845.98752208920814</v>
      </c>
      <c r="J396" s="71">
        <f t="shared" si="64"/>
        <v>31.75</v>
      </c>
      <c r="K396" s="72">
        <f t="shared" si="65"/>
        <v>845.98752208920814</v>
      </c>
    </row>
    <row r="397" spans="1:11">
      <c r="A397" s="65">
        <v>382</v>
      </c>
      <c r="B397" s="67">
        <f t="shared" si="57"/>
        <v>845.98752208920814</v>
      </c>
      <c r="C397" s="66">
        <f t="shared" si="58"/>
        <v>31.833333333333332</v>
      </c>
      <c r="D397" s="70">
        <f t="shared" si="59"/>
        <v>850.64756768411496</v>
      </c>
      <c r="E397" s="67">
        <f t="shared" si="60"/>
        <v>850.64756768411496</v>
      </c>
      <c r="F397" s="68">
        <f t="shared" si="61"/>
        <v>1159.5844193933381</v>
      </c>
      <c r="G397" s="68" cm="1">
        <f t="array" ref="G397">_xll.DCE_EC312_SpecificHeat_Ca(B397)</f>
        <v>699.97333689976483</v>
      </c>
      <c r="H397" s="67">
        <f t="shared" si="62"/>
        <v>0.4121746295682065</v>
      </c>
      <c r="I397" s="67">
        <f t="shared" si="63"/>
        <v>846.39969671877634</v>
      </c>
      <c r="J397" s="71">
        <f t="shared" si="64"/>
        <v>31.833333333333332</v>
      </c>
      <c r="K397" s="72">
        <f t="shared" si="65"/>
        <v>846.39969671877634</v>
      </c>
    </row>
    <row r="398" spans="1:11">
      <c r="A398" s="65">
        <v>383</v>
      </c>
      <c r="B398" s="67">
        <f t="shared" si="57"/>
        <v>846.39969671877634</v>
      </c>
      <c r="C398" s="66">
        <f t="shared" si="58"/>
        <v>31.916666666666668</v>
      </c>
      <c r="D398" s="70">
        <f t="shared" si="59"/>
        <v>851.03775435321029</v>
      </c>
      <c r="E398" s="67">
        <f t="shared" si="60"/>
        <v>851.03775435321029</v>
      </c>
      <c r="F398" s="68">
        <f t="shared" si="61"/>
        <v>1155.2276775305027</v>
      </c>
      <c r="G398" s="68" cm="1">
        <f t="array" ref="G398">_xll.DCE_EC312_SpecificHeat_Ca(B398)</f>
        <v>699.41981657392489</v>
      </c>
      <c r="H398" s="67">
        <f t="shared" si="62"/>
        <v>0.41095099349887476</v>
      </c>
      <c r="I398" s="67">
        <f t="shared" si="63"/>
        <v>846.81064771227523</v>
      </c>
      <c r="J398" s="71">
        <f t="shared" si="64"/>
        <v>31.916666666666668</v>
      </c>
      <c r="K398" s="72">
        <f t="shared" si="65"/>
        <v>846.81064771227523</v>
      </c>
    </row>
    <row r="399" spans="1:11">
      <c r="A399" s="65">
        <v>384</v>
      </c>
      <c r="B399" s="67">
        <f t="shared" si="57"/>
        <v>846.81064771227523</v>
      </c>
      <c r="C399" s="66">
        <f t="shared" si="58"/>
        <v>32</v>
      </c>
      <c r="D399" s="70">
        <f t="shared" si="59"/>
        <v>851.42692754929669</v>
      </c>
      <c r="E399" s="67">
        <f t="shared" si="60"/>
        <v>851.42692754929669</v>
      </c>
      <c r="F399" s="68">
        <f t="shared" si="61"/>
        <v>1150.9104619782372</v>
      </c>
      <c r="G399" s="68" cm="1">
        <f t="array" ref="G399">_xll.DCE_EC312_SpecificHeat_Ca(B399)</f>
        <v>698.8718619748397</v>
      </c>
      <c r="H399" s="67">
        <f t="shared" si="62"/>
        <v>0.40973622790724296</v>
      </c>
      <c r="I399" s="67">
        <f t="shared" si="63"/>
        <v>847.2203839401825</v>
      </c>
      <c r="J399" s="71">
        <f t="shared" si="64"/>
        <v>32</v>
      </c>
      <c r="K399" s="72">
        <f t="shared" si="65"/>
        <v>847.2203839401825</v>
      </c>
    </row>
    <row r="400" spans="1:11">
      <c r="A400" s="65">
        <v>385</v>
      </c>
      <c r="B400" s="67">
        <f t="shared" si="57"/>
        <v>847.2203839401825</v>
      </c>
      <c r="C400" s="66">
        <f t="shared" si="58"/>
        <v>32.083333333333336</v>
      </c>
      <c r="D400" s="70">
        <f t="shared" si="59"/>
        <v>851.81509252353851</v>
      </c>
      <c r="E400" s="67">
        <f t="shared" si="60"/>
        <v>851.81509252353851</v>
      </c>
      <c r="F400" s="68">
        <f t="shared" si="61"/>
        <v>1146.6320664561867</v>
      </c>
      <c r="G400" s="68" cm="1">
        <f t="array" ref="G400">_xll.DCE_EC312_SpecificHeat_Ca(B400)</f>
        <v>698.32938505152231</v>
      </c>
      <c r="H400" s="67">
        <f t="shared" si="62"/>
        <v>0.40853018259186297</v>
      </c>
      <c r="I400" s="67">
        <f t="shared" si="63"/>
        <v>847.6289141227744</v>
      </c>
      <c r="J400" s="71">
        <f t="shared" si="64"/>
        <v>32.083333333333336</v>
      </c>
      <c r="K400" s="72">
        <f t="shared" si="65"/>
        <v>847.6289141227744</v>
      </c>
    </row>
    <row r="401" spans="1:11">
      <c r="A401" s="65">
        <v>386</v>
      </c>
      <c r="B401" s="67">
        <f t="shared" ref="B401:B464" si="66">IF(A401=1,20,I400)</f>
        <v>847.6289141227744</v>
      </c>
      <c r="C401" s="66">
        <f t="shared" ref="C401:C464" si="67">A401*5/60</f>
        <v>32.166666666666664</v>
      </c>
      <c r="D401" s="70">
        <f t="shared" ref="D401:D464" si="68">20 + 345 *LOG10(8 * C401 + 1)</f>
        <v>852.2022544863936</v>
      </c>
      <c r="E401" s="67">
        <f t="shared" ref="E401:E464" si="69">D401</f>
        <v>852.2022544863936</v>
      </c>
      <c r="F401" s="68">
        <f t="shared" ref="F401:F464" si="70">25 * (D401 - B401)+1 * 0.7 * 1 * 0.0000000567 * ((E401 + 273) ^ 4 - (B401 + 273) ^ 4)</f>
        <v>1142.3918075108777</v>
      </c>
      <c r="G401" s="68" cm="1">
        <f t="array" ref="G401">_xll.DCE_EC312_SpecificHeat_Ca(B401)</f>
        <v>697.79229969714902</v>
      </c>
      <c r="H401" s="67">
        <f t="shared" ref="H401:H464" si="71">$G$10 * $G$9 / (G401 * 7850) * F401 * 5</f>
        <v>0.40733271286443412</v>
      </c>
      <c r="I401" s="67">
        <f t="shared" ref="I401:I464" si="72">B401+H401</f>
        <v>848.03624683563885</v>
      </c>
      <c r="J401" s="71">
        <f t="shared" si="64"/>
        <v>32.166666666666664</v>
      </c>
      <c r="K401" s="72">
        <f t="shared" si="65"/>
        <v>848.03624683563885</v>
      </c>
    </row>
    <row r="402" spans="1:11">
      <c r="A402" s="65">
        <v>387</v>
      </c>
      <c r="B402" s="67">
        <f t="shared" si="66"/>
        <v>848.03624683563885</v>
      </c>
      <c r="C402" s="66">
        <f t="shared" si="67"/>
        <v>32.25</v>
      </c>
      <c r="D402" s="70">
        <f t="shared" si="68"/>
        <v>852.58841860803193</v>
      </c>
      <c r="E402" s="67">
        <f t="shared" si="69"/>
        <v>852.58841860803193</v>
      </c>
      <c r="F402" s="68">
        <f t="shared" si="70"/>
        <v>1138.1890234077791</v>
      </c>
      <c r="G402" s="68" cm="1">
        <f t="array" ref="G402">_xll.DCE_EC312_SpecificHeat_Ca(B402)</f>
        <v>697.26052169141849</v>
      </c>
      <c r="H402" s="67">
        <f t="shared" si="71"/>
        <v>0.40614367924825168</v>
      </c>
      <c r="I402" s="67">
        <f t="shared" si="72"/>
        <v>848.44239051488705</v>
      </c>
      <c r="J402" s="71">
        <f t="shared" si="64"/>
        <v>32.25</v>
      </c>
      <c r="K402" s="72">
        <f t="shared" si="65"/>
        <v>848.44239051488705</v>
      </c>
    </row>
    <row r="403" spans="1:11">
      <c r="A403" s="65">
        <v>388</v>
      </c>
      <c r="B403" s="67">
        <f t="shared" si="66"/>
        <v>848.44239051488705</v>
      </c>
      <c r="C403" s="66">
        <f t="shared" si="67"/>
        <v>32.333333333333336</v>
      </c>
      <c r="D403" s="70">
        <f t="shared" si="68"/>
        <v>852.97359001875122</v>
      </c>
      <c r="E403" s="67">
        <f t="shared" si="69"/>
        <v>852.97359001875122</v>
      </c>
      <c r="F403" s="68">
        <f t="shared" si="70"/>
        <v>1134.0230730884193</v>
      </c>
      <c r="G403" s="68" cm="1">
        <f t="array" ref="G403">_xll.DCE_EC312_SpecificHeat_Ca(B403)</f>
        <v>696.73396864517269</v>
      </c>
      <c r="H403" s="67">
        <f t="shared" si="71"/>
        <v>0.40496294719527226</v>
      </c>
      <c r="I403" s="67">
        <f t="shared" si="72"/>
        <v>848.84735346208231</v>
      </c>
      <c r="J403" s="71">
        <f t="shared" si="64"/>
        <v>32.333333333333336</v>
      </c>
      <c r="K403" s="72">
        <f t="shared" si="65"/>
        <v>848.84735346208231</v>
      </c>
    </row>
    <row r="404" spans="1:11">
      <c r="A404" s="65">
        <v>389</v>
      </c>
      <c r="B404" s="67">
        <f t="shared" si="66"/>
        <v>848.84735346208231</v>
      </c>
      <c r="C404" s="66">
        <f t="shared" si="67"/>
        <v>32.416666666666664</v>
      </c>
      <c r="D404" s="70">
        <f t="shared" si="68"/>
        <v>853.35777380938498</v>
      </c>
      <c r="E404" s="67">
        <f t="shared" si="69"/>
        <v>853.35777380938498</v>
      </c>
      <c r="F404" s="68">
        <f t="shared" si="70"/>
        <v>1129.8933351889223</v>
      </c>
      <c r="G404" s="68" cm="1">
        <f t="array" ref="G404">_xll.DCE_EC312_SpecificHeat_Ca(B404)</f>
        <v>696.21255994716614</v>
      </c>
      <c r="H404" s="67">
        <f t="shared" si="71"/>
        <v>0.40379038682078605</v>
      </c>
      <c r="I404" s="67">
        <f t="shared" si="72"/>
        <v>849.2511438489031</v>
      </c>
      <c r="J404" s="71">
        <f t="shared" si="64"/>
        <v>32.416666666666664</v>
      </c>
      <c r="K404" s="72">
        <f t="shared" si="65"/>
        <v>849.2511438489031</v>
      </c>
    </row>
    <row r="405" spans="1:11">
      <c r="A405" s="65">
        <v>390</v>
      </c>
      <c r="B405" s="67">
        <f t="shared" si="66"/>
        <v>849.2511438489031</v>
      </c>
      <c r="C405" s="66">
        <f t="shared" si="67"/>
        <v>32.5</v>
      </c>
      <c r="D405" s="70">
        <f t="shared" si="68"/>
        <v>853.74097503170685</v>
      </c>
      <c r="E405" s="67">
        <f t="shared" si="69"/>
        <v>853.74097503170685</v>
      </c>
      <c r="F405" s="68">
        <f t="shared" si="70"/>
        <v>1125.799207115469</v>
      </c>
      <c r="G405" s="68" cm="1">
        <f t="array" ref="G405">_xll.DCE_EC312_SpecificHeat_Ca(B405)</f>
        <v>695.69621671287791</v>
      </c>
      <c r="H405" s="67">
        <f t="shared" si="71"/>
        <v>0.4026258726543564</v>
      </c>
      <c r="I405" s="67">
        <f t="shared" si="72"/>
        <v>849.65376972155741</v>
      </c>
      <c r="J405" s="71">
        <f t="shared" si="64"/>
        <v>32.5</v>
      </c>
      <c r="K405" s="72">
        <f t="shared" si="65"/>
        <v>849.65376972155741</v>
      </c>
    </row>
    <row r="406" spans="1:11">
      <c r="A406" s="65">
        <v>391</v>
      </c>
      <c r="B406" s="67">
        <f t="shared" si="66"/>
        <v>849.65376972155741</v>
      </c>
      <c r="C406" s="66">
        <f t="shared" si="67"/>
        <v>32.583333333333336</v>
      </c>
      <c r="D406" s="70">
        <f t="shared" si="68"/>
        <v>854.12319869882856</v>
      </c>
      <c r="E406" s="67">
        <f t="shared" si="69"/>
        <v>854.12319869882856</v>
      </c>
      <c r="F406" s="68">
        <f t="shared" si="70"/>
        <v>1121.7401041736312</v>
      </c>
      <c r="G406" s="68" cm="1">
        <f t="array" ref="G406">_xll.DCE_EC312_SpecificHeat_Ca(B406)</f>
        <v>695.18486173526435</v>
      </c>
      <c r="H406" s="67">
        <f t="shared" si="71"/>
        <v>0.4014692834061851</v>
      </c>
      <c r="I406" s="67">
        <f t="shared" si="72"/>
        <v>850.0552390049636</v>
      </c>
      <c r="J406" s="71">
        <f t="shared" si="64"/>
        <v>32.583333333333336</v>
      </c>
      <c r="K406" s="72">
        <f t="shared" si="65"/>
        <v>850.0552390049636</v>
      </c>
    </row>
    <row r="407" spans="1:11">
      <c r="A407" s="65">
        <v>392</v>
      </c>
      <c r="B407" s="67">
        <f t="shared" si="66"/>
        <v>850.0552390049636</v>
      </c>
      <c r="C407" s="66">
        <f t="shared" si="67"/>
        <v>32.666666666666664</v>
      </c>
      <c r="D407" s="70">
        <f t="shared" si="68"/>
        <v>854.50444978559381</v>
      </c>
      <c r="E407" s="67">
        <f t="shared" si="69"/>
        <v>854.50444978559381</v>
      </c>
      <c r="F407" s="68">
        <f t="shared" si="70"/>
        <v>1117.7154587480586</v>
      </c>
      <c r="G407" s="68" cm="1">
        <f t="array" ref="G407">_xll.DCE_EC312_SpecificHeat_Ca(B407)</f>
        <v>694.67841943735925</v>
      </c>
      <c r="H407" s="67">
        <f t="shared" si="71"/>
        <v>0.4003205017478777</v>
      </c>
      <c r="I407" s="67">
        <f t="shared" si="72"/>
        <v>850.45555950671144</v>
      </c>
      <c r="J407" s="71">
        <f t="shared" si="64"/>
        <v>32.666666666666664</v>
      </c>
      <c r="K407" s="72">
        <f t="shared" si="65"/>
        <v>850.45555950671144</v>
      </c>
    </row>
    <row r="408" spans="1:11">
      <c r="A408" s="65">
        <v>393</v>
      </c>
      <c r="B408" s="67">
        <f t="shared" si="66"/>
        <v>850.45555950671144</v>
      </c>
      <c r="C408" s="66">
        <f t="shared" si="67"/>
        <v>32.75</v>
      </c>
      <c r="D408" s="70">
        <f t="shared" si="68"/>
        <v>854.88473322896652</v>
      </c>
      <c r="E408" s="67">
        <f t="shared" si="69"/>
        <v>854.88473322896652</v>
      </c>
      <c r="F408" s="68">
        <f t="shared" si="70"/>
        <v>1113.7247195295429</v>
      </c>
      <c r="G408" s="68" cm="1">
        <f t="array" ref="G408">_xll.DCE_EC312_SpecificHeat_Ca(B408)</f>
        <v>694.17681582663226</v>
      </c>
      <c r="H408" s="67">
        <f t="shared" si="71"/>
        <v>0.39917941410675883</v>
      </c>
      <c r="I408" s="67">
        <f t="shared" si="72"/>
        <v>850.85473892081825</v>
      </c>
      <c r="J408" s="71">
        <f t="shared" si="64"/>
        <v>32.75</v>
      </c>
      <c r="K408" s="72">
        <f t="shared" si="65"/>
        <v>850.85473892081825</v>
      </c>
    </row>
    <row r="409" spans="1:11">
      <c r="A409" s="65">
        <v>394</v>
      </c>
      <c r="B409" s="67">
        <f t="shared" si="66"/>
        <v>850.85473892081825</v>
      </c>
      <c r="C409" s="66">
        <f t="shared" si="67"/>
        <v>32.833333333333336</v>
      </c>
      <c r="D409" s="70">
        <f t="shared" si="68"/>
        <v>855.26405392841491</v>
      </c>
      <c r="E409" s="67">
        <f t="shared" si="69"/>
        <v>855.26405392841491</v>
      </c>
      <c r="F409" s="68">
        <f t="shared" si="70"/>
        <v>1109.767350786004</v>
      </c>
      <c r="G409" s="68" cm="1">
        <f t="array" ref="G409">_xll.DCE_EC312_SpecificHeat_Ca(B409)</f>
        <v>693.67997845102093</v>
      </c>
      <c r="H409" s="67">
        <f t="shared" si="71"/>
        <v>0.39804591047270749</v>
      </c>
      <c r="I409" s="67">
        <f t="shared" si="72"/>
        <v>851.25278483129091</v>
      </c>
      <c r="J409" s="71">
        <f t="shared" si="64"/>
        <v>32.833333333333336</v>
      </c>
      <c r="K409" s="72">
        <f t="shared" si="65"/>
        <v>851.25278483129091</v>
      </c>
    </row>
    <row r="410" spans="1:11">
      <c r="A410" s="65">
        <v>395</v>
      </c>
      <c r="B410" s="67">
        <f t="shared" si="66"/>
        <v>851.25278483129091</v>
      </c>
      <c r="C410" s="66">
        <f t="shared" si="67"/>
        <v>32.916666666666664</v>
      </c>
      <c r="D410" s="70">
        <f t="shared" si="68"/>
        <v>855.64241674628977</v>
      </c>
      <c r="E410" s="67">
        <f t="shared" si="69"/>
        <v>855.64241674628977</v>
      </c>
      <c r="F410" s="68">
        <f t="shared" si="70"/>
        <v>1105.8428316757954</v>
      </c>
      <c r="G410" s="68" cm="1">
        <f t="array" ref="G410">_xll.DCE_EC312_SpecificHeat_Ca(B410)</f>
        <v>693.18783635656041</v>
      </c>
      <c r="H410" s="67">
        <f t="shared" si="71"/>
        <v>0.39691988421711943</v>
      </c>
      <c r="I410" s="67">
        <f t="shared" si="72"/>
        <v>851.64970471550805</v>
      </c>
      <c r="J410" s="71">
        <f t="shared" si="64"/>
        <v>32.916666666666664</v>
      </c>
      <c r="K410" s="72">
        <f t="shared" si="65"/>
        <v>851.64970471550805</v>
      </c>
    </row>
    <row r="411" spans="1:11">
      <c r="A411" s="65">
        <v>396</v>
      </c>
      <c r="B411" s="67">
        <f t="shared" si="66"/>
        <v>851.64970471550805</v>
      </c>
      <c r="C411" s="66">
        <f t="shared" si="67"/>
        <v>33</v>
      </c>
      <c r="D411" s="70">
        <f t="shared" si="68"/>
        <v>856.01982650819878</v>
      </c>
      <c r="E411" s="67">
        <f t="shared" si="69"/>
        <v>856.01982650819878</v>
      </c>
      <c r="F411" s="68">
        <f t="shared" si="70"/>
        <v>1101.9506555987541</v>
      </c>
      <c r="G411" s="68" cm="1">
        <f t="array" ref="G411">_xll.DCE_EC312_SpecificHeat_Ca(B411)</f>
        <v>692.70032004653103</v>
      </c>
      <c r="H411" s="67">
        <f t="shared" si="71"/>
        <v>0.39580123192254224</v>
      </c>
      <c r="I411" s="67">
        <f t="shared" si="72"/>
        <v>852.04550594743057</v>
      </c>
      <c r="J411" s="71">
        <f t="shared" si="64"/>
        <v>33</v>
      </c>
      <c r="K411" s="72">
        <f t="shared" si="65"/>
        <v>852.04550594743057</v>
      </c>
    </row>
    <row r="412" spans="1:11">
      <c r="A412" s="65">
        <v>397</v>
      </c>
      <c r="B412" s="67">
        <f t="shared" si="66"/>
        <v>852.04550594743057</v>
      </c>
      <c r="C412" s="66">
        <f t="shared" si="67"/>
        <v>33.083333333333336</v>
      </c>
      <c r="D412" s="70">
        <f t="shared" si="68"/>
        <v>856.39628800337528</v>
      </c>
      <c r="E412" s="67">
        <f t="shared" si="69"/>
        <v>856.39628800337528</v>
      </c>
      <c r="F412" s="68">
        <f t="shared" si="70"/>
        <v>1098.090329584566</v>
      </c>
      <c r="G412" s="68" cm="1">
        <f t="array" ref="G412">_xll.DCE_EC312_SpecificHeat_Ca(B412)</f>
        <v>692.21736144206079</v>
      </c>
      <c r="H412" s="67">
        <f t="shared" si="71"/>
        <v>0.39468985322298483</v>
      </c>
      <c r="I412" s="67">
        <f t="shared" si="72"/>
        <v>852.44019580065356</v>
      </c>
      <c r="J412" s="71">
        <f t="shared" si="64"/>
        <v>33.083333333333336</v>
      </c>
      <c r="K412" s="72">
        <f t="shared" si="65"/>
        <v>852.44019580065356</v>
      </c>
    </row>
    <row r="413" spans="1:11">
      <c r="A413" s="65">
        <v>398</v>
      </c>
      <c r="B413" s="67">
        <f t="shared" si="66"/>
        <v>852.44019580065356</v>
      </c>
      <c r="C413" s="66">
        <f t="shared" si="67"/>
        <v>33.166666666666664</v>
      </c>
      <c r="D413" s="70">
        <f t="shared" si="68"/>
        <v>856.77180598504356</v>
      </c>
      <c r="E413" s="67">
        <f t="shared" si="69"/>
        <v>856.77180598504356</v>
      </c>
      <c r="F413" s="68">
        <f t="shared" si="70"/>
        <v>1094.2613737154625</v>
      </c>
      <c r="G413" s="68" cm="1">
        <f t="array" ref="G413">_xll.DCE_EC312_SpecificHeat_Ca(B413)</f>
        <v>691.73889384410973</v>
      </c>
      <c r="H413" s="67">
        <f t="shared" si="71"/>
        <v>0.39358565065399309</v>
      </c>
      <c r="I413" s="67">
        <f t="shared" si="72"/>
        <v>852.83378145130757</v>
      </c>
      <c r="J413" s="71">
        <f t="shared" si="64"/>
        <v>33.166666666666664</v>
      </c>
      <c r="K413" s="72">
        <f t="shared" si="65"/>
        <v>852.83378145130757</v>
      </c>
    </row>
    <row r="414" spans="1:11">
      <c r="A414" s="65">
        <v>399</v>
      </c>
      <c r="B414" s="67">
        <f t="shared" si="66"/>
        <v>852.83378145130757</v>
      </c>
      <c r="C414" s="66">
        <f t="shared" si="67"/>
        <v>33.25</v>
      </c>
      <c r="D414" s="70">
        <f t="shared" si="68"/>
        <v>857.14638517077856</v>
      </c>
      <c r="E414" s="67">
        <f t="shared" si="69"/>
        <v>857.14638517077856</v>
      </c>
      <c r="F414" s="68">
        <f t="shared" si="70"/>
        <v>1090.4633205804325</v>
      </c>
      <c r="G414" s="68" cm="1">
        <f t="array" ref="G414">_xll.DCE_EC312_SpecificHeat_Ca(B414)</f>
        <v>691.26485189677862</v>
      </c>
      <c r="H414" s="67">
        <f t="shared" si="71"/>
        <v>0.39248852951161761</v>
      </c>
      <c r="I414" s="67">
        <f t="shared" si="72"/>
        <v>853.22626998081921</v>
      </c>
      <c r="J414" s="71">
        <f t="shared" si="64"/>
        <v>33.25</v>
      </c>
      <c r="K414" s="72">
        <f t="shared" si="65"/>
        <v>853.22626998081921</v>
      </c>
    </row>
    <row r="415" spans="1:11">
      <c r="A415" s="65">
        <v>400</v>
      </c>
      <c r="B415" s="67">
        <f t="shared" si="66"/>
        <v>853.22626998081921</v>
      </c>
      <c r="C415" s="66">
        <f t="shared" si="67"/>
        <v>33.333333333333336</v>
      </c>
      <c r="D415" s="70">
        <f t="shared" si="68"/>
        <v>857.52003024286148</v>
      </c>
      <c r="E415" s="67">
        <f t="shared" si="69"/>
        <v>857.52003024286148</v>
      </c>
      <c r="F415" s="68">
        <f t="shared" si="70"/>
        <v>1086.695714759866</v>
      </c>
      <c r="G415" s="68" cm="1">
        <f t="array" ref="G415">_xll.DCE_EC312_SpecificHeat_Ca(B415)</f>
        <v>690.79517155188046</v>
      </c>
      <c r="H415" s="67">
        <f t="shared" si="71"/>
        <v>0.39139839772002449</v>
      </c>
      <c r="I415" s="67">
        <f t="shared" si="72"/>
        <v>853.61766837853918</v>
      </c>
      <c r="J415" s="71">
        <f t="shared" si="64"/>
        <v>33.333333333333336</v>
      </c>
      <c r="K415" s="72">
        <f t="shared" si="65"/>
        <v>853.61766837853918</v>
      </c>
    </row>
    <row r="416" spans="1:11">
      <c r="A416" s="65">
        <v>401</v>
      </c>
      <c r="B416" s="67">
        <f t="shared" si="66"/>
        <v>853.61766837853918</v>
      </c>
      <c r="C416" s="66">
        <f t="shared" si="67"/>
        <v>33.416666666666664</v>
      </c>
      <c r="D416" s="70">
        <f t="shared" si="68"/>
        <v>857.89274584863108</v>
      </c>
      <c r="E416" s="67">
        <f t="shared" si="69"/>
        <v>857.89274584863108</v>
      </c>
      <c r="F416" s="68">
        <f t="shared" si="70"/>
        <v>1082.9581123384473</v>
      </c>
      <c r="G416" s="68" cm="1">
        <f t="array" ref="G416">_xll.DCE_EC312_SpecificHeat_Ca(B416)</f>
        <v>690.32979003471974</v>
      </c>
      <c r="H416" s="67">
        <f t="shared" si="71"/>
        <v>0.39031516570708691</v>
      </c>
      <c r="I416" s="67">
        <f t="shared" si="72"/>
        <v>854.00798354424626</v>
      </c>
      <c r="J416" s="71">
        <f t="shared" si="64"/>
        <v>33.416666666666664</v>
      </c>
      <c r="K416" s="72">
        <f t="shared" si="65"/>
        <v>854.00798354424626</v>
      </c>
    </row>
    <row r="417" spans="1:11">
      <c r="A417" s="65">
        <v>402</v>
      </c>
      <c r="B417" s="67">
        <f t="shared" si="66"/>
        <v>854.00798354424626</v>
      </c>
      <c r="C417" s="66">
        <f t="shared" si="67"/>
        <v>33.5</v>
      </c>
      <c r="D417" s="70">
        <f t="shared" si="68"/>
        <v>858.26453660083075</v>
      </c>
      <c r="E417" s="67">
        <f t="shared" si="69"/>
        <v>858.26453660083075</v>
      </c>
      <c r="F417" s="68">
        <f t="shared" si="70"/>
        <v>1079.2500804446845</v>
      </c>
      <c r="G417" s="68" cm="1">
        <f t="array" ref="G417">_xll.DCE_EC312_SpecificHeat_Ca(B417)</f>
        <v>689.86864581102657</v>
      </c>
      <c r="H417" s="67">
        <f t="shared" si="71"/>
        <v>0.38923874628749822</v>
      </c>
      <c r="I417" s="67">
        <f t="shared" si="72"/>
        <v>854.3972222905337</v>
      </c>
      <c r="J417" s="71">
        <f t="shared" si="64"/>
        <v>33.5</v>
      </c>
      <c r="K417" s="72">
        <f t="shared" si="65"/>
        <v>854.3972222905337</v>
      </c>
    </row>
    <row r="418" spans="1:11">
      <c r="A418" s="65">
        <v>403</v>
      </c>
      <c r="B418" s="67">
        <f t="shared" si="66"/>
        <v>854.3972222905337</v>
      </c>
      <c r="C418" s="66">
        <f t="shared" si="67"/>
        <v>33.583333333333336</v>
      </c>
      <c r="D418" s="70">
        <f t="shared" si="68"/>
        <v>858.6354070779505</v>
      </c>
      <c r="E418" s="67">
        <f t="shared" si="69"/>
        <v>858.6354070779505</v>
      </c>
      <c r="F418" s="68">
        <f t="shared" si="70"/>
        <v>1075.5711968143501</v>
      </c>
      <c r="G418" s="68" cm="1">
        <f t="array" ref="G418">_xll.DCE_EC312_SpecificHeat_Ca(B418)</f>
        <v>689.41167855499646</v>
      </c>
      <c r="H418" s="67">
        <f t="shared" si="71"/>
        <v>0.38816905455253503</v>
      </c>
      <c r="I418" s="67">
        <f t="shared" si="72"/>
        <v>854.78539134508628</v>
      </c>
      <c r="J418" s="71">
        <f t="shared" si="64"/>
        <v>33.583333333333336</v>
      </c>
      <c r="K418" s="72">
        <f t="shared" si="65"/>
        <v>854.78539134508628</v>
      </c>
    </row>
    <row r="419" spans="1:11">
      <c r="A419" s="65">
        <v>404</v>
      </c>
      <c r="B419" s="67">
        <f t="shared" si="66"/>
        <v>854.78539134508628</v>
      </c>
      <c r="C419" s="66">
        <f t="shared" si="67"/>
        <v>33.666666666666664</v>
      </c>
      <c r="D419" s="70">
        <f t="shared" si="68"/>
        <v>859.00536182456517</v>
      </c>
      <c r="E419" s="67">
        <f t="shared" si="69"/>
        <v>859.00536182456517</v>
      </c>
      <c r="F419" s="68">
        <f t="shared" si="70"/>
        <v>1071.9210493784553</v>
      </c>
      <c r="G419" s="68" cm="1">
        <f t="array" ref="G419">_xll.DCE_EC312_SpecificHeat_Ca(B419)</f>
        <v>688.95882911838748</v>
      </c>
      <c r="H419" s="67">
        <f t="shared" si="71"/>
        <v>0.38710600776679782</v>
      </c>
      <c r="I419" s="67">
        <f t="shared" si="72"/>
        <v>855.17249735285304</v>
      </c>
      <c r="J419" s="71">
        <f t="shared" si="64"/>
        <v>33.666666666666664</v>
      </c>
      <c r="K419" s="72">
        <f t="shared" si="65"/>
        <v>855.17249735285304</v>
      </c>
    </row>
    <row r="420" spans="1:11">
      <c r="A420" s="65">
        <v>405</v>
      </c>
      <c r="B420" s="67">
        <f t="shared" si="66"/>
        <v>855.17249735285304</v>
      </c>
      <c r="C420" s="66">
        <f t="shared" si="67"/>
        <v>33.75</v>
      </c>
      <c r="D420" s="70">
        <f t="shared" si="68"/>
        <v>859.37440535167002</v>
      </c>
      <c r="E420" s="67">
        <f t="shared" si="69"/>
        <v>859.37440535167002</v>
      </c>
      <c r="F420" s="68">
        <f t="shared" si="70"/>
        <v>1068.2992358729193</v>
      </c>
      <c r="G420" s="68" cm="1">
        <f t="array" ref="G420">_xll.DCE_EC312_SpecificHeat_Ca(B420)</f>
        <v>688.51003950063148</v>
      </c>
      <c r="H420" s="67">
        <f t="shared" si="71"/>
        <v>0.38604952527100667</v>
      </c>
      <c r="I420" s="67">
        <f t="shared" si="72"/>
        <v>855.55854687812405</v>
      </c>
      <c r="J420" s="71">
        <f t="shared" si="64"/>
        <v>33.75</v>
      </c>
      <c r="K420" s="72">
        <f t="shared" si="65"/>
        <v>855.55854687812405</v>
      </c>
    </row>
    <row r="421" spans="1:11">
      <c r="A421" s="65">
        <v>406</v>
      </c>
      <c r="B421" s="67">
        <f t="shared" si="66"/>
        <v>855.55854687812405</v>
      </c>
      <c r="C421" s="66">
        <f t="shared" si="67"/>
        <v>33.833333333333336</v>
      </c>
      <c r="D421" s="70">
        <f t="shared" si="68"/>
        <v>859.7425421370084</v>
      </c>
      <c r="E421" s="67">
        <f t="shared" si="69"/>
        <v>859.7425421370084</v>
      </c>
      <c r="F421" s="68">
        <f t="shared" si="70"/>
        <v>1064.7053634673532</v>
      </c>
      <c r="G421" s="68" cm="1">
        <f t="array" ref="G421">_xll.DCE_EC312_SpecificHeat_Ca(B421)</f>
        <v>688.06525281991458</v>
      </c>
      <c r="H421" s="67">
        <f t="shared" si="71"/>
        <v>0.38499952839000934</v>
      </c>
      <c r="I421" s="67">
        <f t="shared" si="72"/>
        <v>855.94354640651409</v>
      </c>
      <c r="J421" s="71">
        <f t="shared" si="64"/>
        <v>33.833333333333336</v>
      </c>
      <c r="K421" s="72">
        <f t="shared" si="65"/>
        <v>855.94354640651409</v>
      </c>
    </row>
    <row r="422" spans="1:11">
      <c r="A422" s="65">
        <v>407</v>
      </c>
      <c r="B422" s="67">
        <f t="shared" si="66"/>
        <v>855.94354640651409</v>
      </c>
      <c r="C422" s="66">
        <f t="shared" si="67"/>
        <v>33.916666666666664</v>
      </c>
      <c r="D422" s="70">
        <f t="shared" si="68"/>
        <v>860.10977662539972</v>
      </c>
      <c r="E422" s="67">
        <f t="shared" si="69"/>
        <v>860.10977662539972</v>
      </c>
      <c r="F422" s="68">
        <f t="shared" si="70"/>
        <v>1061.1390484150111</v>
      </c>
      <c r="G422" s="68" cm="1">
        <f t="array" ref="G422">_xll.DCE_EC312_SpecificHeat_Ca(B422)</f>
        <v>687.62441328519014</v>
      </c>
      <c r="H422" s="67">
        <f t="shared" si="71"/>
        <v>0.38395594034683023</v>
      </c>
      <c r="I422" s="67">
        <f t="shared" si="72"/>
        <v>856.32750234686091</v>
      </c>
      <c r="J422" s="71">
        <f t="shared" si="64"/>
        <v>33.916666666666664</v>
      </c>
      <c r="K422" s="72">
        <f t="shared" si="65"/>
        <v>856.32750234686091</v>
      </c>
    </row>
    <row r="423" spans="1:11">
      <c r="A423" s="65">
        <v>408</v>
      </c>
      <c r="B423" s="67">
        <f t="shared" si="66"/>
        <v>856.32750234686091</v>
      </c>
      <c r="C423" s="66">
        <f t="shared" si="67"/>
        <v>34</v>
      </c>
      <c r="D423" s="70">
        <f t="shared" si="68"/>
        <v>860.47611322906084</v>
      </c>
      <c r="E423" s="67">
        <f t="shared" si="69"/>
        <v>860.47611322906084</v>
      </c>
      <c r="F423" s="68">
        <f t="shared" si="70"/>
        <v>1057.5999157197652</v>
      </c>
      <c r="G423" s="68" cm="1">
        <f t="array" ref="G423">_xll.DCE_EC312_SpecificHeat_Ca(B423)</f>
        <v>687.18746616908334</v>
      </c>
      <c r="H423" s="67">
        <f t="shared" si="71"/>
        <v>0.38291868618134617</v>
      </c>
      <c r="I423" s="67">
        <f t="shared" si="72"/>
        <v>856.71042103304228</v>
      </c>
      <c r="J423" s="71">
        <f t="shared" ref="J423:J486" si="73">C423</f>
        <v>34</v>
      </c>
      <c r="K423" s="72">
        <f t="shared" ref="K423:K486" si="74">I423</f>
        <v>856.71042103304228</v>
      </c>
    </row>
    <row r="424" spans="1:11">
      <c r="A424" s="65">
        <v>409</v>
      </c>
      <c r="B424" s="67">
        <f t="shared" si="66"/>
        <v>856.71042103304228</v>
      </c>
      <c r="C424" s="66">
        <f t="shared" si="67"/>
        <v>34.083333333333336</v>
      </c>
      <c r="D424" s="70">
        <f t="shared" si="68"/>
        <v>860.84155632792363</v>
      </c>
      <c r="E424" s="67">
        <f t="shared" si="69"/>
        <v>860.84155632792363</v>
      </c>
      <c r="F424" s="68">
        <f t="shared" si="70"/>
        <v>1054.0875988199248</v>
      </c>
      <c r="G424" s="68" cm="1">
        <f t="array" ref="G424">_xll.DCE_EC312_SpecificHeat_Ca(B424)</f>
        <v>686.75435778165206</v>
      </c>
      <c r="H424" s="67">
        <f t="shared" si="71"/>
        <v>0.38188769267359651</v>
      </c>
      <c r="I424" s="67">
        <f t="shared" si="72"/>
        <v>857.09230872571584</v>
      </c>
      <c r="J424" s="71">
        <f t="shared" si="73"/>
        <v>34.083333333333336</v>
      </c>
      <c r="K424" s="72">
        <f t="shared" si="74"/>
        <v>857.09230872571584</v>
      </c>
    </row>
    <row r="425" spans="1:11">
      <c r="A425" s="65">
        <v>410</v>
      </c>
      <c r="B425" s="67">
        <f t="shared" si="66"/>
        <v>857.09230872571584</v>
      </c>
      <c r="C425" s="66">
        <f t="shared" si="67"/>
        <v>34.166666666666664</v>
      </c>
      <c r="D425" s="70">
        <f t="shared" si="68"/>
        <v>861.20611026994948</v>
      </c>
      <c r="E425" s="67">
        <f t="shared" si="69"/>
        <v>861.20611026994948</v>
      </c>
      <c r="F425" s="68">
        <f t="shared" si="70"/>
        <v>1050.6017392887175</v>
      </c>
      <c r="G425" s="68" cm="1">
        <f t="array" ref="G425">_xll.DCE_EC312_SpecificHeat_Ca(B425)</f>
        <v>686.32503544497081</v>
      </c>
      <c r="H425" s="67">
        <f t="shared" si="71"/>
        <v>0.38086288827173731</v>
      </c>
      <c r="I425" s="67">
        <f t="shared" si="72"/>
        <v>857.47317161398757</v>
      </c>
      <c r="J425" s="71">
        <f t="shared" si="73"/>
        <v>34.166666666666664</v>
      </c>
      <c r="K425" s="72">
        <f t="shared" si="74"/>
        <v>857.47317161398757</v>
      </c>
    </row>
    <row r="426" spans="1:11">
      <c r="A426" s="65">
        <v>411</v>
      </c>
      <c r="B426" s="67">
        <f t="shared" si="66"/>
        <v>857.47317161398757</v>
      </c>
      <c r="C426" s="66">
        <f t="shared" si="67"/>
        <v>34.25</v>
      </c>
      <c r="D426" s="70">
        <f t="shared" si="68"/>
        <v>861.56977937144063</v>
      </c>
      <c r="E426" s="67">
        <f t="shared" si="69"/>
        <v>861.56977937144063</v>
      </c>
      <c r="F426" s="68">
        <f t="shared" si="70"/>
        <v>1047.1419865494001</v>
      </c>
      <c r="G426" s="68" cm="1">
        <f t="array" ref="G426">_xll.DCE_EC312_SpecificHeat_Ca(B426)</f>
        <v>685.89944746850301</v>
      </c>
      <c r="H426" s="67">
        <f t="shared" si="71"/>
        <v>0.37984420302396932</v>
      </c>
      <c r="I426" s="67">
        <f t="shared" si="72"/>
        <v>857.85301581701151</v>
      </c>
      <c r="J426" s="71">
        <f t="shared" si="73"/>
        <v>34.25</v>
      </c>
      <c r="K426" s="72">
        <f t="shared" si="74"/>
        <v>857.85301581701151</v>
      </c>
    </row>
    <row r="427" spans="1:11">
      <c r="A427" s="65">
        <v>412</v>
      </c>
      <c r="B427" s="67">
        <f t="shared" si="66"/>
        <v>857.85301581701151</v>
      </c>
      <c r="C427" s="66">
        <f t="shared" si="67"/>
        <v>34.333333333333336</v>
      </c>
      <c r="D427" s="70">
        <f t="shared" si="68"/>
        <v>861.93256791734518</v>
      </c>
      <c r="E427" s="67">
        <f t="shared" si="69"/>
        <v>861.93256791734518</v>
      </c>
      <c r="F427" s="68">
        <f t="shared" si="70"/>
        <v>1043.7079976042478</v>
      </c>
      <c r="G427" s="68" cm="1">
        <f t="array" ref="G427">_xll.DCE_EC312_SpecificHeat_Ca(B427)</f>
        <v>685.47754312523216</v>
      </c>
      <c r="H427" s="67">
        <f t="shared" si="71"/>
        <v>0.37883156851423161</v>
      </c>
      <c r="I427" s="67">
        <f t="shared" si="72"/>
        <v>858.23184738552573</v>
      </c>
      <c r="J427" s="71">
        <f t="shared" si="73"/>
        <v>34.333333333333336</v>
      </c>
      <c r="K427" s="72">
        <f t="shared" si="74"/>
        <v>858.23184738552573</v>
      </c>
    </row>
    <row r="428" spans="1:11">
      <c r="A428" s="65">
        <v>413</v>
      </c>
      <c r="B428" s="67">
        <f t="shared" si="66"/>
        <v>858.23184738552573</v>
      </c>
      <c r="C428" s="66">
        <f t="shared" si="67"/>
        <v>34.416666666666664</v>
      </c>
      <c r="D428" s="70">
        <f t="shared" si="68"/>
        <v>862.29448016156084</v>
      </c>
      <c r="E428" s="67">
        <f t="shared" si="69"/>
        <v>862.29448016156084</v>
      </c>
      <c r="F428" s="68">
        <f t="shared" si="70"/>
        <v>1040.2994367768583</v>
      </c>
      <c r="G428" s="68" cm="1">
        <f t="array" ref="G428">_xll.DCE_EC312_SpecificHeat_Ca(B428)</f>
        <v>685.0592726285231</v>
      </c>
      <c r="H428" s="67">
        <f t="shared" si="71"/>
        <v>0.37782491780151645</v>
      </c>
      <c r="I428" s="67">
        <f t="shared" si="72"/>
        <v>858.60967230332722</v>
      </c>
      <c r="J428" s="71">
        <f t="shared" si="73"/>
        <v>34.416666666666664</v>
      </c>
      <c r="K428" s="72">
        <f t="shared" si="74"/>
        <v>858.60967230332722</v>
      </c>
    </row>
    <row r="429" spans="1:11">
      <c r="A429" s="65">
        <v>414</v>
      </c>
      <c r="B429" s="67">
        <f t="shared" si="66"/>
        <v>858.60967230332722</v>
      </c>
      <c r="C429" s="66">
        <f t="shared" si="67"/>
        <v>34.5</v>
      </c>
      <c r="D429" s="70">
        <f t="shared" si="68"/>
        <v>862.65552032723474</v>
      </c>
      <c r="E429" s="67">
        <f t="shared" si="69"/>
        <v>862.65552032723474</v>
      </c>
      <c r="F429" s="68">
        <f t="shared" si="70"/>
        <v>1036.9159754676575</v>
      </c>
      <c r="G429" s="68" cm="1">
        <f t="array" ref="G429">_xll.DCE_EC312_SpecificHeat_Ca(B429)</f>
        <v>684.64458710968233</v>
      </c>
      <c r="H429" s="67">
        <f t="shared" si="71"/>
        <v>0.37682418536282125</v>
      </c>
      <c r="I429" s="67">
        <f t="shared" si="72"/>
        <v>858.98649648869002</v>
      </c>
      <c r="J429" s="71">
        <f t="shared" si="73"/>
        <v>34.5</v>
      </c>
      <c r="K429" s="72">
        <f t="shared" si="74"/>
        <v>858.98649648869002</v>
      </c>
    </row>
    <row r="430" spans="1:11">
      <c r="A430" s="65">
        <v>415</v>
      </c>
      <c r="B430" s="67">
        <f t="shared" si="66"/>
        <v>858.98649648869002</v>
      </c>
      <c r="C430" s="66">
        <f t="shared" si="67"/>
        <v>34.583333333333336</v>
      </c>
      <c r="D430" s="70">
        <f t="shared" si="68"/>
        <v>863.01569260705821</v>
      </c>
      <c r="E430" s="67">
        <f t="shared" si="69"/>
        <v>863.01569260705821</v>
      </c>
      <c r="F430" s="68">
        <f t="shared" si="70"/>
        <v>1033.5572919199833</v>
      </c>
      <c r="G430" s="68" cm="1">
        <f t="array" ref="G430">_xll.DCE_EC312_SpecificHeat_Ca(B430)</f>
        <v>684.23343859619376</v>
      </c>
      <c r="H430" s="67">
        <f t="shared" si="71"/>
        <v>0.3758293070388396</v>
      </c>
      <c r="I430" s="67">
        <f t="shared" si="72"/>
        <v>859.36232579572891</v>
      </c>
      <c r="J430" s="71">
        <f t="shared" si="73"/>
        <v>34.583333333333336</v>
      </c>
      <c r="K430" s="72">
        <f t="shared" si="74"/>
        <v>859.36232579572891</v>
      </c>
    </row>
    <row r="431" spans="1:11">
      <c r="A431" s="65">
        <v>416</v>
      </c>
      <c r="B431" s="67">
        <f t="shared" si="66"/>
        <v>859.36232579572891</v>
      </c>
      <c r="C431" s="66">
        <f t="shared" si="67"/>
        <v>34.666666666666664</v>
      </c>
      <c r="D431" s="70">
        <f t="shared" si="68"/>
        <v>863.37500116355909</v>
      </c>
      <c r="E431" s="67">
        <f t="shared" si="69"/>
        <v>863.37500116355909</v>
      </c>
      <c r="F431" s="68">
        <f t="shared" si="70"/>
        <v>1030.2230709978153</v>
      </c>
      <c r="G431" s="68" cm="1">
        <f t="array" ref="G431">_xll.DCE_EC312_SpecificHeat_Ca(B431)</f>
        <v>683.82577999060322</v>
      </c>
      <c r="H431" s="67">
        <f t="shared" si="71"/>
        <v>0.37484021998282724</v>
      </c>
      <c r="I431" s="67">
        <f t="shared" si="72"/>
        <v>859.73716601571175</v>
      </c>
      <c r="J431" s="71">
        <f t="shared" si="73"/>
        <v>34.666666666666664</v>
      </c>
      <c r="K431" s="72">
        <f t="shared" si="74"/>
        <v>859.73716601571175</v>
      </c>
    </row>
    <row r="432" spans="1:11">
      <c r="A432" s="65">
        <v>417</v>
      </c>
      <c r="B432" s="67">
        <f t="shared" si="66"/>
        <v>859.73716601571175</v>
      </c>
      <c r="C432" s="66">
        <f t="shared" si="67"/>
        <v>34.75</v>
      </c>
      <c r="D432" s="70">
        <f t="shared" si="68"/>
        <v>863.73345012939114</v>
      </c>
      <c r="E432" s="67">
        <f t="shared" si="69"/>
        <v>863.73345012939114</v>
      </c>
      <c r="F432" s="68">
        <f t="shared" si="70"/>
        <v>1026.9130039738548</v>
      </c>
      <c r="G432" s="68" cm="1">
        <f t="array" ref="G432">_xll.DCE_EC312_SpecificHeat_Ca(B432)</f>
        <v>683.4215650500272</v>
      </c>
      <c r="H432" s="67">
        <f t="shared" si="71"/>
        <v>0.37385686261222273</v>
      </c>
      <c r="I432" s="67">
        <f t="shared" si="72"/>
        <v>860.11102287832398</v>
      </c>
      <c r="J432" s="71">
        <f t="shared" si="73"/>
        <v>34.75</v>
      </c>
      <c r="K432" s="72">
        <f t="shared" si="74"/>
        <v>860.11102287832398</v>
      </c>
    </row>
    <row r="433" spans="1:11">
      <c r="A433" s="65">
        <v>418</v>
      </c>
      <c r="B433" s="67">
        <f t="shared" si="66"/>
        <v>860.11102287832398</v>
      </c>
      <c r="C433" s="66">
        <f t="shared" si="67"/>
        <v>34.833333333333336</v>
      </c>
      <c r="D433" s="70">
        <f t="shared" si="68"/>
        <v>864.09104360761808</v>
      </c>
      <c r="E433" s="67">
        <f t="shared" si="69"/>
        <v>864.09104360761808</v>
      </c>
      <c r="F433" s="68">
        <f t="shared" si="70"/>
        <v>1023.6267883274251</v>
      </c>
      <c r="G433" s="68" cm="1">
        <f t="array" ref="G433">_xll.DCE_EC312_SpecificHeat_Ca(B433)</f>
        <v>683.02074836626321</v>
      </c>
      <c r="H433" s="67">
        <f t="shared" si="71"/>
        <v>0.37287917456287245</v>
      </c>
      <c r="I433" s="67">
        <f t="shared" si="72"/>
        <v>860.48390205288683</v>
      </c>
      <c r="J433" s="71">
        <f t="shared" si="73"/>
        <v>34.833333333333336</v>
      </c>
      <c r="K433" s="72">
        <f t="shared" si="74"/>
        <v>860.48390205288683</v>
      </c>
    </row>
    <row r="434" spans="1:11">
      <c r="A434" s="65">
        <v>419</v>
      </c>
      <c r="B434" s="67">
        <f t="shared" si="66"/>
        <v>860.48390205288683</v>
      </c>
      <c r="C434" s="66">
        <f t="shared" si="67"/>
        <v>34.916666666666664</v>
      </c>
      <c r="D434" s="70">
        <f t="shared" si="68"/>
        <v>864.44778567199614</v>
      </c>
      <c r="E434" s="67">
        <f t="shared" si="69"/>
        <v>864.44778567199614</v>
      </c>
      <c r="F434" s="68">
        <f t="shared" si="70"/>
        <v>1020.3641275514001</v>
      </c>
      <c r="G434" s="68" cm="1">
        <f t="array" ref="G434">_xll.DCE_EC312_SpecificHeat_Ca(B434)</f>
        <v>682.62328534647918</v>
      </c>
      <c r="H434" s="67">
        <f t="shared" si="71"/>
        <v>0.37190709664561716</v>
      </c>
      <c r="I434" s="67">
        <f t="shared" si="72"/>
        <v>860.85580914953243</v>
      </c>
      <c r="J434" s="71">
        <f t="shared" si="73"/>
        <v>34.916666666666664</v>
      </c>
      <c r="K434" s="72">
        <f t="shared" si="74"/>
        <v>860.85580914953243</v>
      </c>
    </row>
    <row r="435" spans="1:11">
      <c r="A435" s="65">
        <v>420</v>
      </c>
      <c r="B435" s="67">
        <f t="shared" si="66"/>
        <v>860.85580914953243</v>
      </c>
      <c r="C435" s="66">
        <f t="shared" si="67"/>
        <v>35</v>
      </c>
      <c r="D435" s="70">
        <f t="shared" si="68"/>
        <v>864.80368036725258</v>
      </c>
      <c r="E435" s="67">
        <f t="shared" si="69"/>
        <v>864.80368036725258</v>
      </c>
      <c r="F435" s="68">
        <f t="shared" si="70"/>
        <v>1017.1247309678409</v>
      </c>
      <c r="G435" s="68" cm="1">
        <f t="array" ref="G435">_xll.DCE_EC312_SpecificHeat_Ca(B435)</f>
        <v>682.22913219446195</v>
      </c>
      <c r="H435" s="67">
        <f t="shared" si="71"/>
        <v>0.37094057080516024</v>
      </c>
      <c r="I435" s="67">
        <f t="shared" si="72"/>
        <v>861.22674972033758</v>
      </c>
      <c r="J435" s="71">
        <f t="shared" si="73"/>
        <v>35</v>
      </c>
      <c r="K435" s="72">
        <f t="shared" si="74"/>
        <v>861.22674972033758</v>
      </c>
    </row>
    <row r="436" spans="1:11">
      <c r="A436" s="65">
        <v>421</v>
      </c>
      <c r="B436" s="67">
        <f t="shared" si="66"/>
        <v>861.22674972033758</v>
      </c>
      <c r="C436" s="66">
        <f t="shared" si="67"/>
        <v>35.083333333333336</v>
      </c>
      <c r="D436" s="70">
        <f t="shared" si="68"/>
        <v>865.15873170936038</v>
      </c>
      <c r="E436" s="67">
        <f t="shared" si="69"/>
        <v>865.15873170936038</v>
      </c>
      <c r="F436" s="68">
        <f t="shared" si="70"/>
        <v>1013.9083135519944</v>
      </c>
      <c r="G436" s="68" cm="1">
        <f t="array" ref="G436">_xll.DCE_EC312_SpecificHeat_Ca(B436)</f>
        <v>681.83824589240317</v>
      </c>
      <c r="H436" s="67">
        <f t="shared" si="71"/>
        <v>0.36997954008113421</v>
      </c>
      <c r="I436" s="67">
        <f t="shared" si="72"/>
        <v>861.59672926041867</v>
      </c>
      <c r="J436" s="71">
        <f t="shared" si="73"/>
        <v>35.083333333333336</v>
      </c>
      <c r="K436" s="72">
        <f t="shared" si="74"/>
        <v>861.59672926041867</v>
      </c>
    </row>
    <row r="437" spans="1:11">
      <c r="A437" s="65">
        <v>422</v>
      </c>
      <c r="B437" s="67">
        <f t="shared" si="66"/>
        <v>861.59672926041867</v>
      </c>
      <c r="C437" s="66">
        <f t="shared" si="67"/>
        <v>35.166666666666664</v>
      </c>
      <c r="D437" s="70">
        <f t="shared" si="68"/>
        <v>865.51294368581034</v>
      </c>
      <c r="E437" s="67">
        <f t="shared" si="69"/>
        <v>865.51294368581034</v>
      </c>
      <c r="F437" s="68">
        <f t="shared" si="70"/>
        <v>1010.7145957637655</v>
      </c>
      <c r="G437" s="68" cm="1">
        <f t="array" ref="G437">_xll.DCE_EC312_SpecificHeat_Ca(B437)</f>
        <v>681.45058418320514</v>
      </c>
      <c r="H437" s="67">
        <f t="shared" si="71"/>
        <v>0.36902394857107323</v>
      </c>
      <c r="I437" s="67">
        <f t="shared" si="72"/>
        <v>861.96575320898978</v>
      </c>
      <c r="J437" s="71">
        <f t="shared" si="73"/>
        <v>35.166666666666664</v>
      </c>
      <c r="K437" s="72">
        <f t="shared" si="74"/>
        <v>861.96575320898978</v>
      </c>
    </row>
    <row r="438" spans="1:11">
      <c r="A438" s="65">
        <v>423</v>
      </c>
      <c r="B438" s="67">
        <f t="shared" si="66"/>
        <v>861.96575320898978</v>
      </c>
      <c r="C438" s="66">
        <f t="shared" si="67"/>
        <v>35.25</v>
      </c>
      <c r="D438" s="70">
        <f t="shared" si="68"/>
        <v>865.86632025588017</v>
      </c>
      <c r="E438" s="67">
        <f t="shared" si="69"/>
        <v>865.86632025588017</v>
      </c>
      <c r="F438" s="68">
        <f t="shared" si="70"/>
        <v>1007.5433033867528</v>
      </c>
      <c r="G438" s="68" cm="1">
        <f t="array" ref="G438">_xll.DCE_EC312_SpecificHeat_Ca(B438)</f>
        <v>681.06610555328598</v>
      </c>
      <c r="H438" s="67">
        <f t="shared" si="71"/>
        <v>0.36807374139536286</v>
      </c>
      <c r="I438" s="67">
        <f t="shared" si="72"/>
        <v>862.33382695038517</v>
      </c>
      <c r="J438" s="71">
        <f t="shared" si="73"/>
        <v>35.25</v>
      </c>
      <c r="K438" s="72">
        <f t="shared" si="74"/>
        <v>862.33382695038517</v>
      </c>
    </row>
    <row r="439" spans="1:11">
      <c r="A439" s="65">
        <v>424</v>
      </c>
      <c r="B439" s="67">
        <f t="shared" si="66"/>
        <v>862.33382695038517</v>
      </c>
      <c r="C439" s="66">
        <f t="shared" si="67"/>
        <v>35.333333333333336</v>
      </c>
      <c r="D439" s="70">
        <f t="shared" si="68"/>
        <v>866.21886535089925</v>
      </c>
      <c r="E439" s="67">
        <f t="shared" si="69"/>
        <v>866.21886535089925</v>
      </c>
      <c r="F439" s="68">
        <f t="shared" si="70"/>
        <v>1004.3941673740134</v>
      </c>
      <c r="G439" s="68" cm="1">
        <f t="array" ref="G439">_xll.DCE_EC312_SpecificHeat_Ca(B439)</f>
        <v>680.68476921586989</v>
      </c>
      <c r="H439" s="67">
        <f t="shared" si="71"/>
        <v>0.36712886466389172</v>
      </c>
      <c r="I439" s="67">
        <f t="shared" si="72"/>
        <v>862.70095581504904</v>
      </c>
      <c r="J439" s="71">
        <f t="shared" si="73"/>
        <v>35.333333333333336</v>
      </c>
      <c r="K439" s="72">
        <f t="shared" si="74"/>
        <v>862.70095581504904</v>
      </c>
    </row>
    <row r="440" spans="1:11">
      <c r="A440" s="65">
        <v>425</v>
      </c>
      <c r="B440" s="67">
        <f t="shared" si="66"/>
        <v>862.70095581504904</v>
      </c>
      <c r="C440" s="66">
        <f t="shared" si="67"/>
        <v>35.416666666666664</v>
      </c>
      <c r="D440" s="70">
        <f t="shared" si="68"/>
        <v>866.57058287451196</v>
      </c>
      <c r="E440" s="67">
        <f t="shared" si="69"/>
        <v>866.57058287451196</v>
      </c>
      <c r="F440" s="68">
        <f t="shared" si="70"/>
        <v>1001.266923700222</v>
      </c>
      <c r="G440" s="68" cm="1">
        <f t="array" ref="G440">_xll.DCE_EC312_SpecificHeat_Ca(B440)</f>
        <v>680.306535094742</v>
      </c>
      <c r="H440" s="67">
        <f t="shared" si="71"/>
        <v>0.36618926544431635</v>
      </c>
      <c r="I440" s="67">
        <f t="shared" si="72"/>
        <v>863.06714508049333</v>
      </c>
      <c r="J440" s="71">
        <f t="shared" si="73"/>
        <v>35.416666666666664</v>
      </c>
      <c r="K440" s="72">
        <f t="shared" si="74"/>
        <v>863.06714508049333</v>
      </c>
    </row>
    <row r="441" spans="1:11">
      <c r="A441" s="65">
        <v>426</v>
      </c>
      <c r="B441" s="67">
        <f t="shared" si="66"/>
        <v>863.06714508049333</v>
      </c>
      <c r="C441" s="66">
        <f t="shared" si="67"/>
        <v>35.5</v>
      </c>
      <c r="D441" s="70">
        <f t="shared" si="68"/>
        <v>866.92147670293605</v>
      </c>
      <c r="E441" s="67">
        <f t="shared" si="69"/>
        <v>866.92147670293605</v>
      </c>
      <c r="F441" s="68">
        <f t="shared" si="70"/>
        <v>998.16131322003798</v>
      </c>
      <c r="G441" s="68" cm="1">
        <f t="array" ref="G441">_xll.DCE_EC312_SpecificHeat_Ca(B441)</f>
        <v>679.93136380845453</v>
      </c>
      <c r="H441" s="67">
        <f t="shared" si="71"/>
        <v>0.36525489173189851</v>
      </c>
      <c r="I441" s="67">
        <f t="shared" si="72"/>
        <v>863.4323999722252</v>
      </c>
      <c r="J441" s="71">
        <f t="shared" si="73"/>
        <v>35.5</v>
      </c>
      <c r="K441" s="72">
        <f t="shared" si="74"/>
        <v>863.4323999722252</v>
      </c>
    </row>
    <row r="442" spans="1:11">
      <c r="A442" s="65">
        <v>427</v>
      </c>
      <c r="B442" s="67">
        <f t="shared" si="66"/>
        <v>863.4323999722252</v>
      </c>
      <c r="C442" s="66">
        <f t="shared" si="67"/>
        <v>35.583333333333336</v>
      </c>
      <c r="D442" s="70">
        <f t="shared" si="68"/>
        <v>867.27155068521995</v>
      </c>
      <c r="E442" s="67">
        <f t="shared" si="69"/>
        <v>867.27155068521995</v>
      </c>
      <c r="F442" s="68">
        <f t="shared" si="70"/>
        <v>995.0770815327262</v>
      </c>
      <c r="G442" s="68" cm="1">
        <f t="array" ref="G442">_xll.DCE_EC312_SpecificHeat_Ca(B442)</f>
        <v>679.55921665496771</v>
      </c>
      <c r="H442" s="67">
        <f t="shared" si="71"/>
        <v>0.36432569242096102</v>
      </c>
      <c r="I442" s="67">
        <f t="shared" si="72"/>
        <v>863.79672566464615</v>
      </c>
      <c r="J442" s="71">
        <f t="shared" si="73"/>
        <v>35.583333333333336</v>
      </c>
      <c r="K442" s="72">
        <f t="shared" si="74"/>
        <v>863.79672566464615</v>
      </c>
    </row>
    <row r="443" spans="1:11">
      <c r="A443" s="65">
        <v>428</v>
      </c>
      <c r="B443" s="67">
        <f t="shared" si="66"/>
        <v>863.79672566464615</v>
      </c>
      <c r="C443" s="66">
        <f t="shared" si="67"/>
        <v>35.666666666666664</v>
      </c>
      <c r="D443" s="70">
        <f t="shared" si="68"/>
        <v>867.62080864349502</v>
      </c>
      <c r="E443" s="67">
        <f t="shared" si="69"/>
        <v>867.62080864349502</v>
      </c>
      <c r="F443" s="68">
        <f t="shared" si="70"/>
        <v>992.01397885110146</v>
      </c>
      <c r="G443" s="68" cm="1">
        <f t="array" ref="G443">_xll.DCE_EC312_SpecificHeat_Ca(B443)</f>
        <v>679.19005559671064</v>
      </c>
      <c r="H443" s="67">
        <f t="shared" si="71"/>
        <v>0.36340161727728149</v>
      </c>
      <c r="I443" s="67">
        <f t="shared" si="72"/>
        <v>864.16012728192345</v>
      </c>
      <c r="J443" s="71">
        <f t="shared" si="73"/>
        <v>35.666666666666664</v>
      </c>
      <c r="K443" s="72">
        <f t="shared" si="74"/>
        <v>864.16012728192345</v>
      </c>
    </row>
    <row r="444" spans="1:11">
      <c r="A444" s="65">
        <v>429</v>
      </c>
      <c r="B444" s="67">
        <f t="shared" si="66"/>
        <v>864.16012728192345</v>
      </c>
      <c r="C444" s="66">
        <f t="shared" si="67"/>
        <v>35.75</v>
      </c>
      <c r="D444" s="70">
        <f t="shared" si="68"/>
        <v>867.96925437322739</v>
      </c>
      <c r="E444" s="67">
        <f t="shared" si="69"/>
        <v>867.96925437322739</v>
      </c>
      <c r="F444" s="68">
        <f t="shared" si="70"/>
        <v>988.97175987757907</v>
      </c>
      <c r="G444" s="68" cm="1">
        <f t="array" ref="G444">_xll.DCE_EC312_SpecificHeat_Ca(B444)</f>
        <v>678.82384324604857</v>
      </c>
      <c r="H444" s="67">
        <f t="shared" si="71"/>
        <v>0.36248261691246886</v>
      </c>
      <c r="I444" s="67">
        <f t="shared" si="72"/>
        <v>864.52260989883587</v>
      </c>
      <c r="J444" s="71">
        <f t="shared" si="73"/>
        <v>35.75</v>
      </c>
      <c r="K444" s="72">
        <f t="shared" si="74"/>
        <v>864.52260989883587</v>
      </c>
    </row>
    <row r="445" spans="1:11">
      <c r="A445" s="65">
        <v>430</v>
      </c>
      <c r="B445" s="67">
        <f t="shared" si="66"/>
        <v>864.52260989883587</v>
      </c>
      <c r="C445" s="66">
        <f t="shared" si="67"/>
        <v>35.833333333333336</v>
      </c>
      <c r="D445" s="70">
        <f t="shared" si="68"/>
        <v>868.3168916434638</v>
      </c>
      <c r="E445" s="67">
        <f t="shared" si="69"/>
        <v>868.3168916434638</v>
      </c>
      <c r="F445" s="68">
        <f t="shared" si="70"/>
        <v>985.95018368290027</v>
      </c>
      <c r="G445" s="68" cm="1">
        <f t="array" ref="G445">_xll.DCE_EC312_SpecificHeat_Ca(B445)</f>
        <v>678.46054285114269</v>
      </c>
      <c r="H445" s="67">
        <f t="shared" si="71"/>
        <v>0.36156864275872247</v>
      </c>
      <c r="I445" s="67">
        <f t="shared" si="72"/>
        <v>864.88417854159457</v>
      </c>
      <c r="J445" s="71">
        <f t="shared" si="73"/>
        <v>35.833333333333336</v>
      </c>
      <c r="K445" s="72">
        <f t="shared" si="74"/>
        <v>864.88417854159457</v>
      </c>
    </row>
    <row r="446" spans="1:11">
      <c r="A446" s="65">
        <v>431</v>
      </c>
      <c r="B446" s="67">
        <f t="shared" si="66"/>
        <v>864.88417854159457</v>
      </c>
      <c r="C446" s="66">
        <f t="shared" si="67"/>
        <v>35.916666666666664</v>
      </c>
      <c r="D446" s="70">
        <f t="shared" si="68"/>
        <v>868.66372419707727</v>
      </c>
      <c r="E446" s="67">
        <f t="shared" si="69"/>
        <v>868.66372419707727</v>
      </c>
      <c r="F446" s="68">
        <f t="shared" si="70"/>
        <v>982.94901359128266</v>
      </c>
      <c r="G446" s="68" cm="1">
        <f t="array" ref="G446">_xll.DCE_EC312_SpecificHeat_Ca(B446)</f>
        <v>678.10011828218944</v>
      </c>
      <c r="H446" s="67">
        <f t="shared" si="71"/>
        <v>0.36065964704537207</v>
      </c>
      <c r="I446" s="67">
        <f t="shared" si="72"/>
        <v>865.24483818863996</v>
      </c>
      <c r="J446" s="71">
        <f t="shared" si="73"/>
        <v>35.916666666666664</v>
      </c>
      <c r="K446" s="72">
        <f t="shared" si="74"/>
        <v>865.24483818863996</v>
      </c>
    </row>
    <row r="447" spans="1:11">
      <c r="A447" s="65">
        <v>432</v>
      </c>
      <c r="B447" s="67">
        <f t="shared" si="66"/>
        <v>865.24483818863996</v>
      </c>
      <c r="C447" s="66">
        <f t="shared" si="67"/>
        <v>36</v>
      </c>
      <c r="D447" s="70">
        <f t="shared" si="68"/>
        <v>869.00975575100892</v>
      </c>
      <c r="E447" s="67">
        <f t="shared" si="69"/>
        <v>869.00975575100892</v>
      </c>
      <c r="F447" s="68">
        <f t="shared" si="70"/>
        <v>979.96801706925112</v>
      </c>
      <c r="G447" s="68" cm="1">
        <f t="array" ref="G447">_xll.DCE_EC312_SpecificHeat_Ca(B447)</f>
        <v>677.7425340180265</v>
      </c>
      <c r="H447" s="67">
        <f t="shared" si="71"/>
        <v>0.35975558277621367</v>
      </c>
      <c r="I447" s="67">
        <f t="shared" si="72"/>
        <v>865.60459377141615</v>
      </c>
      <c r="J447" s="71">
        <f t="shared" si="73"/>
        <v>36</v>
      </c>
      <c r="K447" s="72">
        <f t="shared" si="74"/>
        <v>865.60459377141615</v>
      </c>
    </row>
    <row r="448" spans="1:11">
      <c r="A448" s="65">
        <v>433</v>
      </c>
      <c r="B448" s="67">
        <f t="shared" si="66"/>
        <v>865.60459377141615</v>
      </c>
      <c r="C448" s="66">
        <f t="shared" si="67"/>
        <v>36.083333333333336</v>
      </c>
      <c r="D448" s="70">
        <f t="shared" si="68"/>
        <v>869.35498999650645</v>
      </c>
      <c r="E448" s="67">
        <f t="shared" si="69"/>
        <v>869.35498999650645</v>
      </c>
      <c r="F448" s="68">
        <f t="shared" si="70"/>
        <v>977.00696561869938</v>
      </c>
      <c r="G448" s="68" cm="1">
        <f t="array" ref="G448">_xll.DCE_EC312_SpecificHeat_Ca(B448)</f>
        <v>677.3877551330952</v>
      </c>
      <c r="H448" s="67">
        <f t="shared" si="71"/>
        <v>0.35885640370786348</v>
      </c>
      <c r="I448" s="67">
        <f t="shared" si="72"/>
        <v>865.96345017512397</v>
      </c>
      <c r="J448" s="71">
        <f t="shared" si="73"/>
        <v>36.083333333333336</v>
      </c>
      <c r="K448" s="72">
        <f t="shared" si="74"/>
        <v>865.96345017512397</v>
      </c>
    </row>
    <row r="449" spans="1:11">
      <c r="A449" s="65">
        <v>434</v>
      </c>
      <c r="B449" s="67">
        <f t="shared" si="66"/>
        <v>865.96345017512397</v>
      </c>
      <c r="C449" s="66">
        <f t="shared" si="67"/>
        <v>36.166666666666664</v>
      </c>
      <c r="D449" s="70">
        <f t="shared" si="68"/>
        <v>869.69943059936031</v>
      </c>
      <c r="E449" s="67">
        <f t="shared" si="69"/>
        <v>869.69943059936031</v>
      </c>
      <c r="F449" s="68">
        <f t="shared" si="70"/>
        <v>974.06563467400861</v>
      </c>
      <c r="G449" s="68" cm="1">
        <f t="array" ref="G449">_xll.DCE_EC312_SpecificHeat_Ca(B449)</f>
        <v>677.03574728474541</v>
      </c>
      <c r="H449" s="67">
        <f t="shared" si="71"/>
        <v>0.357962064329087</v>
      </c>
      <c r="I449" s="67">
        <f t="shared" si="72"/>
        <v>866.32141223945302</v>
      </c>
      <c r="J449" s="71">
        <f t="shared" si="73"/>
        <v>36.166666666666664</v>
      </c>
      <c r="K449" s="72">
        <f t="shared" si="74"/>
        <v>866.32141223945302</v>
      </c>
    </row>
    <row r="450" spans="1:11">
      <c r="A450" s="65">
        <v>435</v>
      </c>
      <c r="B450" s="67">
        <f t="shared" si="66"/>
        <v>866.32141223945302</v>
      </c>
      <c r="C450" s="66">
        <f t="shared" si="67"/>
        <v>36.25</v>
      </c>
      <c r="D450" s="70">
        <f t="shared" si="68"/>
        <v>870.04308120013809</v>
      </c>
      <c r="E450" s="67">
        <f t="shared" si="69"/>
        <v>870.04308120013809</v>
      </c>
      <c r="F450" s="68">
        <f t="shared" si="70"/>
        <v>971.14380350306362</v>
      </c>
      <c r="G450" s="68" cm="1">
        <f t="array" ref="G450">_xll.DCE_EC312_SpecificHeat_Ca(B450)</f>
        <v>676.6864767008733</v>
      </c>
      <c r="H450" s="67">
        <f t="shared" si="71"/>
        <v>0.35707251984106325</v>
      </c>
      <c r="I450" s="67">
        <f t="shared" si="72"/>
        <v>866.67848475929407</v>
      </c>
      <c r="J450" s="71">
        <f t="shared" si="73"/>
        <v>36.25</v>
      </c>
      <c r="K450" s="72">
        <f t="shared" si="74"/>
        <v>866.67848475929407</v>
      </c>
    </row>
    <row r="451" spans="1:11">
      <c r="A451" s="65">
        <v>436</v>
      </c>
      <c r="B451" s="67">
        <f t="shared" si="66"/>
        <v>866.67848475929407</v>
      </c>
      <c r="C451" s="66">
        <f t="shared" si="67"/>
        <v>36.333333333333336</v>
      </c>
      <c r="D451" s="70">
        <f t="shared" si="68"/>
        <v>870.38594541441455</v>
      </c>
      <c r="E451" s="67">
        <f t="shared" si="69"/>
        <v>870.38594541441455</v>
      </c>
      <c r="F451" s="68">
        <f t="shared" si="70"/>
        <v>968.24125511153272</v>
      </c>
      <c r="G451" s="68" cm="1">
        <f t="array" ref="G451">_xll.DCE_EC312_SpecificHeat_Ca(B451)</f>
        <v>676.33991016788173</v>
      </c>
      <c r="H451" s="67">
        <f t="shared" si="71"/>
        <v>0.35618772613836885</v>
      </c>
      <c r="I451" s="67">
        <f t="shared" si="72"/>
        <v>867.03467248543245</v>
      </c>
      <c r="J451" s="71">
        <f t="shared" si="73"/>
        <v>36.333333333333336</v>
      </c>
      <c r="K451" s="72">
        <f t="shared" si="74"/>
        <v>867.03467248543245</v>
      </c>
    </row>
    <row r="452" spans="1:11">
      <c r="A452" s="65">
        <v>437</v>
      </c>
      <c r="B452" s="67">
        <f t="shared" si="66"/>
        <v>867.03467248543245</v>
      </c>
      <c r="C452" s="66">
        <f t="shared" si="67"/>
        <v>36.416666666666664</v>
      </c>
      <c r="D452" s="70">
        <f t="shared" si="68"/>
        <v>870.7280268330004</v>
      </c>
      <c r="E452" s="67">
        <f t="shared" si="69"/>
        <v>870.7280268330004</v>
      </c>
      <c r="F452" s="68">
        <f t="shared" si="70"/>
        <v>965.35777615125937</v>
      </c>
      <c r="G452" s="68" cm="1">
        <f t="array" ref="G452">_xll.DCE_EC312_SpecificHeat_Ca(B452)</f>
        <v>675.99601501895256</v>
      </c>
      <c r="H452" s="67">
        <f t="shared" si="71"/>
        <v>0.35530763979101149</v>
      </c>
      <c r="I452" s="67">
        <f t="shared" si="72"/>
        <v>867.38998012522347</v>
      </c>
      <c r="J452" s="71">
        <f t="shared" si="73"/>
        <v>36.416666666666664</v>
      </c>
      <c r="K452" s="72">
        <f t="shared" si="74"/>
        <v>867.38998012522347</v>
      </c>
    </row>
    <row r="453" spans="1:11">
      <c r="A453" s="65">
        <v>438</v>
      </c>
      <c r="B453" s="67">
        <f t="shared" si="66"/>
        <v>867.38998012522347</v>
      </c>
      <c r="C453" s="66">
        <f t="shared" si="67"/>
        <v>36.5</v>
      </c>
      <c r="D453" s="70">
        <f t="shared" si="68"/>
        <v>871.06932902216784</v>
      </c>
      <c r="E453" s="67">
        <f t="shared" si="69"/>
        <v>871.06932902216784</v>
      </c>
      <c r="F453" s="68">
        <f t="shared" si="70"/>
        <v>962.49315683091675</v>
      </c>
      <c r="G453" s="68" cm="1">
        <f t="array" ref="G453">_xll.DCE_EC312_SpecificHeat_Ca(B453)</f>
        <v>675.65475912262002</v>
      </c>
      <c r="H453" s="67">
        <f t="shared" si="71"/>
        <v>0.35443221802685004</v>
      </c>
      <c r="I453" s="67">
        <f t="shared" si="72"/>
        <v>867.74441234325036</v>
      </c>
      <c r="J453" s="71">
        <f t="shared" si="73"/>
        <v>36.5</v>
      </c>
      <c r="K453" s="72">
        <f t="shared" si="74"/>
        <v>867.74441234325036</v>
      </c>
    </row>
    <row r="454" spans="1:11">
      <c r="A454" s="65">
        <v>439</v>
      </c>
      <c r="B454" s="67">
        <f t="shared" si="66"/>
        <v>867.74441234325036</v>
      </c>
      <c r="C454" s="66">
        <f t="shared" si="67"/>
        <v>36.583333333333336</v>
      </c>
      <c r="D454" s="70">
        <f t="shared" si="68"/>
        <v>871.40985552387303</v>
      </c>
      <c r="E454" s="67">
        <f t="shared" si="69"/>
        <v>871.40985552387303</v>
      </c>
      <c r="F454" s="68">
        <f t="shared" si="70"/>
        <v>959.64719083039142</v>
      </c>
      <c r="G454" s="68" cm="1">
        <f t="array" ref="G454">_xll.DCE_EC312_SpecificHeat_Ca(B454)</f>
        <v>675.31611087163799</v>
      </c>
      <c r="H454" s="67">
        <f t="shared" si="71"/>
        <v>0.35356141871495445</v>
      </c>
      <c r="I454" s="67">
        <f t="shared" si="72"/>
        <v>868.09797376196536</v>
      </c>
      <c r="J454" s="71">
        <f t="shared" si="73"/>
        <v>36.583333333333336</v>
      </c>
      <c r="K454" s="72">
        <f t="shared" si="74"/>
        <v>868.09797376196536</v>
      </c>
    </row>
    <row r="455" spans="1:11">
      <c r="A455" s="65">
        <v>440</v>
      </c>
      <c r="B455" s="67">
        <f t="shared" si="66"/>
        <v>868.09797376196536</v>
      </c>
      <c r="C455" s="66">
        <f t="shared" si="67"/>
        <v>36.666666666666664</v>
      </c>
      <c r="D455" s="70">
        <f t="shared" si="68"/>
        <v>871.74960985597761</v>
      </c>
      <c r="E455" s="67">
        <f t="shared" si="69"/>
        <v>871.74960985597761</v>
      </c>
      <c r="F455" s="68">
        <f t="shared" si="70"/>
        <v>956.81967521836361</v>
      </c>
      <c r="G455" s="68" cm="1">
        <f t="array" ref="G455">_xll.DCE_EC312_SpecificHeat_Ca(B455)</f>
        <v>674.98003917213066</v>
      </c>
      <c r="H455" s="67">
        <f t="shared" si="71"/>
        <v>0.35269520034972679</v>
      </c>
      <c r="I455" s="67">
        <f t="shared" si="72"/>
        <v>868.45066896231504</v>
      </c>
      <c r="J455" s="71">
        <f t="shared" si="73"/>
        <v>36.666666666666664</v>
      </c>
      <c r="K455" s="72">
        <f t="shared" si="74"/>
        <v>868.45066896231504</v>
      </c>
    </row>
    <row r="456" spans="1:11">
      <c r="A456" s="65">
        <v>441</v>
      </c>
      <c r="B456" s="67">
        <f t="shared" si="66"/>
        <v>868.45066896231504</v>
      </c>
      <c r="C456" s="66">
        <f t="shared" si="67"/>
        <v>36.75</v>
      </c>
      <c r="D456" s="70">
        <f t="shared" si="68"/>
        <v>872.08859551246621</v>
      </c>
      <c r="E456" s="67">
        <f t="shared" si="69"/>
        <v>872.08859551246621</v>
      </c>
      <c r="F456" s="68">
        <f t="shared" si="70"/>
        <v>954.01041037197035</v>
      </c>
      <c r="G456" s="68" cm="1">
        <f t="array" ref="G456">_xll.DCE_EC312_SpecificHeat_Ca(B456)</f>
        <v>674.64651343301739</v>
      </c>
      <c r="H456" s="67">
        <f t="shared" si="71"/>
        <v>0.35183352203538687</v>
      </c>
      <c r="I456" s="67">
        <f t="shared" si="72"/>
        <v>868.80250248435038</v>
      </c>
      <c r="J456" s="71">
        <f t="shared" si="73"/>
        <v>36.75</v>
      </c>
      <c r="K456" s="72">
        <f t="shared" si="74"/>
        <v>868.80250248435038</v>
      </c>
    </row>
    <row r="457" spans="1:11">
      <c r="A457" s="65">
        <v>442</v>
      </c>
      <c r="B457" s="67">
        <f t="shared" si="66"/>
        <v>868.80250248435038</v>
      </c>
      <c r="C457" s="66">
        <f t="shared" si="67"/>
        <v>36.833333333333336</v>
      </c>
      <c r="D457" s="70">
        <f t="shared" si="68"/>
        <v>872.42681596366208</v>
      </c>
      <c r="E457" s="67">
        <f t="shared" si="69"/>
        <v>872.42681596366208</v>
      </c>
      <c r="F457" s="68">
        <f t="shared" si="70"/>
        <v>951.21919989937203</v>
      </c>
      <c r="G457" s="68" cm="1">
        <f t="array" ref="G457">_xll.DCE_EC312_SpecificHeat_Ca(B457)</f>
        <v>674.31550355570459</v>
      </c>
      <c r="H457" s="67">
        <f t="shared" si="71"/>
        <v>0.35097634347113804</v>
      </c>
      <c r="I457" s="67">
        <f t="shared" si="72"/>
        <v>869.15347882782157</v>
      </c>
      <c r="J457" s="71">
        <f t="shared" si="73"/>
        <v>36.833333333333336</v>
      </c>
      <c r="K457" s="72">
        <f t="shared" si="74"/>
        <v>869.15347882782157</v>
      </c>
    </row>
    <row r="458" spans="1:11">
      <c r="A458" s="65">
        <v>443</v>
      </c>
      <c r="B458" s="67">
        <f t="shared" si="66"/>
        <v>869.15347882782157</v>
      </c>
      <c r="C458" s="66">
        <f t="shared" si="67"/>
        <v>36.916666666666664</v>
      </c>
      <c r="D458" s="70">
        <f t="shared" si="68"/>
        <v>872.76427465644019</v>
      </c>
      <c r="E458" s="67">
        <f t="shared" si="69"/>
        <v>872.76427465644019</v>
      </c>
      <c r="F458" s="68">
        <f t="shared" si="70"/>
        <v>948.44585056563062</v>
      </c>
      <c r="G458" s="68" cm="1">
        <f t="array" ref="G458">_xll.DCE_EC312_SpecificHeat_Ca(B458)</f>
        <v>673.9869799240364</v>
      </c>
      <c r="H458" s="67">
        <f t="shared" si="71"/>
        <v>0.35012362493717802</v>
      </c>
      <c r="I458" s="67">
        <f t="shared" si="72"/>
        <v>869.50360245275874</v>
      </c>
      <c r="J458" s="71">
        <f t="shared" si="73"/>
        <v>36.916666666666664</v>
      </c>
      <c r="K458" s="72">
        <f t="shared" si="74"/>
        <v>869.50360245275874</v>
      </c>
    </row>
    <row r="459" spans="1:11">
      <c r="A459" s="65">
        <v>444</v>
      </c>
      <c r="B459" s="67">
        <f t="shared" si="66"/>
        <v>869.50360245275874</v>
      </c>
      <c r="C459" s="66">
        <f t="shared" si="67"/>
        <v>37</v>
      </c>
      <c r="D459" s="70">
        <f t="shared" si="68"/>
        <v>873.10097501443829</v>
      </c>
      <c r="E459" s="67">
        <f t="shared" si="69"/>
        <v>873.10097501443829</v>
      </c>
      <c r="F459" s="68">
        <f t="shared" si="70"/>
        <v>945.69017221985951</v>
      </c>
      <c r="G459" s="68" cm="1">
        <f t="array" ref="G459">_xll.DCE_EC312_SpecificHeat_Ca(B459)</f>
        <v>673.66091339449531</v>
      </c>
      <c r="H459" s="67">
        <f t="shared" si="71"/>
        <v>0.34927532728081412</v>
      </c>
      <c r="I459" s="67">
        <f t="shared" si="72"/>
        <v>869.85287778003953</v>
      </c>
      <c r="J459" s="71">
        <f t="shared" si="73"/>
        <v>37</v>
      </c>
      <c r="K459" s="72">
        <f t="shared" si="74"/>
        <v>869.85287778003953</v>
      </c>
    </row>
    <row r="460" spans="1:11">
      <c r="A460" s="65">
        <v>445</v>
      </c>
      <c r="B460" s="67">
        <f t="shared" si="66"/>
        <v>869.85287778003953</v>
      </c>
      <c r="C460" s="66">
        <f t="shared" si="67"/>
        <v>37.083333333333336</v>
      </c>
      <c r="D460" s="70">
        <f t="shared" si="68"/>
        <v>873.43692043826502</v>
      </c>
      <c r="E460" s="67">
        <f t="shared" si="69"/>
        <v>873.43692043826502</v>
      </c>
      <c r="F460" s="68">
        <f t="shared" si="70"/>
        <v>942.95197772555082</v>
      </c>
      <c r="G460" s="68" cm="1">
        <f t="array" ref="G460">_xll.DCE_EC312_SpecificHeat_Ca(B460)</f>
        <v>673.33727528664645</v>
      </c>
      <c r="H460" s="67">
        <f t="shared" si="71"/>
        <v>0.34843141190339944</v>
      </c>
      <c r="I460" s="67">
        <f t="shared" si="72"/>
        <v>870.20130919194298</v>
      </c>
      <c r="J460" s="71">
        <f t="shared" si="73"/>
        <v>37.083333333333336</v>
      </c>
      <c r="K460" s="72">
        <f t="shared" si="74"/>
        <v>870.20130919194298</v>
      </c>
    </row>
    <row r="461" spans="1:11">
      <c r="A461" s="65">
        <v>446</v>
      </c>
      <c r="B461" s="67">
        <f t="shared" si="66"/>
        <v>870.20130919194298</v>
      </c>
      <c r="C461" s="66">
        <f t="shared" si="67"/>
        <v>37.166666666666664</v>
      </c>
      <c r="D461" s="70">
        <f t="shared" si="68"/>
        <v>873.77211430570605</v>
      </c>
      <c r="E461" s="67">
        <f t="shared" si="69"/>
        <v>873.77211430570605</v>
      </c>
      <c r="F461" s="68">
        <f t="shared" si="70"/>
        <v>940.23108289250206</v>
      </c>
      <c r="G461" s="68" cm="1">
        <f t="array" ref="G461">_xll.DCE_EC312_SpecificHeat_Ca(B461)</f>
        <v>673.01603737381674</v>
      </c>
      <c r="H461" s="67">
        <f t="shared" si="71"/>
        <v>0.34759184074751809</v>
      </c>
      <c r="I461" s="67">
        <f t="shared" si="72"/>
        <v>870.54890103269054</v>
      </c>
      <c r="J461" s="71">
        <f t="shared" si="73"/>
        <v>37.166666666666664</v>
      </c>
      <c r="K461" s="72">
        <f t="shared" si="74"/>
        <v>870.54890103269054</v>
      </c>
    </row>
    <row r="462" spans="1:11">
      <c r="A462" s="65">
        <v>447</v>
      </c>
      <c r="B462" s="67">
        <f t="shared" si="66"/>
        <v>870.54890103269054</v>
      </c>
      <c r="C462" s="66">
        <f t="shared" si="67"/>
        <v>37.25</v>
      </c>
      <c r="D462" s="70">
        <f t="shared" si="68"/>
        <v>874.10655997192816</v>
      </c>
      <c r="E462" s="67">
        <f t="shared" si="69"/>
        <v>874.10655997192816</v>
      </c>
      <c r="F462" s="68">
        <f t="shared" si="70"/>
        <v>937.52730641175333</v>
      </c>
      <c r="G462" s="68" cm="1">
        <f t="array" ref="G462">_xll.DCE_EC312_SpecificHeat_Ca(B462)</f>
        <v>672.69717187400499</v>
      </c>
      <c r="H462" s="67">
        <f t="shared" si="71"/>
        <v>0.34675657628495138</v>
      </c>
      <c r="I462" s="67">
        <f t="shared" si="72"/>
        <v>870.89565760897551</v>
      </c>
      <c r="J462" s="71">
        <f t="shared" si="73"/>
        <v>37.25</v>
      </c>
      <c r="K462" s="72">
        <f t="shared" si="74"/>
        <v>870.89565760897551</v>
      </c>
    </row>
    <row r="463" spans="1:11">
      <c r="A463" s="65">
        <v>448</v>
      </c>
      <c r="B463" s="67">
        <f t="shared" si="66"/>
        <v>870.89565760897551</v>
      </c>
      <c r="C463" s="66">
        <f t="shared" si="67"/>
        <v>37.333333333333336</v>
      </c>
      <c r="D463" s="70">
        <f t="shared" si="68"/>
        <v>874.44026076968044</v>
      </c>
      <c r="E463" s="67">
        <f t="shared" si="69"/>
        <v>874.44026076968044</v>
      </c>
      <c r="F463" s="68">
        <f t="shared" si="70"/>
        <v>934.84046979168488</v>
      </c>
      <c r="G463" s="68" cm="1">
        <f t="array" ref="G463">_xll.DCE_EC312_SpecificHeat_Ca(B463)</f>
        <v>672.38065144101154</v>
      </c>
      <c r="H463" s="67">
        <f t="shared" si="71"/>
        <v>0.34592558150475561</v>
      </c>
      <c r="I463" s="67">
        <f t="shared" si="72"/>
        <v>871.24158319048024</v>
      </c>
      <c r="J463" s="71">
        <f t="shared" si="73"/>
        <v>37.333333333333336</v>
      </c>
      <c r="K463" s="72">
        <f t="shared" si="74"/>
        <v>871.24158319048024</v>
      </c>
    </row>
    <row r="464" spans="1:11">
      <c r="A464" s="65">
        <v>449</v>
      </c>
      <c r="B464" s="67">
        <f t="shared" si="66"/>
        <v>871.24158319048024</v>
      </c>
      <c r="C464" s="66">
        <f t="shared" si="67"/>
        <v>37.416666666666664</v>
      </c>
      <c r="D464" s="70">
        <f t="shared" si="68"/>
        <v>874.77322000949323</v>
      </c>
      <c r="E464" s="67">
        <f t="shared" si="69"/>
        <v>874.77322000949323</v>
      </c>
      <c r="F464" s="68">
        <f t="shared" si="70"/>
        <v>932.1703972961659</v>
      </c>
      <c r="G464" s="68" cm="1">
        <f t="array" ref="G464">_xll.DCE_EC312_SpecificHeat_Ca(B464)</f>
        <v>672.06644915578534</v>
      </c>
      <c r="H464" s="67">
        <f t="shared" si="71"/>
        <v>0.34509881990178592</v>
      </c>
      <c r="I464" s="67">
        <f t="shared" si="72"/>
        <v>871.58668201038199</v>
      </c>
      <c r="J464" s="71">
        <f t="shared" si="73"/>
        <v>37.416666666666664</v>
      </c>
      <c r="K464" s="72">
        <f t="shared" si="74"/>
        <v>871.58668201038199</v>
      </c>
    </row>
    <row r="465" spans="1:11">
      <c r="A465" s="65">
        <v>450</v>
      </c>
      <c r="B465" s="67">
        <f t="shared" ref="B465:B528" si="75">IF(A465=1,20,I464)</f>
        <v>871.58668201038199</v>
      </c>
      <c r="C465" s="66">
        <f t="shared" ref="C465:C528" si="76">A465*5/60</f>
        <v>37.5</v>
      </c>
      <c r="D465" s="70">
        <f t="shared" ref="D465:D528" si="77">20 + 345 *LOG10(8 * C465 + 1)</f>
        <v>875.10544097987599</v>
      </c>
      <c r="E465" s="67">
        <f t="shared" ref="E465:E528" si="78">D465</f>
        <v>875.10544097987599</v>
      </c>
      <c r="F465" s="68">
        <f t="shared" ref="F465:F528" si="79">25 * (D465 - B465)+1 * 0.7 * 1 * 0.0000000567 * ((E465 + 273) ^ 4 - (B465 + 273) ^ 4)</f>
        <v>929.51691588531207</v>
      </c>
      <c r="G465" s="68" cm="1">
        <f t="array" ref="G465">_xll.DCE_EC312_SpecificHeat_Ca(B465)</f>
        <v>671.75453851798022</v>
      </c>
      <c r="H465" s="67">
        <f t="shared" ref="H465:H528" si="80">$G$10 * $G$9 / (G465 * 7850) * F465 * 5</f>
        <v>0.34427625546588625</v>
      </c>
      <c r="I465" s="67">
        <f t="shared" ref="I465:I528" si="81">B465+H465</f>
        <v>871.93095826584783</v>
      </c>
      <c r="J465" s="71">
        <f t="shared" si="73"/>
        <v>37.5</v>
      </c>
      <c r="K465" s="72">
        <f t="shared" si="74"/>
        <v>871.93095826584783</v>
      </c>
    </row>
    <row r="466" spans="1:11">
      <c r="A466" s="65">
        <v>451</v>
      </c>
      <c r="B466" s="67">
        <f t="shared" si="75"/>
        <v>871.93095826584783</v>
      </c>
      <c r="C466" s="66">
        <f t="shared" si="76"/>
        <v>37.583333333333336</v>
      </c>
      <c r="D466" s="70">
        <f t="shared" si="77"/>
        <v>875.43692694751155</v>
      </c>
      <c r="E466" s="67">
        <f t="shared" si="78"/>
        <v>875.43692694751155</v>
      </c>
      <c r="F466" s="68">
        <f t="shared" si="79"/>
        <v>926.87985515729156</v>
      </c>
      <c r="G466" s="68" cm="1">
        <f t="array" ref="G466">_xll.DCE_EC312_SpecificHeat_Ca(B466)</f>
        <v>671.44489343771363</v>
      </c>
      <c r="H466" s="67">
        <f t="shared" si="80"/>
        <v>0.34345785267117729</v>
      </c>
      <c r="I466" s="67">
        <f t="shared" si="81"/>
        <v>872.27441611851896</v>
      </c>
      <c r="J466" s="71">
        <f t="shared" si="73"/>
        <v>37.583333333333336</v>
      </c>
      <c r="K466" s="72">
        <f t="shared" si="74"/>
        <v>872.27441611851896</v>
      </c>
    </row>
    <row r="467" spans="1:11">
      <c r="A467" s="65">
        <v>452</v>
      </c>
      <c r="B467" s="67">
        <f t="shared" si="75"/>
        <v>872.27441611851896</v>
      </c>
      <c r="C467" s="66">
        <f t="shared" si="76"/>
        <v>37.666666666666664</v>
      </c>
      <c r="D467" s="70">
        <f t="shared" si="77"/>
        <v>875.76768115744937</v>
      </c>
      <c r="E467" s="67">
        <f t="shared" si="78"/>
        <v>875.76768115744937</v>
      </c>
      <c r="F467" s="68">
        <f t="shared" si="79"/>
        <v>924.25904729223203</v>
      </c>
      <c r="G467" s="68" cm="1">
        <f t="array" ref="G467">_xll.DCE_EC312_SpecificHeat_Ca(B467)</f>
        <v>671.13748822752393</v>
      </c>
      <c r="H467" s="67">
        <f t="shared" si="80"/>
        <v>0.3426435764658386</v>
      </c>
      <c r="I467" s="67">
        <f t="shared" si="81"/>
        <v>872.61705969498485</v>
      </c>
      <c r="J467" s="71">
        <f t="shared" si="73"/>
        <v>37.666666666666664</v>
      </c>
      <c r="K467" s="72">
        <f t="shared" si="74"/>
        <v>872.61705969498485</v>
      </c>
    </row>
    <row r="468" spans="1:11">
      <c r="A468" s="65">
        <v>453</v>
      </c>
      <c r="B468" s="67">
        <f t="shared" si="75"/>
        <v>872.61705969498485</v>
      </c>
      <c r="C468" s="66">
        <f t="shared" si="76"/>
        <v>37.75</v>
      </c>
      <c r="D468" s="70">
        <f t="shared" si="77"/>
        <v>876.09770683329521</v>
      </c>
      <c r="E468" s="67">
        <f t="shared" si="78"/>
        <v>876.09770683329521</v>
      </c>
      <c r="F468" s="68">
        <f t="shared" si="79"/>
        <v>921.65432699724761</v>
      </c>
      <c r="G468" s="68" cm="1">
        <f t="array" ref="G468">_xll.DCE_EC312_SpecificHeat_Ca(B468)</f>
        <v>670.83229759451831</v>
      </c>
      <c r="H468" s="67">
        <f t="shared" si="80"/>
        <v>0.34183339226203424</v>
      </c>
      <c r="I468" s="67">
        <f t="shared" si="81"/>
        <v>872.95889308724691</v>
      </c>
      <c r="J468" s="71">
        <f t="shared" si="73"/>
        <v>37.75</v>
      </c>
      <c r="K468" s="72">
        <f t="shared" si="74"/>
        <v>872.95889308724691</v>
      </c>
    </row>
    <row r="469" spans="1:11">
      <c r="A469" s="65">
        <v>454</v>
      </c>
      <c r="B469" s="67">
        <f t="shared" si="75"/>
        <v>872.95889308724691</v>
      </c>
      <c r="C469" s="66">
        <f t="shared" si="76"/>
        <v>37.833333333333336</v>
      </c>
      <c r="D469" s="70">
        <f t="shared" si="77"/>
        <v>876.42700717740081</v>
      </c>
      <c r="E469" s="67">
        <f t="shared" si="78"/>
        <v>876.42700717740081</v>
      </c>
      <c r="F469" s="68">
        <f t="shared" si="79"/>
        <v>919.06553145391376</v>
      </c>
      <c r="G469" s="68" cm="1">
        <f t="array" ref="G469">_xll.DCE_EC312_SpecificHeat_Ca(B469)</f>
        <v>670.52929663270868</v>
      </c>
      <c r="H469" s="67">
        <f t="shared" si="80"/>
        <v>0.34102726592647953</v>
      </c>
      <c r="I469" s="67">
        <f t="shared" si="81"/>
        <v>873.29992035317343</v>
      </c>
      <c r="J469" s="71">
        <f t="shared" si="73"/>
        <v>37.833333333333336</v>
      </c>
      <c r="K469" s="72">
        <f t="shared" si="74"/>
        <v>873.29992035317343</v>
      </c>
    </row>
    <row r="470" spans="1:11">
      <c r="A470" s="65">
        <v>455</v>
      </c>
      <c r="B470" s="67">
        <f t="shared" si="75"/>
        <v>873.29992035317343</v>
      </c>
      <c r="C470" s="66">
        <f t="shared" si="76"/>
        <v>37.916666666666664</v>
      </c>
      <c r="D470" s="70">
        <f t="shared" si="77"/>
        <v>876.75558537104962</v>
      </c>
      <c r="E470" s="67">
        <f t="shared" si="78"/>
        <v>876.75558537104962</v>
      </c>
      <c r="F470" s="68">
        <f t="shared" si="79"/>
        <v>916.4925002664761</v>
      </c>
      <c r="G470" s="68" cm="1">
        <f t="array" ref="G470">_xll.DCE_EC312_SpecificHeat_Ca(B470)</f>
        <v>670.22846081552711</v>
      </c>
      <c r="H470" s="67">
        <f t="shared" si="80"/>
        <v>0.34022516377102274</v>
      </c>
      <c r="I470" s="67">
        <f t="shared" si="81"/>
        <v>873.64014551694447</v>
      </c>
      <c r="J470" s="71">
        <f t="shared" si="73"/>
        <v>37.916666666666664</v>
      </c>
      <c r="K470" s="72">
        <f t="shared" si="74"/>
        <v>873.64014551694447</v>
      </c>
    </row>
    <row r="471" spans="1:11">
      <c r="A471" s="65">
        <v>456</v>
      </c>
      <c r="B471" s="67">
        <f t="shared" si="75"/>
        <v>873.64014551694447</v>
      </c>
      <c r="C471" s="66">
        <f t="shared" si="76"/>
        <v>38</v>
      </c>
      <c r="D471" s="70">
        <f t="shared" si="77"/>
        <v>877.08344457464113</v>
      </c>
      <c r="E471" s="67">
        <f t="shared" si="78"/>
        <v>877.08344457464113</v>
      </c>
      <c r="F471" s="68">
        <f t="shared" si="79"/>
        <v>913.9350754121507</v>
      </c>
      <c r="G471" s="68" cm="1">
        <f t="array" ref="G471">_xll.DCE_EC312_SpecificHeat_Ca(B471)</f>
        <v>669.92976598851783</v>
      </c>
      <c r="H471" s="67">
        <f t="shared" si="80"/>
        <v>0.33942705254375449</v>
      </c>
      <c r="I471" s="67">
        <f t="shared" si="81"/>
        <v>873.97957256948825</v>
      </c>
      <c r="J471" s="71">
        <f t="shared" si="73"/>
        <v>38</v>
      </c>
      <c r="K471" s="72">
        <f t="shared" si="74"/>
        <v>873.97957256948825</v>
      </c>
    </row>
    <row r="472" spans="1:11">
      <c r="A472" s="65">
        <v>457</v>
      </c>
      <c r="B472" s="67">
        <f t="shared" si="75"/>
        <v>873.97957256948825</v>
      </c>
      <c r="C472" s="66">
        <f t="shared" si="76"/>
        <v>38.083333333333336</v>
      </c>
      <c r="D472" s="70">
        <f t="shared" si="77"/>
        <v>877.41058792787373</v>
      </c>
      <c r="E472" s="67">
        <f t="shared" si="78"/>
        <v>877.41058792787373</v>
      </c>
      <c r="F472" s="68">
        <f t="shared" si="79"/>
        <v>911.39310119197319</v>
      </c>
      <c r="G472" s="68" cm="1">
        <f t="array" ref="G472">_xll.DCE_EC312_SpecificHeat_Ca(B472)</f>
        <v>669.63318836220083</v>
      </c>
      <c r="H472" s="67">
        <f t="shared" si="80"/>
        <v>0.3386328994200774</v>
      </c>
      <c r="I472" s="67">
        <f t="shared" si="81"/>
        <v>874.31820546890833</v>
      </c>
      <c r="J472" s="71">
        <f t="shared" si="73"/>
        <v>38.083333333333336</v>
      </c>
      <c r="K472" s="72">
        <f t="shared" si="74"/>
        <v>874.31820546890833</v>
      </c>
    </row>
    <row r="473" spans="1:11">
      <c r="A473" s="65">
        <v>458</v>
      </c>
      <c r="B473" s="67">
        <f t="shared" si="75"/>
        <v>874.31820546890833</v>
      </c>
      <c r="C473" s="66">
        <f t="shared" si="76"/>
        <v>38.166666666666664</v>
      </c>
      <c r="D473" s="70">
        <f t="shared" si="77"/>
        <v>877.73701854992487</v>
      </c>
      <c r="E473" s="67">
        <f t="shared" si="78"/>
        <v>877.73701854992487</v>
      </c>
      <c r="F473" s="68">
        <f t="shared" si="79"/>
        <v>908.86642418428619</v>
      </c>
      <c r="G473" s="68" cm="1">
        <f t="array" ref="G473">_xll.DCE_EC312_SpecificHeat_Ca(B473)</f>
        <v>669.33870450510142</v>
      </c>
      <c r="H473" s="67">
        <f t="shared" si="80"/>
        <v>0.33784267199452106</v>
      </c>
      <c r="I473" s="67">
        <f t="shared" si="81"/>
        <v>874.65604814090284</v>
      </c>
      <c r="J473" s="71">
        <f t="shared" si="73"/>
        <v>38.166666666666664</v>
      </c>
      <c r="K473" s="72">
        <f t="shared" si="74"/>
        <v>874.65604814090284</v>
      </c>
    </row>
    <row r="474" spans="1:11">
      <c r="A474" s="65">
        <v>459</v>
      </c>
      <c r="B474" s="67">
        <f t="shared" si="75"/>
        <v>874.65604814090284</v>
      </c>
      <c r="C474" s="66">
        <f t="shared" si="76"/>
        <v>38.25</v>
      </c>
      <c r="D474" s="70">
        <f t="shared" si="77"/>
        <v>878.06273953962932</v>
      </c>
      <c r="E474" s="67">
        <f t="shared" si="78"/>
        <v>878.06273953962932</v>
      </c>
      <c r="F474" s="68">
        <f t="shared" si="79"/>
        <v>906.35489319799717</v>
      </c>
      <c r="G474" s="68" cm="1">
        <f t="array" ref="G474">_xll.DCE_EC312_SpecificHeat_Ca(B474)</f>
        <v>669.04629133694061</v>
      </c>
      <c r="H474" s="67">
        <f t="shared" si="80"/>
        <v>0.33705633827224463</v>
      </c>
      <c r="I474" s="67">
        <f t="shared" si="81"/>
        <v>874.99310447917503</v>
      </c>
      <c r="J474" s="71">
        <f t="shared" si="73"/>
        <v>38.25</v>
      </c>
      <c r="K474" s="72">
        <f t="shared" si="74"/>
        <v>874.99310447917503</v>
      </c>
    </row>
    <row r="475" spans="1:11">
      <c r="A475" s="65">
        <v>460</v>
      </c>
      <c r="B475" s="67">
        <f t="shared" si="75"/>
        <v>874.99310447917503</v>
      </c>
      <c r="C475" s="66">
        <f t="shared" si="76"/>
        <v>38.333333333333336</v>
      </c>
      <c r="D475" s="70">
        <f t="shared" si="77"/>
        <v>878.38775397565621</v>
      </c>
      <c r="E475" s="67">
        <f t="shared" si="78"/>
        <v>878.38775397565621</v>
      </c>
      <c r="F475" s="68">
        <f t="shared" si="79"/>
        <v>903.85835922855199</v>
      </c>
      <c r="G475" s="68" cm="1">
        <f t="array" ref="G475">_xll.DCE_EC312_SpecificHeat_Ca(B475)</f>
        <v>668.75592612198466</v>
      </c>
      <c r="H475" s="67">
        <f t="shared" si="80"/>
        <v>0.33627386666132525</v>
      </c>
      <c r="I475" s="67">
        <f t="shared" si="81"/>
        <v>875.3293783458364</v>
      </c>
      <c r="J475" s="71">
        <f t="shared" si="73"/>
        <v>38.333333333333336</v>
      </c>
      <c r="K475" s="72">
        <f t="shared" si="74"/>
        <v>875.3293783458364</v>
      </c>
    </row>
    <row r="476" spans="1:11">
      <c r="A476" s="65">
        <v>461</v>
      </c>
      <c r="B476" s="67">
        <f t="shared" si="75"/>
        <v>875.3293783458364</v>
      </c>
      <c r="C476" s="66">
        <f t="shared" si="76"/>
        <v>38.416666666666664</v>
      </c>
      <c r="D476" s="70">
        <f t="shared" si="77"/>
        <v>878.71206491668272</v>
      </c>
      <c r="E476" s="67">
        <f t="shared" si="78"/>
        <v>878.71206491668272</v>
      </c>
      <c r="F476" s="68">
        <f t="shared" si="79"/>
        <v>901.37667541380824</v>
      </c>
      <c r="G476" s="68" cm="1">
        <f t="array" ref="G476">_xll.DCE_EC312_SpecificHeat_Ca(B476)</f>
        <v>668.46758646254557</v>
      </c>
      <c r="H476" s="67">
        <f t="shared" si="80"/>
        <v>0.33549522596479697</v>
      </c>
      <c r="I476" s="67">
        <f t="shared" si="81"/>
        <v>875.66487357180119</v>
      </c>
      <c r="J476" s="71">
        <f t="shared" si="73"/>
        <v>38.416666666666664</v>
      </c>
      <c r="K476" s="72">
        <f t="shared" si="74"/>
        <v>875.66487357180119</v>
      </c>
    </row>
    <row r="477" spans="1:11">
      <c r="A477" s="65">
        <v>462</v>
      </c>
      <c r="B477" s="67">
        <f t="shared" si="75"/>
        <v>875.66487357180119</v>
      </c>
      <c r="C477" s="66">
        <f t="shared" si="76"/>
        <v>38.5</v>
      </c>
      <c r="D477" s="70">
        <f t="shared" si="77"/>
        <v>879.03567540156791</v>
      </c>
      <c r="E477" s="67">
        <f t="shared" si="78"/>
        <v>879.03567540156791</v>
      </c>
      <c r="F477" s="68">
        <f t="shared" si="79"/>
        <v>898.90969699226866</v>
      </c>
      <c r="G477" s="68" cm="1">
        <f t="array" ref="G477">_xll.DCE_EC312_SpecificHeat_Ca(B477)</f>
        <v>668.18125029263194</v>
      </c>
      <c r="H477" s="67">
        <f t="shared" si="80"/>
        <v>0.33472038537335597</v>
      </c>
      <c r="I477" s="67">
        <f t="shared" si="81"/>
        <v>875.99959395717451</v>
      </c>
      <c r="J477" s="71">
        <f t="shared" si="73"/>
        <v>38.5</v>
      </c>
      <c r="K477" s="72">
        <f t="shared" si="74"/>
        <v>875.99959395717451</v>
      </c>
    </row>
    <row r="478" spans="1:11">
      <c r="A478" s="65">
        <v>463</v>
      </c>
      <c r="B478" s="67">
        <f t="shared" si="75"/>
        <v>875.99959395717451</v>
      </c>
      <c r="C478" s="66">
        <f t="shared" si="76"/>
        <v>38.583333333333336</v>
      </c>
      <c r="D478" s="70">
        <f t="shared" si="77"/>
        <v>879.35858844952281</v>
      </c>
      <c r="E478" s="67">
        <f t="shared" si="78"/>
        <v>879.35858844952281</v>
      </c>
      <c r="F478" s="68">
        <f t="shared" si="79"/>
        <v>896.45728126158258</v>
      </c>
      <c r="G478" s="68" cm="1">
        <f t="array" ref="G478">_xll.DCE_EC312_SpecificHeat_Ca(B478)</f>
        <v>667.89689587174371</v>
      </c>
      <c r="H478" s="67">
        <f t="shared" si="80"/>
        <v>0.33394931445796516</v>
      </c>
      <c r="I478" s="67">
        <f t="shared" si="81"/>
        <v>876.33354327163249</v>
      </c>
      <c r="J478" s="71">
        <f t="shared" si="73"/>
        <v>38.583333333333336</v>
      </c>
      <c r="K478" s="72">
        <f t="shared" si="74"/>
        <v>876.33354327163249</v>
      </c>
    </row>
    <row r="479" spans="1:11">
      <c r="A479" s="65">
        <v>464</v>
      </c>
      <c r="B479" s="67">
        <f t="shared" si="75"/>
        <v>876.33354327163249</v>
      </c>
      <c r="C479" s="66">
        <f t="shared" si="76"/>
        <v>38.666666666666664</v>
      </c>
      <c r="D479" s="70">
        <f t="shared" si="77"/>
        <v>879.68080706027968</v>
      </c>
      <c r="E479" s="67">
        <f t="shared" si="78"/>
        <v>879.68080706027968</v>
      </c>
      <c r="F479" s="68">
        <f t="shared" si="79"/>
        <v>894.01928753831316</v>
      </c>
      <c r="G479" s="68" cm="1">
        <f t="array" ref="G479">_xll.DCE_EC312_SpecificHeat_Ca(B479)</f>
        <v>667.61450177880761</v>
      </c>
      <c r="H479" s="67">
        <f t="shared" si="80"/>
        <v>0.33318198316273162</v>
      </c>
      <c r="I479" s="67">
        <f t="shared" si="81"/>
        <v>876.66672525479521</v>
      </c>
      <c r="J479" s="71">
        <f t="shared" si="73"/>
        <v>38.666666666666664</v>
      </c>
      <c r="K479" s="72">
        <f t="shared" si="74"/>
        <v>876.66672525479521</v>
      </c>
    </row>
    <row r="480" spans="1:11">
      <c r="A480" s="65">
        <v>465</v>
      </c>
      <c r="B480" s="67">
        <f t="shared" si="75"/>
        <v>876.66672525479521</v>
      </c>
      <c r="C480" s="66">
        <f t="shared" si="76"/>
        <v>38.75</v>
      </c>
      <c r="D480" s="70">
        <f t="shared" si="77"/>
        <v>880.00233421425889</v>
      </c>
      <c r="E480" s="67">
        <f t="shared" si="78"/>
        <v>880.00233421425889</v>
      </c>
      <c r="F480" s="68">
        <f t="shared" si="79"/>
        <v>891.59557711911441</v>
      </c>
      <c r="G480" s="68" cm="1">
        <f t="array" ref="G480">_xll.DCE_EC312_SpecificHeat_Ca(B480)</f>
        <v>667.33404690625036</v>
      </c>
      <c r="H480" s="67">
        <f t="shared" si="80"/>
        <v>0.33241836179811796</v>
      </c>
      <c r="I480" s="67">
        <f t="shared" si="81"/>
        <v>876.9991436165933</v>
      </c>
      <c r="J480" s="71">
        <f t="shared" si="73"/>
        <v>38.75</v>
      </c>
      <c r="K480" s="72">
        <f t="shared" si="74"/>
        <v>876.9991436165933</v>
      </c>
    </row>
    <row r="481" spans="1:11">
      <c r="A481" s="65">
        <v>466</v>
      </c>
      <c r="B481" s="67">
        <f t="shared" si="75"/>
        <v>876.9991436165933</v>
      </c>
      <c r="C481" s="66">
        <f t="shared" si="76"/>
        <v>38.833333333333336</v>
      </c>
      <c r="D481" s="70">
        <f t="shared" si="77"/>
        <v>880.32317287273509</v>
      </c>
      <c r="E481" s="67">
        <f t="shared" si="78"/>
        <v>880.32317287273509</v>
      </c>
      <c r="F481" s="68">
        <f t="shared" si="79"/>
        <v>889.18601324228757</v>
      </c>
      <c r="G481" s="68" cm="1">
        <f t="array" ref="G481">_xll.DCE_EC312_SpecificHeat_Ca(B481)</f>
        <v>667.05551045420441</v>
      </c>
      <c r="H481" s="67">
        <f t="shared" si="80"/>
        <v>0.33165842103410903</v>
      </c>
      <c r="I481" s="67">
        <f t="shared" si="81"/>
        <v>877.33080203762745</v>
      </c>
      <c r="J481" s="71">
        <f t="shared" si="73"/>
        <v>38.833333333333336</v>
      </c>
      <c r="K481" s="72">
        <f t="shared" si="74"/>
        <v>877.33080203762745</v>
      </c>
    </row>
    <row r="482" spans="1:11">
      <c r="A482" s="65">
        <v>467</v>
      </c>
      <c r="B482" s="67">
        <f t="shared" si="75"/>
        <v>877.33080203762745</v>
      </c>
      <c r="C482" s="66">
        <f t="shared" si="76"/>
        <v>38.916666666666664</v>
      </c>
      <c r="D482" s="70">
        <f t="shared" si="77"/>
        <v>880.64332597800001</v>
      </c>
      <c r="E482" s="67">
        <f t="shared" si="78"/>
        <v>880.64332597800001</v>
      </c>
      <c r="F482" s="68">
        <f t="shared" si="79"/>
        <v>886.79046105112229</v>
      </c>
      <c r="G482" s="68" cm="1">
        <f t="array" ref="G482">_xll.DCE_EC312_SpecificHeat_Ca(B482)</f>
        <v>666.77887192484445</v>
      </c>
      <c r="H482" s="67">
        <f t="shared" si="80"/>
        <v>0.33090213189386342</v>
      </c>
      <c r="I482" s="67">
        <f t="shared" si="81"/>
        <v>877.66170416952127</v>
      </c>
      <c r="J482" s="71">
        <f t="shared" si="73"/>
        <v>38.916666666666664</v>
      </c>
      <c r="K482" s="72">
        <f t="shared" si="74"/>
        <v>877.66170416952127</v>
      </c>
    </row>
    <row r="483" spans="1:11">
      <c r="A483" s="65">
        <v>468</v>
      </c>
      <c r="B483" s="67">
        <f t="shared" si="75"/>
        <v>877.66170416952127</v>
      </c>
      <c r="C483" s="66">
        <f t="shared" si="76"/>
        <v>39</v>
      </c>
      <c r="D483" s="70">
        <f t="shared" si="77"/>
        <v>880.96279645352467</v>
      </c>
      <c r="E483" s="67">
        <f t="shared" si="78"/>
        <v>880.96279645352467</v>
      </c>
      <c r="F483" s="68">
        <f t="shared" si="79"/>
        <v>884.40878755738356</v>
      </c>
      <c r="G483" s="68" cm="1">
        <f t="array" ref="G483">_xll.DCE_EC312_SpecificHeat_Ca(B483)</f>
        <v>666.50411111684934</v>
      </c>
      <c r="H483" s="67">
        <f t="shared" si="80"/>
        <v>0.3301494657472428</v>
      </c>
      <c r="I483" s="67">
        <f t="shared" si="81"/>
        <v>877.99185363526851</v>
      </c>
      <c r="J483" s="71">
        <f t="shared" si="73"/>
        <v>39</v>
      </c>
      <c r="K483" s="72">
        <f t="shared" si="74"/>
        <v>877.99185363526851</v>
      </c>
    </row>
    <row r="484" spans="1:11">
      <c r="A484" s="65">
        <v>469</v>
      </c>
      <c r="B484" s="67">
        <f t="shared" si="75"/>
        <v>877.99185363526851</v>
      </c>
      <c r="C484" s="66">
        <f t="shared" si="76"/>
        <v>39.083333333333336</v>
      </c>
      <c r="D484" s="70">
        <f t="shared" si="77"/>
        <v>881.28158720412</v>
      </c>
      <c r="E484" s="67">
        <f t="shared" si="78"/>
        <v>881.28158720412</v>
      </c>
      <c r="F484" s="68">
        <f t="shared" si="79"/>
        <v>882.04086160614406</v>
      </c>
      <c r="G484" s="68" cm="1">
        <f t="array" ref="G484">_xll.DCE_EC312_SpecificHeat_Ca(B484)</f>
        <v>666.23120811998763</v>
      </c>
      <c r="H484" s="67">
        <f t="shared" si="80"/>
        <v>0.32940039430467299</v>
      </c>
      <c r="I484" s="67">
        <f t="shared" si="81"/>
        <v>878.3212540295732</v>
      </c>
      <c r="J484" s="71">
        <f t="shared" si="73"/>
        <v>39.083333333333336</v>
      </c>
      <c r="K484" s="72">
        <f t="shared" si="74"/>
        <v>878.3212540295732</v>
      </c>
    </row>
    <row r="485" spans="1:11">
      <c r="A485" s="65">
        <v>470</v>
      </c>
      <c r="B485" s="67">
        <f t="shared" si="75"/>
        <v>878.3212540295732</v>
      </c>
      <c r="C485" s="66">
        <f t="shared" si="76"/>
        <v>39.166666666666664</v>
      </c>
      <c r="D485" s="70">
        <f t="shared" si="77"/>
        <v>881.59970111609471</v>
      </c>
      <c r="E485" s="67">
        <f t="shared" si="78"/>
        <v>881.59970111609471</v>
      </c>
      <c r="F485" s="68">
        <f t="shared" si="79"/>
        <v>879.6865538413922</v>
      </c>
      <c r="G485" s="68" cm="1">
        <f t="array" ref="G485">_xll.DCE_EC312_SpecificHeat_Ca(B485)</f>
        <v>665.96014330982291</v>
      </c>
      <c r="H485" s="67">
        <f t="shared" si="80"/>
        <v>0.32865488961112749</v>
      </c>
      <c r="I485" s="67">
        <f t="shared" si="81"/>
        <v>878.64990891918433</v>
      </c>
      <c r="J485" s="71">
        <f t="shared" si="73"/>
        <v>39.166666666666664</v>
      </c>
      <c r="K485" s="72">
        <f t="shared" si="74"/>
        <v>878.64990891918433</v>
      </c>
    </row>
    <row r="486" spans="1:11">
      <c r="A486" s="65">
        <v>471</v>
      </c>
      <c r="B486" s="67">
        <f t="shared" si="75"/>
        <v>878.64990891918433</v>
      </c>
      <c r="C486" s="66">
        <f t="shared" si="76"/>
        <v>39.25</v>
      </c>
      <c r="D486" s="70">
        <f t="shared" si="77"/>
        <v>881.9171410574121</v>
      </c>
      <c r="E486" s="67">
        <f t="shared" si="78"/>
        <v>881.9171410574121</v>
      </c>
      <c r="F486" s="68">
        <f t="shared" si="79"/>
        <v>877.34573667250481</v>
      </c>
      <c r="G486" s="68" cm="1">
        <f t="array" ref="G486">_xll.DCE_EC312_SpecificHeat_Ca(B486)</f>
        <v>665.69089734253555</v>
      </c>
      <c r="H486" s="67">
        <f t="shared" si="80"/>
        <v>0.32791292404027328</v>
      </c>
      <c r="I486" s="67">
        <f t="shared" si="81"/>
        <v>878.97782184322455</v>
      </c>
      <c r="J486" s="71">
        <f t="shared" si="73"/>
        <v>39.25</v>
      </c>
      <c r="K486" s="72">
        <f t="shared" si="74"/>
        <v>878.97782184322455</v>
      </c>
    </row>
    <row r="487" spans="1:11">
      <c r="A487" s="65">
        <v>472</v>
      </c>
      <c r="B487" s="67">
        <f t="shared" si="75"/>
        <v>878.97782184322455</v>
      </c>
      <c r="C487" s="66">
        <f t="shared" si="76"/>
        <v>39.333333333333336</v>
      </c>
      <c r="D487" s="70">
        <f t="shared" si="77"/>
        <v>882.2339098778458</v>
      </c>
      <c r="E487" s="67">
        <f t="shared" si="78"/>
        <v>882.2339098778458</v>
      </c>
      <c r="F487" s="68">
        <f t="shared" si="79"/>
        <v>875.01828424162989</v>
      </c>
      <c r="G487" s="68" cm="1">
        <f t="array" ref="G487">_xll.DCE_EC312_SpecificHeat_Ca(B487)</f>
        <v>665.42345114985835</v>
      </c>
      <c r="H487" s="67">
        <f t="shared" si="80"/>
        <v>0.32717447028879765</v>
      </c>
      <c r="I487" s="67">
        <f t="shared" si="81"/>
        <v>879.30499631351336</v>
      </c>
      <c r="J487" s="71">
        <f t="shared" ref="J487:J550" si="82">C487</f>
        <v>39.333333333333336</v>
      </c>
      <c r="K487" s="72">
        <f t="shared" ref="K487:K550" si="83">I487</f>
        <v>879.30499631351336</v>
      </c>
    </row>
    <row r="488" spans="1:11">
      <c r="A488" s="65">
        <v>473</v>
      </c>
      <c r="B488" s="67">
        <f t="shared" si="75"/>
        <v>879.30499631351336</v>
      </c>
      <c r="C488" s="66">
        <f t="shared" si="76"/>
        <v>39.416666666666664</v>
      </c>
      <c r="D488" s="70">
        <f t="shared" si="77"/>
        <v>882.55001040913248</v>
      </c>
      <c r="E488" s="67">
        <f t="shared" si="78"/>
        <v>882.55001040913248</v>
      </c>
      <c r="F488" s="68">
        <f t="shared" si="79"/>
        <v>872.70407239164206</v>
      </c>
      <c r="G488" s="68" cm="1">
        <f t="array" ref="G488">_xll.DCE_EC312_SpecificHeat_Ca(B488)</f>
        <v>665.15778593412278</v>
      </c>
      <c r="H488" s="67">
        <f t="shared" si="80"/>
        <v>0.32643950137079791</v>
      </c>
      <c r="I488" s="67">
        <f t="shared" si="81"/>
        <v>879.63143581488418</v>
      </c>
      <c r="J488" s="71">
        <f t="shared" si="82"/>
        <v>39.416666666666664</v>
      </c>
      <c r="K488" s="72">
        <f t="shared" si="83"/>
        <v>879.63143581488418</v>
      </c>
    </row>
    <row r="489" spans="1:11">
      <c r="A489" s="65">
        <v>474</v>
      </c>
      <c r="B489" s="67">
        <f t="shared" si="75"/>
        <v>879.63143581488418</v>
      </c>
      <c r="C489" s="66">
        <f t="shared" si="76"/>
        <v>39.5</v>
      </c>
      <c r="D489" s="70">
        <f t="shared" si="77"/>
        <v>882.86544546512437</v>
      </c>
      <c r="E489" s="67">
        <f t="shared" si="78"/>
        <v>882.86544546512437</v>
      </c>
      <c r="F489" s="68">
        <f t="shared" si="79"/>
        <v>870.40297863489786</v>
      </c>
      <c r="G489" s="68" cm="1">
        <f t="array" ref="G489">_xll.DCE_EC312_SpecificHeat_Ca(B489)</f>
        <v>664.89388316341274</v>
      </c>
      <c r="H489" s="67">
        <f t="shared" si="80"/>
        <v>0.32570799061231975</v>
      </c>
      <c r="I489" s="67">
        <f t="shared" si="81"/>
        <v>879.95714380549646</v>
      </c>
      <c r="J489" s="71">
        <f t="shared" si="82"/>
        <v>39.5</v>
      </c>
      <c r="K489" s="72">
        <f t="shared" si="83"/>
        <v>879.95714380549646</v>
      </c>
    </row>
    <row r="490" spans="1:11">
      <c r="A490" s="65">
        <v>475</v>
      </c>
      <c r="B490" s="67">
        <f t="shared" si="75"/>
        <v>879.95714380549646</v>
      </c>
      <c r="C490" s="66">
        <f t="shared" si="76"/>
        <v>39.583333333333336</v>
      </c>
      <c r="D490" s="70">
        <f t="shared" si="77"/>
        <v>883.18021784193911</v>
      </c>
      <c r="E490" s="67">
        <f t="shared" si="78"/>
        <v>883.18021784193911</v>
      </c>
      <c r="F490" s="68">
        <f t="shared" si="79"/>
        <v>868.11488212323081</v>
      </c>
      <c r="G490" s="68" cm="1">
        <f t="array" ref="G490">_xll.DCE_EC312_SpecificHeat_Ca(B490)</f>
        <v>664.63172456682435</v>
      </c>
      <c r="H490" s="67">
        <f t="shared" si="80"/>
        <v>0.32497991164621498</v>
      </c>
      <c r="I490" s="67">
        <f t="shared" si="81"/>
        <v>880.28212371714267</v>
      </c>
      <c r="J490" s="71">
        <f t="shared" si="82"/>
        <v>39.583333333333336</v>
      </c>
      <c r="K490" s="72">
        <f t="shared" si="83"/>
        <v>880.28212371714267</v>
      </c>
    </row>
    <row r="491" spans="1:11">
      <c r="A491" s="65">
        <v>476</v>
      </c>
      <c r="B491" s="67">
        <f t="shared" si="75"/>
        <v>880.28212371714267</v>
      </c>
      <c r="C491" s="66">
        <f t="shared" si="76"/>
        <v>39.666666666666664</v>
      </c>
      <c r="D491" s="70">
        <f t="shared" si="77"/>
        <v>883.49433031810895</v>
      </c>
      <c r="E491" s="67">
        <f t="shared" si="78"/>
        <v>883.49433031810895</v>
      </c>
      <c r="F491" s="68">
        <f t="shared" si="79"/>
        <v>865.83966361767557</v>
      </c>
      <c r="G491" s="68" cm="1">
        <f t="array" ref="G491">_xll.DCE_EC312_SpecificHeat_Ca(B491)</f>
        <v>664.37129212982688</v>
      </c>
      <c r="H491" s="67">
        <f t="shared" si="80"/>
        <v>0.32425523840675685</v>
      </c>
      <c r="I491" s="67">
        <f t="shared" si="81"/>
        <v>880.60637895554942</v>
      </c>
      <c r="J491" s="71">
        <f t="shared" si="82"/>
        <v>39.666666666666664</v>
      </c>
      <c r="K491" s="72">
        <f t="shared" si="83"/>
        <v>880.60637895554942</v>
      </c>
    </row>
    <row r="492" spans="1:11">
      <c r="A492" s="65">
        <v>477</v>
      </c>
      <c r="B492" s="67">
        <f t="shared" si="75"/>
        <v>880.60637895554942</v>
      </c>
      <c r="C492" s="66">
        <f t="shared" si="76"/>
        <v>39.75</v>
      </c>
      <c r="D492" s="70">
        <f t="shared" si="77"/>
        <v>883.80778565472747</v>
      </c>
      <c r="E492" s="67">
        <f t="shared" si="78"/>
        <v>883.80778565472747</v>
      </c>
      <c r="F492" s="68">
        <f t="shared" si="79"/>
        <v>863.57720546015435</v>
      </c>
      <c r="G492" s="68" cm="1">
        <f t="array" ref="G492">_xll.DCE_EC312_SpecificHeat_Ca(B492)</f>
        <v>664.1125680897245</v>
      </c>
      <c r="H492" s="67">
        <f t="shared" si="80"/>
        <v>0.32353394512485201</v>
      </c>
      <c r="I492" s="67">
        <f t="shared" si="81"/>
        <v>880.92991290067425</v>
      </c>
      <c r="J492" s="71">
        <f t="shared" si="82"/>
        <v>39.75</v>
      </c>
      <c r="K492" s="72">
        <f t="shared" si="83"/>
        <v>880.92991290067425</v>
      </c>
    </row>
    <row r="493" spans="1:11">
      <c r="A493" s="65">
        <v>478</v>
      </c>
      <c r="B493" s="67">
        <f t="shared" si="75"/>
        <v>880.92991290067425</v>
      </c>
      <c r="C493" s="66">
        <f t="shared" si="76"/>
        <v>39.833333333333336</v>
      </c>
      <c r="D493" s="70">
        <f t="shared" si="77"/>
        <v>884.12058659559534</v>
      </c>
      <c r="E493" s="67">
        <f t="shared" si="78"/>
        <v>884.12058659559534</v>
      </c>
      <c r="F493" s="68">
        <f t="shared" si="79"/>
        <v>861.32739154466958</v>
      </c>
      <c r="G493" s="68" cm="1">
        <f t="array" ref="G493">_xll.DCE_EC312_SpecificHeat_Ca(B493)</f>
        <v>663.85553493121427</v>
      </c>
      <c r="H493" s="67">
        <f t="shared" si="80"/>
        <v>0.32281600632293522</v>
      </c>
      <c r="I493" s="67">
        <f t="shared" si="81"/>
        <v>881.25272890699716</v>
      </c>
      <c r="J493" s="71">
        <f t="shared" si="82"/>
        <v>39.833333333333336</v>
      </c>
      <c r="K493" s="72">
        <f t="shared" si="83"/>
        <v>881.25272890699716</v>
      </c>
    </row>
    <row r="494" spans="1:11">
      <c r="A494" s="65">
        <v>479</v>
      </c>
      <c r="B494" s="67">
        <f t="shared" si="75"/>
        <v>881.25272890699716</v>
      </c>
      <c r="C494" s="66">
        <f t="shared" si="76"/>
        <v>39.916666666666664</v>
      </c>
      <c r="D494" s="70">
        <f t="shared" si="77"/>
        <v>884.4327358673645</v>
      </c>
      <c r="E494" s="67">
        <f t="shared" si="78"/>
        <v>884.4327358673645</v>
      </c>
      <c r="F494" s="68">
        <f t="shared" si="79"/>
        <v>859.09010728991018</v>
      </c>
      <c r="G494" s="68" cm="1">
        <f t="array" ref="G494">_xll.DCE_EC312_SpecificHeat_Ca(B494)</f>
        <v>663.60017538204011</v>
      </c>
      <c r="H494" s="67">
        <f t="shared" si="80"/>
        <v>0.32210139681026201</v>
      </c>
      <c r="I494" s="67">
        <f t="shared" si="81"/>
        <v>881.5748303038074</v>
      </c>
      <c r="J494" s="71">
        <f t="shared" si="82"/>
        <v>39.916666666666664</v>
      </c>
      <c r="K494" s="72">
        <f t="shared" si="83"/>
        <v>881.5748303038074</v>
      </c>
    </row>
    <row r="495" spans="1:11">
      <c r="A495" s="65">
        <v>480</v>
      </c>
      <c r="B495" s="67">
        <f t="shared" si="75"/>
        <v>881.5748303038074</v>
      </c>
      <c r="C495" s="66">
        <f t="shared" si="76"/>
        <v>40</v>
      </c>
      <c r="D495" s="70">
        <f t="shared" si="77"/>
        <v>884.7442361796808</v>
      </c>
      <c r="E495" s="67">
        <f t="shared" si="78"/>
        <v>884.7442361796808</v>
      </c>
      <c r="F495" s="68">
        <f t="shared" si="79"/>
        <v>856.86523961218768</v>
      </c>
      <c r="G495" s="68" cm="1">
        <f t="array" ref="G495">_xll.DCE_EC312_SpecificHeat_Ca(B495)</f>
        <v>663.34647240873835</v>
      </c>
      <c r="H495" s="67">
        <f t="shared" si="80"/>
        <v>0.3213900916781986</v>
      </c>
      <c r="I495" s="67">
        <f t="shared" si="81"/>
        <v>881.89622039548556</v>
      </c>
      <c r="J495" s="71">
        <f t="shared" si="82"/>
        <v>40</v>
      </c>
      <c r="K495" s="72">
        <f t="shared" si="83"/>
        <v>881.89622039548556</v>
      </c>
    </row>
    <row r="496" spans="1:11">
      <c r="A496" s="65">
        <v>481</v>
      </c>
      <c r="B496" s="67">
        <f t="shared" si="75"/>
        <v>881.89622039548556</v>
      </c>
      <c r="C496" s="66">
        <f t="shared" si="76"/>
        <v>40.083333333333336</v>
      </c>
      <c r="D496" s="70">
        <f t="shared" si="77"/>
        <v>885.05509022532488</v>
      </c>
      <c r="E496" s="67">
        <f t="shared" si="78"/>
        <v>885.05509022532488</v>
      </c>
      <c r="F496" s="68">
        <f t="shared" si="79"/>
        <v>854.65267689907705</v>
      </c>
      <c r="G496" s="68" cm="1">
        <f t="array" ref="G496">_xll.DCE_EC312_SpecificHeat_Ca(B496)</f>
        <v>663.09440921247312</v>
      </c>
      <c r="H496" s="67">
        <f t="shared" si="80"/>
        <v>0.3206820662956536</v>
      </c>
      <c r="I496" s="67">
        <f t="shared" si="81"/>
        <v>882.21690246178116</v>
      </c>
      <c r="J496" s="71">
        <f t="shared" si="82"/>
        <v>40.083333333333336</v>
      </c>
      <c r="K496" s="72">
        <f t="shared" si="83"/>
        <v>882.21690246178116</v>
      </c>
    </row>
    <row r="497" spans="1:11">
      <c r="A497" s="65">
        <v>482</v>
      </c>
      <c r="B497" s="67">
        <f t="shared" si="75"/>
        <v>882.21690246178116</v>
      </c>
      <c r="C497" s="66">
        <f t="shared" si="76"/>
        <v>40.166666666666664</v>
      </c>
      <c r="D497" s="70">
        <f t="shared" si="77"/>
        <v>885.36530068035199</v>
      </c>
      <c r="E497" s="67">
        <f t="shared" si="78"/>
        <v>885.36530068035199</v>
      </c>
      <c r="F497" s="68">
        <f t="shared" si="79"/>
        <v>852.45230898364593</v>
      </c>
      <c r="G497" s="68" cm="1">
        <f t="array" ref="G497">_xll.DCE_EC312_SpecificHeat_Ca(B497)</f>
        <v>662.84396922496057</v>
      </c>
      <c r="H497" s="67">
        <f t="shared" si="80"/>
        <v>0.31997729630460886</v>
      </c>
      <c r="I497" s="67">
        <f t="shared" si="81"/>
        <v>882.53687975808577</v>
      </c>
      <c r="J497" s="71">
        <f t="shared" si="82"/>
        <v>40.166666666666664</v>
      </c>
      <c r="K497" s="72">
        <f t="shared" si="83"/>
        <v>882.53687975808577</v>
      </c>
    </row>
    <row r="498" spans="1:11">
      <c r="A498" s="65">
        <v>483</v>
      </c>
      <c r="B498" s="67">
        <f t="shared" si="75"/>
        <v>882.53687975808577</v>
      </c>
      <c r="C498" s="66">
        <f t="shared" si="76"/>
        <v>40.25</v>
      </c>
      <c r="D498" s="70">
        <f t="shared" si="77"/>
        <v>885.6748702042305</v>
      </c>
      <c r="E498" s="67">
        <f t="shared" si="78"/>
        <v>885.6748702042305</v>
      </c>
      <c r="F498" s="68">
        <f t="shared" si="79"/>
        <v>850.26402711902631</v>
      </c>
      <c r="G498" s="68" cm="1">
        <f t="array" ref="G498">_xll.DCE_EC312_SpecificHeat_Ca(B498)</f>
        <v>662.59513610447789</v>
      </c>
      <c r="H498" s="67">
        <f t="shared" si="80"/>
        <v>0.31927575761566218</v>
      </c>
      <c r="I498" s="67">
        <f t="shared" si="81"/>
        <v>882.8561555157014</v>
      </c>
      <c r="J498" s="71">
        <f t="shared" si="82"/>
        <v>40.25</v>
      </c>
      <c r="K498" s="72">
        <f t="shared" si="83"/>
        <v>882.8561555157014</v>
      </c>
    </row>
    <row r="499" spans="1:11">
      <c r="A499" s="65">
        <v>484</v>
      </c>
      <c r="B499" s="67">
        <f t="shared" si="75"/>
        <v>882.8561555157014</v>
      </c>
      <c r="C499" s="66">
        <f t="shared" si="76"/>
        <v>40.333333333333336</v>
      </c>
      <c r="D499" s="70">
        <f t="shared" si="77"/>
        <v>885.98380143997815</v>
      </c>
      <c r="E499" s="67">
        <f t="shared" si="78"/>
        <v>885.98380143997815</v>
      </c>
      <c r="F499" s="68">
        <f t="shared" si="79"/>
        <v>848.08772395437484</v>
      </c>
      <c r="G499" s="68" cm="1">
        <f t="array" ref="G499">_xll.DCE_EC312_SpecificHeat_Ca(B499)</f>
        <v>662.34789373195656</v>
      </c>
      <c r="H499" s="67">
        <f t="shared" si="80"/>
        <v>0.31857742640397679</v>
      </c>
      <c r="I499" s="67">
        <f t="shared" si="81"/>
        <v>883.17473294210538</v>
      </c>
      <c r="J499" s="71">
        <f t="shared" si="82"/>
        <v>40.333333333333336</v>
      </c>
      <c r="K499" s="72">
        <f t="shared" si="83"/>
        <v>883.17473294210538</v>
      </c>
    </row>
    <row r="500" spans="1:11">
      <c r="A500" s="65">
        <v>485</v>
      </c>
      <c r="B500" s="67">
        <f t="shared" si="75"/>
        <v>883.17473294210538</v>
      </c>
      <c r="C500" s="66">
        <f t="shared" si="76"/>
        <v>40.416666666666664</v>
      </c>
      <c r="D500" s="70">
        <f t="shared" si="77"/>
        <v>886.29209701429784</v>
      </c>
      <c r="E500" s="67">
        <f t="shared" si="78"/>
        <v>886.29209701429784</v>
      </c>
      <c r="F500" s="68">
        <f t="shared" si="79"/>
        <v>845.92329351008379</v>
      </c>
      <c r="G500" s="68" cm="1">
        <f t="array" ref="G500">_xll.DCE_EC312_SpecificHeat_Ca(B500)</f>
        <v>662.10222620715615</v>
      </c>
      <c r="H500" s="67">
        <f t="shared" si="80"/>
        <v>0.31788227910483946</v>
      </c>
      <c r="I500" s="67">
        <f t="shared" si="81"/>
        <v>883.49261522121026</v>
      </c>
      <c r="J500" s="71">
        <f t="shared" si="82"/>
        <v>40.416666666666664</v>
      </c>
      <c r="K500" s="72">
        <f t="shared" si="83"/>
        <v>883.49261522121026</v>
      </c>
    </row>
    <row r="501" spans="1:11">
      <c r="A501" s="65">
        <v>486</v>
      </c>
      <c r="B501" s="67">
        <f t="shared" si="75"/>
        <v>883.49261522121026</v>
      </c>
      <c r="C501" s="66">
        <f t="shared" si="76"/>
        <v>40.5</v>
      </c>
      <c r="D501" s="70">
        <f t="shared" si="77"/>
        <v>886.59975953771163</v>
      </c>
      <c r="E501" s="67">
        <f t="shared" si="78"/>
        <v>886.59975953771163</v>
      </c>
      <c r="F501" s="68">
        <f t="shared" si="79"/>
        <v>843.77063115504245</v>
      </c>
      <c r="G501" s="68" cm="1">
        <f t="array" ref="G501">_xll.DCE_EC312_SpecificHeat_Ca(B501)</f>
        <v>661.85811784491852</v>
      </c>
      <c r="H501" s="67">
        <f t="shared" si="80"/>
        <v>0.31719029240987895</v>
      </c>
      <c r="I501" s="67">
        <f t="shared" si="81"/>
        <v>883.80980551362018</v>
      </c>
      <c r="J501" s="71">
        <f t="shared" si="82"/>
        <v>40.5</v>
      </c>
      <c r="K501" s="72">
        <f t="shared" si="83"/>
        <v>883.80980551362018</v>
      </c>
    </row>
    <row r="502" spans="1:11">
      <c r="A502" s="65">
        <v>487</v>
      </c>
      <c r="B502" s="67">
        <f t="shared" si="75"/>
        <v>883.80980551362018</v>
      </c>
      <c r="C502" s="66">
        <f t="shared" si="76"/>
        <v>40.583333333333336</v>
      </c>
      <c r="D502" s="70">
        <f t="shared" si="77"/>
        <v>886.90679160469313</v>
      </c>
      <c r="E502" s="67">
        <f t="shared" si="78"/>
        <v>886.90679160469313</v>
      </c>
      <c r="F502" s="68">
        <f t="shared" si="79"/>
        <v>841.6296335825474</v>
      </c>
      <c r="G502" s="68" cm="1">
        <f t="array" ref="G502">_xll.DCE_EC312_SpecificHeat_Ca(B502)</f>
        <v>661.61555317149907</v>
      </c>
      <c r="H502" s="67">
        <f t="shared" si="80"/>
        <v>0.31650144326267199</v>
      </c>
      <c r="I502" s="67">
        <f t="shared" si="81"/>
        <v>884.1263069568829</v>
      </c>
      <c r="J502" s="71">
        <f t="shared" si="82"/>
        <v>40.583333333333336</v>
      </c>
      <c r="K502" s="72">
        <f t="shared" si="83"/>
        <v>884.1263069568829</v>
      </c>
    </row>
    <row r="503" spans="1:11">
      <c r="A503" s="65">
        <v>488</v>
      </c>
      <c r="B503" s="67">
        <f t="shared" si="75"/>
        <v>884.1263069568829</v>
      </c>
      <c r="C503" s="66">
        <f t="shared" si="76"/>
        <v>40.666666666666664</v>
      </c>
      <c r="D503" s="70">
        <f t="shared" si="77"/>
        <v>887.21319579379906</v>
      </c>
      <c r="E503" s="67">
        <f t="shared" si="78"/>
        <v>887.21319579379906</v>
      </c>
      <c r="F503" s="68">
        <f t="shared" si="79"/>
        <v>839.50019878889157</v>
      </c>
      <c r="G503" s="68" cm="1">
        <f t="array" ref="G503">_xll.DCE_EC312_SpecificHeat_Ca(B503)</f>
        <v>661.37451692097386</v>
      </c>
      <c r="H503" s="67">
        <f t="shared" si="80"/>
        <v>0.31581570885525312</v>
      </c>
      <c r="I503" s="67">
        <f t="shared" si="81"/>
        <v>884.44212266573811</v>
      </c>
      <c r="J503" s="71">
        <f t="shared" si="82"/>
        <v>40.666666666666664</v>
      </c>
      <c r="K503" s="72">
        <f t="shared" si="83"/>
        <v>884.44212266573811</v>
      </c>
    </row>
    <row r="504" spans="1:11">
      <c r="A504" s="65">
        <v>489</v>
      </c>
      <c r="B504" s="67">
        <f t="shared" si="75"/>
        <v>884.44212266573811</v>
      </c>
      <c r="C504" s="66">
        <f t="shared" si="76"/>
        <v>40.75</v>
      </c>
      <c r="D504" s="70">
        <f t="shared" si="77"/>
        <v>887.5189746677986</v>
      </c>
      <c r="E504" s="67">
        <f t="shared" si="78"/>
        <v>887.5189746677986</v>
      </c>
      <c r="F504" s="68">
        <f t="shared" si="79"/>
        <v>837.38222605066937</v>
      </c>
      <c r="G504" s="68" cm="1">
        <f t="array" ref="G504">_xll.DCE_EC312_SpecificHeat_Ca(B504)</f>
        <v>661.13499403172034</v>
      </c>
      <c r="H504" s="67">
        <f t="shared" si="80"/>
        <v>0.31513306662404128</v>
      </c>
      <c r="I504" s="67">
        <f t="shared" si="81"/>
        <v>884.75725573236218</v>
      </c>
      <c r="J504" s="71">
        <f t="shared" si="82"/>
        <v>40.75</v>
      </c>
      <c r="K504" s="72">
        <f t="shared" si="83"/>
        <v>884.75725573236218</v>
      </c>
    </row>
    <row r="505" spans="1:11">
      <c r="A505" s="65">
        <v>490</v>
      </c>
      <c r="B505" s="67">
        <f t="shared" si="75"/>
        <v>884.75725573236218</v>
      </c>
      <c r="C505" s="66">
        <f t="shared" si="76"/>
        <v>40.833333333333336</v>
      </c>
      <c r="D505" s="70">
        <f t="shared" si="77"/>
        <v>887.82413077380329</v>
      </c>
      <c r="E505" s="67">
        <f t="shared" si="78"/>
        <v>887.82413077380329</v>
      </c>
      <c r="F505" s="68">
        <f t="shared" si="79"/>
        <v>835.27561590364064</v>
      </c>
      <c r="G505" s="68" cm="1">
        <f t="array" ref="G505">_xll.DCE_EC312_SpecificHeat_Ca(B505)</f>
        <v>660.89696964297025</v>
      </c>
      <c r="H505" s="67">
        <f t="shared" si="80"/>
        <v>0.31445349424625541</v>
      </c>
      <c r="I505" s="67">
        <f t="shared" si="81"/>
        <v>885.07170922660839</v>
      </c>
      <c r="J505" s="71">
        <f t="shared" si="82"/>
        <v>40.833333333333336</v>
      </c>
      <c r="K505" s="72">
        <f t="shared" si="83"/>
        <v>885.07170922660839</v>
      </c>
    </row>
    <row r="506" spans="1:11">
      <c r="A506" s="65">
        <v>491</v>
      </c>
      <c r="B506" s="67">
        <f t="shared" si="75"/>
        <v>885.07170922660839</v>
      </c>
      <c r="C506" s="66">
        <f t="shared" si="76"/>
        <v>40.916666666666664</v>
      </c>
      <c r="D506" s="70">
        <f t="shared" si="77"/>
        <v>888.12866664339253</v>
      </c>
      <c r="E506" s="67">
        <f t="shared" si="78"/>
        <v>888.12866664339253</v>
      </c>
      <c r="F506" s="68">
        <f t="shared" si="79"/>
        <v>833.18027012102596</v>
      </c>
      <c r="G506" s="68" cm="1">
        <f t="array" ref="G506">_xll.DCE_EC312_SpecificHeat_Ca(B506)</f>
        <v>660.66042909143289</v>
      </c>
      <c r="H506" s="67">
        <f t="shared" si="80"/>
        <v>0.31377696963602009</v>
      </c>
      <c r="I506" s="67">
        <f t="shared" si="81"/>
        <v>885.38548619624441</v>
      </c>
      <c r="J506" s="71">
        <f t="shared" si="82"/>
        <v>40.916666666666664</v>
      </c>
      <c r="K506" s="72">
        <f t="shared" si="83"/>
        <v>885.38548619624441</v>
      </c>
    </row>
    <row r="507" spans="1:11">
      <c r="A507" s="65">
        <v>492</v>
      </c>
      <c r="B507" s="67">
        <f t="shared" si="75"/>
        <v>885.38548619624441</v>
      </c>
      <c r="C507" s="66">
        <f t="shared" si="76"/>
        <v>41</v>
      </c>
      <c r="D507" s="70">
        <f t="shared" si="77"/>
        <v>888.43258479274118</v>
      </c>
      <c r="E507" s="67">
        <f t="shared" si="78"/>
        <v>888.43258479274118</v>
      </c>
      <c r="F507" s="68">
        <f t="shared" si="79"/>
        <v>831.09609169362557</v>
      </c>
      <c r="G507" s="68" cm="1">
        <f t="array" ref="G507">_xll.DCE_EC312_SpecificHeat_Ca(B507)</f>
        <v>660.42535790798638</v>
      </c>
      <c r="H507" s="67">
        <f t="shared" si="80"/>
        <v>0.31310347094106505</v>
      </c>
      <c r="I507" s="67">
        <f t="shared" si="81"/>
        <v>885.6985896671855</v>
      </c>
      <c r="J507" s="71">
        <f t="shared" si="82"/>
        <v>41</v>
      </c>
      <c r="K507" s="72">
        <f t="shared" si="83"/>
        <v>885.6985896671855</v>
      </c>
    </row>
    <row r="508" spans="1:11">
      <c r="A508" s="65">
        <v>493</v>
      </c>
      <c r="B508" s="67">
        <f t="shared" si="75"/>
        <v>885.6985896671855</v>
      </c>
      <c r="C508" s="66">
        <f t="shared" si="76"/>
        <v>41.083333333333336</v>
      </c>
      <c r="D508" s="70">
        <f t="shared" si="77"/>
        <v>888.73588772274343</v>
      </c>
      <c r="E508" s="67">
        <f t="shared" si="78"/>
        <v>888.73588772274343</v>
      </c>
      <c r="F508" s="68">
        <f t="shared" si="79"/>
        <v>829.02298480935667</v>
      </c>
      <c r="G508" s="68" cm="1">
        <f t="array" ref="G508">_xll.DCE_EC312_SpecificHeat_Ca(B508)</f>
        <v>660.19174181443725</v>
      </c>
      <c r="H508" s="67">
        <f t="shared" si="80"/>
        <v>0.31243297653911473</v>
      </c>
      <c r="I508" s="67">
        <f t="shared" si="81"/>
        <v>886.01102264372457</v>
      </c>
      <c r="J508" s="71">
        <f t="shared" si="82"/>
        <v>41.083333333333336</v>
      </c>
      <c r="K508" s="72">
        <f t="shared" si="83"/>
        <v>886.01102264372457</v>
      </c>
    </row>
    <row r="509" spans="1:11">
      <c r="A509" s="65">
        <v>494</v>
      </c>
      <c r="B509" s="67">
        <f t="shared" si="75"/>
        <v>886.01102264372457</v>
      </c>
      <c r="C509" s="66">
        <f t="shared" si="76"/>
        <v>41.166666666666664</v>
      </c>
      <c r="D509" s="70">
        <f t="shared" si="77"/>
        <v>889.0385779191364</v>
      </c>
      <c r="E509" s="67">
        <f t="shared" si="78"/>
        <v>889.0385779191364</v>
      </c>
      <c r="F509" s="68">
        <f t="shared" si="79"/>
        <v>826.96085483311811</v>
      </c>
      <c r="G509" s="68" cm="1">
        <f t="array" ref="G509">_xll.DCE_EC312_SpecificHeat_Ca(B509)</f>
        <v>659.9595667203439</v>
      </c>
      <c r="H509" s="67">
        <f t="shared" si="80"/>
        <v>0.31176546503431329</v>
      </c>
      <c r="I509" s="67">
        <f t="shared" si="81"/>
        <v>886.32278810875891</v>
      </c>
      <c r="J509" s="71">
        <f t="shared" si="82"/>
        <v>41.166666666666664</v>
      </c>
      <c r="K509" s="72">
        <f t="shared" si="83"/>
        <v>886.32278810875891</v>
      </c>
    </row>
    <row r="510" spans="1:11">
      <c r="A510" s="65">
        <v>495</v>
      </c>
      <c r="B510" s="67">
        <f t="shared" si="75"/>
        <v>886.32278810875891</v>
      </c>
      <c r="C510" s="66">
        <f t="shared" si="76"/>
        <v>41.25</v>
      </c>
      <c r="D510" s="70">
        <f t="shared" si="77"/>
        <v>889.34065785262305</v>
      </c>
      <c r="E510" s="67">
        <f t="shared" si="78"/>
        <v>889.34065785262305</v>
      </c>
      <c r="F510" s="68">
        <f t="shared" si="79"/>
        <v>824.90960828809193</v>
      </c>
      <c r="G510" s="68" cm="1">
        <f t="array" ref="G510">_xll.DCE_EC312_SpecificHeat_Ca(B510)</f>
        <v>659.72881871990489</v>
      </c>
      <c r="H510" s="67">
        <f t="shared" si="80"/>
        <v>0.31110091525410399</v>
      </c>
      <c r="I510" s="67">
        <f t="shared" si="81"/>
        <v>886.633889024013</v>
      </c>
      <c r="J510" s="71">
        <f t="shared" si="82"/>
        <v>41.25</v>
      </c>
      <c r="K510" s="72">
        <f t="shared" si="83"/>
        <v>886.633889024013</v>
      </c>
    </row>
    <row r="511" spans="1:11">
      <c r="A511" s="65">
        <v>496</v>
      </c>
      <c r="B511" s="67">
        <f t="shared" si="75"/>
        <v>886.633889024013</v>
      </c>
      <c r="C511" s="66">
        <f t="shared" si="76"/>
        <v>41.333333333333336</v>
      </c>
      <c r="D511" s="70">
        <f t="shared" si="77"/>
        <v>889.64212997899176</v>
      </c>
      <c r="E511" s="67">
        <f t="shared" si="78"/>
        <v>889.64212997899176</v>
      </c>
      <c r="F511" s="68">
        <f t="shared" si="79"/>
        <v>822.86915283636904</v>
      </c>
      <c r="G511" s="68" cm="1">
        <f t="array" ref="G511">_xll.DCE_EC312_SpecificHeat_Ca(B511)</f>
        <v>659.49948408890896</v>
      </c>
      <c r="H511" s="67">
        <f t="shared" si="80"/>
        <v>0.31043930624577015</v>
      </c>
      <c r="I511" s="67">
        <f t="shared" si="81"/>
        <v>886.94432833025883</v>
      </c>
      <c r="J511" s="71">
        <f t="shared" si="82"/>
        <v>41.333333333333336</v>
      </c>
      <c r="K511" s="72">
        <f t="shared" si="83"/>
        <v>886.94432833025883</v>
      </c>
    </row>
    <row r="512" spans="1:11">
      <c r="A512" s="65">
        <v>497</v>
      </c>
      <c r="B512" s="67">
        <f t="shared" si="75"/>
        <v>886.94432833025883</v>
      </c>
      <c r="C512" s="66">
        <f t="shared" si="76"/>
        <v>41.416666666666664</v>
      </c>
      <c r="D512" s="70">
        <f t="shared" si="77"/>
        <v>889.94299673923774</v>
      </c>
      <c r="E512" s="67">
        <f t="shared" si="78"/>
        <v>889.94299673923774</v>
      </c>
      <c r="F512" s="68">
        <f t="shared" si="79"/>
        <v>820.83939726066319</v>
      </c>
      <c r="G512" s="68" cm="1">
        <f t="array" ref="G512">_xll.DCE_EC312_SpecificHeat_Ca(B512)</f>
        <v>659.27154928174627</v>
      </c>
      <c r="H512" s="67">
        <f t="shared" si="80"/>
        <v>0.30978061727330441</v>
      </c>
      <c r="I512" s="67">
        <f t="shared" si="81"/>
        <v>887.25410894753213</v>
      </c>
      <c r="J512" s="71">
        <f t="shared" si="82"/>
        <v>41.416666666666664</v>
      </c>
      <c r="K512" s="72">
        <f t="shared" si="83"/>
        <v>887.25410894753213</v>
      </c>
    </row>
    <row r="513" spans="1:11">
      <c r="A513" s="65">
        <v>498</v>
      </c>
      <c r="B513" s="67">
        <f t="shared" si="75"/>
        <v>887.25410894753213</v>
      </c>
      <c r="C513" s="66">
        <f t="shared" si="76"/>
        <v>41.5</v>
      </c>
      <c r="D513" s="70">
        <f t="shared" si="77"/>
        <v>890.24326055968027</v>
      </c>
      <c r="E513" s="67">
        <f t="shared" si="78"/>
        <v>890.24326055968027</v>
      </c>
      <c r="F513" s="68">
        <f t="shared" si="79"/>
        <v>818.82025144587578</v>
      </c>
      <c r="G513" s="68" cm="1">
        <f t="array" ref="G513">_xll.DCE_EC312_SpecificHeat_Ca(B513)</f>
        <v>659.04500092847923</v>
      </c>
      <c r="H513" s="67">
        <f t="shared" si="80"/>
        <v>0.3091248278141413</v>
      </c>
      <c r="I513" s="67">
        <f t="shared" si="81"/>
        <v>887.56323377534625</v>
      </c>
      <c r="J513" s="71">
        <f t="shared" si="82"/>
        <v>41.5</v>
      </c>
      <c r="K513" s="72">
        <f t="shared" si="83"/>
        <v>887.56323377534625</v>
      </c>
    </row>
    <row r="514" spans="1:11">
      <c r="A514" s="65">
        <v>499</v>
      </c>
      <c r="B514" s="67">
        <f t="shared" si="75"/>
        <v>887.56323377534625</v>
      </c>
      <c r="C514" s="66">
        <f t="shared" si="76"/>
        <v>41.583333333333336</v>
      </c>
      <c r="D514" s="70">
        <f t="shared" si="77"/>
        <v>890.54292385208134</v>
      </c>
      <c r="E514" s="67">
        <f t="shared" si="78"/>
        <v>890.54292385208134</v>
      </c>
      <c r="F514" s="68">
        <f t="shared" si="79"/>
        <v>816.81162636157183</v>
      </c>
      <c r="G514" s="68" cm="1">
        <f t="array" ref="G514">_xll.DCE_EC312_SpecificHeat_Ca(B514)</f>
        <v>658.81982583197055</v>
      </c>
      <c r="H514" s="67">
        <f t="shared" si="80"/>
        <v>0.30847191755615594</v>
      </c>
      <c r="I514" s="67">
        <f t="shared" si="81"/>
        <v>887.87170569290242</v>
      </c>
      <c r="J514" s="71">
        <f t="shared" si="82"/>
        <v>41.583333333333336</v>
      </c>
      <c r="K514" s="72">
        <f t="shared" si="83"/>
        <v>887.87170569290242</v>
      </c>
    </row>
    <row r="515" spans="1:11">
      <c r="A515" s="65">
        <v>500</v>
      </c>
      <c r="B515" s="67">
        <f t="shared" si="75"/>
        <v>887.87170569290242</v>
      </c>
      <c r="C515" s="66">
        <f t="shared" si="76"/>
        <v>41.666666666666664</v>
      </c>
      <c r="D515" s="70">
        <f t="shared" si="77"/>
        <v>890.84198901376078</v>
      </c>
      <c r="E515" s="67">
        <f t="shared" si="78"/>
        <v>890.84198901376078</v>
      </c>
      <c r="F515" s="68">
        <f t="shared" si="79"/>
        <v>814.81343404453014</v>
      </c>
      <c r="G515" s="68" cm="1">
        <f t="array" ref="G515">_xll.DCE_EC312_SpecificHeat_Ca(B515)</f>
        <v>658.5960109650689</v>
      </c>
      <c r="H515" s="67">
        <f t="shared" si="80"/>
        <v>0.30782186639461373</v>
      </c>
      <c r="I515" s="67">
        <f t="shared" si="81"/>
        <v>888.17952755929707</v>
      </c>
      <c r="J515" s="71">
        <f t="shared" si="82"/>
        <v>41.666666666666664</v>
      </c>
      <c r="K515" s="72">
        <f t="shared" si="83"/>
        <v>888.17952755929707</v>
      </c>
    </row>
    <row r="516" spans="1:11">
      <c r="A516" s="65">
        <v>501</v>
      </c>
      <c r="B516" s="67">
        <f t="shared" si="75"/>
        <v>888.17952755929707</v>
      </c>
      <c r="C516" s="66">
        <f t="shared" si="76"/>
        <v>41.75</v>
      </c>
      <c r="D516" s="70">
        <f t="shared" si="77"/>
        <v>891.14045842771156</v>
      </c>
      <c r="E516" s="67">
        <f t="shared" si="78"/>
        <v>891.14045842771156</v>
      </c>
      <c r="F516" s="68">
        <f t="shared" si="79"/>
        <v>812.82558758152447</v>
      </c>
      <c r="G516" s="68" cm="1">
        <f t="array" ref="G516">_xll.DCE_EC312_SpecificHeat_Ca(B516)</f>
        <v>658.37354346784946</v>
      </c>
      <c r="H516" s="67">
        <f t="shared" si="80"/>
        <v>0.30717465442913383</v>
      </c>
      <c r="I516" s="67">
        <f t="shared" si="81"/>
        <v>888.48670221372618</v>
      </c>
      <c r="J516" s="71">
        <f t="shared" si="82"/>
        <v>41.75</v>
      </c>
      <c r="K516" s="72">
        <f t="shared" si="83"/>
        <v>888.48670221372618</v>
      </c>
    </row>
    <row r="517" spans="1:11">
      <c r="A517" s="65">
        <v>502</v>
      </c>
      <c r="B517" s="67">
        <f t="shared" si="75"/>
        <v>888.48670221372618</v>
      </c>
      <c r="C517" s="66">
        <f t="shared" si="76"/>
        <v>41.833333333333336</v>
      </c>
      <c r="D517" s="70">
        <f t="shared" si="77"/>
        <v>891.43833446271458</v>
      </c>
      <c r="E517" s="67">
        <f t="shared" si="78"/>
        <v>891.43833446271458</v>
      </c>
      <c r="F517" s="68">
        <f t="shared" si="79"/>
        <v>810.84800109287551</v>
      </c>
      <c r="G517" s="68" cm="1">
        <f t="array" ref="G517">_xll.DCE_EC312_SpecificHeat_Ca(B517)</f>
        <v>658.15241064490874</v>
      </c>
      <c r="H517" s="67">
        <f t="shared" si="80"/>
        <v>0.30653026196087024</v>
      </c>
      <c r="I517" s="67">
        <f t="shared" si="81"/>
        <v>888.79323247568709</v>
      </c>
      <c r="J517" s="71">
        <f t="shared" si="82"/>
        <v>41.833333333333336</v>
      </c>
      <c r="K517" s="72">
        <f t="shared" si="83"/>
        <v>888.79323247568709</v>
      </c>
    </row>
    <row r="518" spans="1:11">
      <c r="A518" s="65">
        <v>503</v>
      </c>
      <c r="B518" s="67">
        <f t="shared" si="75"/>
        <v>888.79323247568709</v>
      </c>
      <c r="C518" s="66">
        <f t="shared" si="76"/>
        <v>41.916666666666664</v>
      </c>
      <c r="D518" s="70">
        <f t="shared" si="77"/>
        <v>891.73561947345058</v>
      </c>
      <c r="E518" s="67">
        <f t="shared" si="78"/>
        <v>891.73561947345058</v>
      </c>
      <c r="F518" s="68">
        <f t="shared" si="79"/>
        <v>808.8805897159225</v>
      </c>
      <c r="G518" s="68" cm="1">
        <f t="array" ref="G518">_xll.DCE_EC312_SpecificHeat_Ca(B518)</f>
        <v>657.93259996271206</v>
      </c>
      <c r="H518" s="67">
        <f t="shared" si="80"/>
        <v>0.3058886694895917</v>
      </c>
      <c r="I518" s="67">
        <f t="shared" si="81"/>
        <v>889.0991211451767</v>
      </c>
      <c r="J518" s="71">
        <f t="shared" si="82"/>
        <v>41.916666666666664</v>
      </c>
      <c r="K518" s="72">
        <f t="shared" si="83"/>
        <v>889.0991211451767</v>
      </c>
    </row>
    <row r="519" spans="1:11">
      <c r="A519" s="65">
        <v>504</v>
      </c>
      <c r="B519" s="67">
        <f t="shared" si="75"/>
        <v>889.0991211451767</v>
      </c>
      <c r="C519" s="66">
        <f t="shared" si="76"/>
        <v>42</v>
      </c>
      <c r="D519" s="70">
        <f t="shared" si="77"/>
        <v>892.03231580061174</v>
      </c>
      <c r="E519" s="67">
        <f t="shared" si="78"/>
        <v>892.03231580061174</v>
      </c>
      <c r="F519" s="68">
        <f t="shared" si="79"/>
        <v>806.92326958873969</v>
      </c>
      <c r="G519" s="68" cm="1">
        <f t="array" ref="G519">_xll.DCE_EC312_SpecificHeat_Ca(B519)</f>
        <v>657.71409904699306</v>
      </c>
      <c r="H519" s="67">
        <f t="shared" si="80"/>
        <v>0.30524985771078572</v>
      </c>
      <c r="I519" s="67">
        <f t="shared" si="81"/>
        <v>889.4043710028875</v>
      </c>
      <c r="J519" s="71">
        <f t="shared" si="82"/>
        <v>42</v>
      </c>
      <c r="K519" s="72">
        <f t="shared" si="83"/>
        <v>889.4043710028875</v>
      </c>
    </row>
    <row r="520" spans="1:11">
      <c r="A520" s="65">
        <v>505</v>
      </c>
      <c r="B520" s="67">
        <f t="shared" si="75"/>
        <v>889.4043710028875</v>
      </c>
      <c r="C520" s="66">
        <f t="shared" si="76"/>
        <v>42.083333333333336</v>
      </c>
      <c r="D520" s="70">
        <f t="shared" si="77"/>
        <v>892.32842577101314</v>
      </c>
      <c r="E520" s="67">
        <f t="shared" si="78"/>
        <v>892.32842577101314</v>
      </c>
      <c r="F520" s="68">
        <f t="shared" si="79"/>
        <v>804.97595783515305</v>
      </c>
      <c r="G520" s="68" cm="1">
        <f t="array" ref="G520">_xll.DCE_EC312_SpecificHeat_Ca(B520)</f>
        <v>657.4968956802029</v>
      </c>
      <c r="H520" s="67">
        <f t="shared" si="80"/>
        <v>0.30461380751318545</v>
      </c>
      <c r="I520" s="67">
        <f t="shared" si="81"/>
        <v>889.70898481040069</v>
      </c>
      <c r="J520" s="71">
        <f t="shared" si="82"/>
        <v>42.083333333333336</v>
      </c>
      <c r="K520" s="72">
        <f t="shared" si="83"/>
        <v>889.70898481040069</v>
      </c>
    </row>
    <row r="521" spans="1:11">
      <c r="A521" s="65">
        <v>506</v>
      </c>
      <c r="B521" s="67">
        <f t="shared" si="75"/>
        <v>889.70898481040069</v>
      </c>
      <c r="C521" s="66">
        <f t="shared" si="76"/>
        <v>42.166666666666664</v>
      </c>
      <c r="D521" s="70">
        <f t="shared" si="77"/>
        <v>892.62395169770139</v>
      </c>
      <c r="E521" s="67">
        <f t="shared" si="78"/>
        <v>892.62395169770139</v>
      </c>
      <c r="F521" s="68">
        <f t="shared" si="79"/>
        <v>803.03857254850072</v>
      </c>
      <c r="G521" s="68" cm="1">
        <f t="array" ref="G521">_xll.DCE_EC312_SpecificHeat_Ca(B521)</f>
        <v>657.28097779900986</v>
      </c>
      <c r="H521" s="67">
        <f t="shared" si="80"/>
        <v>0.3039804999757561</v>
      </c>
      <c r="I521" s="67">
        <f t="shared" si="81"/>
        <v>890.01296531037644</v>
      </c>
      <c r="J521" s="71">
        <f t="shared" si="82"/>
        <v>42.166666666666664</v>
      </c>
      <c r="K521" s="72">
        <f t="shared" si="83"/>
        <v>890.01296531037644</v>
      </c>
    </row>
    <row r="522" spans="1:11">
      <c r="A522" s="65">
        <v>507</v>
      </c>
      <c r="B522" s="67">
        <f t="shared" si="75"/>
        <v>890.01296531037644</v>
      </c>
      <c r="C522" s="66">
        <f t="shared" si="76"/>
        <v>42.25</v>
      </c>
      <c r="D522" s="70">
        <f t="shared" si="77"/>
        <v>892.91889588006336</v>
      </c>
      <c r="E522" s="67">
        <f t="shared" si="78"/>
        <v>892.91889588006336</v>
      </c>
      <c r="F522" s="68">
        <f t="shared" si="79"/>
        <v>801.11103277694031</v>
      </c>
      <c r="G522" s="68" cm="1">
        <f t="array" ref="G522">_xll.DCE_EC312_SpecificHeat_Ca(B522)</f>
        <v>657.06633349184608</v>
      </c>
      <c r="H522" s="67">
        <f t="shared" si="80"/>
        <v>0.3033499163652022</v>
      </c>
      <c r="I522" s="67">
        <f t="shared" si="81"/>
        <v>890.31631522674161</v>
      </c>
      <c r="J522" s="71">
        <f t="shared" si="82"/>
        <v>42.25</v>
      </c>
      <c r="K522" s="72">
        <f t="shared" si="83"/>
        <v>890.31631522674161</v>
      </c>
    </row>
    <row r="523" spans="1:11">
      <c r="A523" s="65">
        <v>508</v>
      </c>
      <c r="B523" s="67">
        <f t="shared" si="75"/>
        <v>890.31631522674161</v>
      </c>
      <c r="C523" s="66">
        <f t="shared" si="76"/>
        <v>42.333333333333336</v>
      </c>
      <c r="D523" s="70">
        <f t="shared" si="77"/>
        <v>893.21326060393358</v>
      </c>
      <c r="E523" s="67">
        <f t="shared" si="78"/>
        <v>893.21326060393358</v>
      </c>
      <c r="F523" s="68">
        <f t="shared" si="79"/>
        <v>799.1932585088324</v>
      </c>
      <c r="G523" s="68" cm="1">
        <f t="array" ref="G523">_xll.DCE_EC312_SpecificHeat_Ca(B523)</f>
        <v>656.85295099650205</v>
      </c>
      <c r="H523" s="67">
        <f t="shared" si="80"/>
        <v>0.30272203813344029</v>
      </c>
      <c r="I523" s="67">
        <f t="shared" si="81"/>
        <v>890.61903726487503</v>
      </c>
      <c r="J523" s="71">
        <f t="shared" si="82"/>
        <v>42.333333333333336</v>
      </c>
      <c r="K523" s="72">
        <f t="shared" si="83"/>
        <v>890.61903726487503</v>
      </c>
    </row>
    <row r="524" spans="1:11">
      <c r="A524" s="65">
        <v>509</v>
      </c>
      <c r="B524" s="67">
        <f t="shared" si="75"/>
        <v>890.61903726487503</v>
      </c>
      <c r="C524" s="66">
        <f t="shared" si="76"/>
        <v>42.416666666666664</v>
      </c>
      <c r="D524" s="70">
        <f t="shared" si="77"/>
        <v>893.50704814170047</v>
      </c>
      <c r="E524" s="67">
        <f t="shared" si="78"/>
        <v>893.50704814170047</v>
      </c>
      <c r="F524" s="68">
        <f t="shared" si="79"/>
        <v>797.28517065777191</v>
      </c>
      <c r="G524" s="68" cm="1">
        <f t="array" ref="G524">_xll.DCE_EC312_SpecificHeat_Ca(B524)</f>
        <v>656.6408186977668</v>
      </c>
      <c r="H524" s="67">
        <f t="shared" si="80"/>
        <v>0.30209684691487715</v>
      </c>
      <c r="I524" s="67">
        <f t="shared" si="81"/>
        <v>890.92113411178991</v>
      </c>
      <c r="J524" s="71">
        <f t="shared" si="82"/>
        <v>42.416666666666664</v>
      </c>
      <c r="K524" s="72">
        <f t="shared" si="83"/>
        <v>890.92113411178991</v>
      </c>
    </row>
    <row r="525" spans="1:11">
      <c r="A525" s="65">
        <v>510</v>
      </c>
      <c r="B525" s="67">
        <f t="shared" si="75"/>
        <v>890.92113411178991</v>
      </c>
      <c r="C525" s="66">
        <f t="shared" si="76"/>
        <v>42.5</v>
      </c>
      <c r="D525" s="70">
        <f t="shared" si="77"/>
        <v>893.80026075241165</v>
      </c>
      <c r="E525" s="67">
        <f t="shared" si="78"/>
        <v>893.80026075241165</v>
      </c>
      <c r="F525" s="68">
        <f t="shared" si="79"/>
        <v>795.38669104876067</v>
      </c>
      <c r="G525" s="68" cm="1">
        <f t="array" ref="G525">_xll.DCE_EC312_SpecificHeat_Ca(B525)</f>
        <v>656.42992512511364</v>
      </c>
      <c r="H525" s="67">
        <f t="shared" si="80"/>
        <v>0.3014743245240597</v>
      </c>
      <c r="I525" s="67">
        <f t="shared" si="81"/>
        <v>891.22260843631398</v>
      </c>
      <c r="J525" s="71">
        <f t="shared" si="82"/>
        <v>42.5</v>
      </c>
      <c r="K525" s="72">
        <f t="shared" si="83"/>
        <v>891.22260843631398</v>
      </c>
    </row>
    <row r="526" spans="1:11">
      <c r="A526" s="65">
        <v>511</v>
      </c>
      <c r="B526" s="67">
        <f t="shared" si="75"/>
        <v>891.22260843631398</v>
      </c>
      <c r="C526" s="66">
        <f t="shared" si="76"/>
        <v>42.583333333333336</v>
      </c>
      <c r="D526" s="70">
        <f t="shared" si="77"/>
        <v>894.09290068187818</v>
      </c>
      <c r="E526" s="67">
        <f t="shared" si="78"/>
        <v>894.09290068187818</v>
      </c>
      <c r="F526" s="68">
        <f t="shared" si="79"/>
        <v>793.49774240394549</v>
      </c>
      <c r="G526" s="68" cm="1">
        <f t="array" ref="G526">_xll.DCE_EC312_SpecificHeat_Ca(B526)</f>
        <v>656.22025895042884</v>
      </c>
      <c r="H526" s="67">
        <f t="shared" si="80"/>
        <v>0.3008544529531027</v>
      </c>
      <c r="I526" s="67">
        <f t="shared" si="81"/>
        <v>891.52346288926708</v>
      </c>
      <c r="J526" s="71">
        <f t="shared" si="82"/>
        <v>42.583333333333336</v>
      </c>
      <c r="K526" s="72">
        <f t="shared" si="83"/>
        <v>891.52346288926708</v>
      </c>
    </row>
    <row r="527" spans="1:11">
      <c r="A527" s="65">
        <v>512</v>
      </c>
      <c r="B527" s="67">
        <f t="shared" si="75"/>
        <v>891.52346288926708</v>
      </c>
      <c r="C527" s="66">
        <f t="shared" si="76"/>
        <v>42.666666666666664</v>
      </c>
      <c r="D527" s="70">
        <f t="shared" si="77"/>
        <v>894.38497016277745</v>
      </c>
      <c r="E527" s="67">
        <f t="shared" si="78"/>
        <v>894.38497016277745</v>
      </c>
      <c r="F527" s="68">
        <f t="shared" si="79"/>
        <v>791.61824832914192</v>
      </c>
      <c r="G527" s="68" cm="1">
        <f t="array" ref="G527">_xll.DCE_EC312_SpecificHeat_Ca(B527)</f>
        <v>656.01180898578457</v>
      </c>
      <c r="H527" s="67">
        <f t="shared" si="80"/>
        <v>0.30023721436935547</v>
      </c>
      <c r="I527" s="67">
        <f t="shared" si="81"/>
        <v>891.82370010363638</v>
      </c>
      <c r="J527" s="71">
        <f t="shared" si="82"/>
        <v>42.666666666666664</v>
      </c>
      <c r="K527" s="72">
        <f t="shared" si="83"/>
        <v>891.82370010363638</v>
      </c>
    </row>
    <row r="528" spans="1:11">
      <c r="A528" s="65">
        <v>513</v>
      </c>
      <c r="B528" s="67">
        <f t="shared" si="75"/>
        <v>891.82370010363638</v>
      </c>
      <c r="C528" s="66">
        <f t="shared" si="76"/>
        <v>42.75</v>
      </c>
      <c r="D528" s="70">
        <f t="shared" si="77"/>
        <v>894.67647141475572</v>
      </c>
      <c r="E528" s="67">
        <f t="shared" si="78"/>
        <v>894.67647141475572</v>
      </c>
      <c r="F528" s="68">
        <f t="shared" si="79"/>
        <v>789.7481333007388</v>
      </c>
      <c r="G528" s="68" cm="1">
        <f t="array" ref="G528">_xll.DCE_EC312_SpecificHeat_Ca(B528)</f>
        <v>655.80456418125323</v>
      </c>
      <c r="H528" s="67">
        <f t="shared" si="80"/>
        <v>0.29962259111315792</v>
      </c>
      <c r="I528" s="67">
        <f t="shared" si="81"/>
        <v>892.1233226947495</v>
      </c>
      <c r="J528" s="71">
        <f t="shared" si="82"/>
        <v>42.75</v>
      </c>
      <c r="K528" s="72">
        <f t="shared" si="83"/>
        <v>892.1233226947495</v>
      </c>
    </row>
    <row r="529" spans="1:11">
      <c r="A529" s="65">
        <v>514</v>
      </c>
      <c r="B529" s="67">
        <f t="shared" ref="B529:B592" si="84">IF(A529=1,20,I528)</f>
        <v>892.1233226947495</v>
      </c>
      <c r="C529" s="66">
        <f t="shared" ref="C529:C592" si="85">A529*5/60</f>
        <v>42.833333333333336</v>
      </c>
      <c r="D529" s="70">
        <f t="shared" ref="D529:D592" si="86">20 + 345 *LOG10(8 * C529 + 1)</f>
        <v>894.96740664452966</v>
      </c>
      <c r="E529" s="67">
        <f t="shared" ref="E529:E592" si="87">D529</f>
        <v>894.96740664452966</v>
      </c>
      <c r="F529" s="68">
        <f t="shared" ref="F529:F592" si="88">25 * (D529 - B529)+1 * 0.7 * 1 * 0.0000000567 * ((E529 + 273) ^ 4 - (B529 + 273) ^ 4)</f>
        <v>787.88732265164049</v>
      </c>
      <c r="G529" s="68" cm="1">
        <f t="array" ref="G529">_xll.DCE_EC312_SpecificHeat_Ca(B529)</f>
        <v>655.59851362276243</v>
      </c>
      <c r="H529" s="67">
        <f t="shared" ref="H529:H592" si="89">$G$10 * $G$9 / (G529 * 7850) * F529 * 5</f>
        <v>0.29901056569517681</v>
      </c>
      <c r="I529" s="67">
        <f t="shared" ref="I529:I592" si="90">B529+H529</f>
        <v>892.4223332604447</v>
      </c>
      <c r="J529" s="71">
        <f t="shared" si="82"/>
        <v>42.833333333333336</v>
      </c>
      <c r="K529" s="72">
        <f t="shared" si="83"/>
        <v>892.4223332604447</v>
      </c>
    </row>
    <row r="530" spans="1:11">
      <c r="A530" s="65">
        <v>515</v>
      </c>
      <c r="B530" s="67">
        <f t="shared" si="84"/>
        <v>892.4223332604447</v>
      </c>
      <c r="C530" s="66">
        <f t="shared" si="85"/>
        <v>42.916666666666664</v>
      </c>
      <c r="D530" s="70">
        <f t="shared" si="86"/>
        <v>895.25777804598556</v>
      </c>
      <c r="E530" s="67">
        <f t="shared" si="87"/>
        <v>895.25777804598556</v>
      </c>
      <c r="F530" s="68">
        <f t="shared" si="88"/>
        <v>786.03574255920284</v>
      </c>
      <c r="G530" s="68" cm="1">
        <f t="array" ref="G530">_xll.DCE_EC312_SpecificHeat_Ca(B530)</f>
        <v>655.39364652999132</v>
      </c>
      <c r="H530" s="67">
        <f t="shared" si="89"/>
        <v>0.29840112079444447</v>
      </c>
      <c r="I530" s="67">
        <f t="shared" si="90"/>
        <v>892.72073438123914</v>
      </c>
      <c r="J530" s="71">
        <f t="shared" si="82"/>
        <v>42.916666666666664</v>
      </c>
      <c r="K530" s="72">
        <f t="shared" si="83"/>
        <v>892.72073438123914</v>
      </c>
    </row>
    <row r="531" spans="1:11">
      <c r="A531" s="65">
        <v>516</v>
      </c>
      <c r="B531" s="67">
        <f t="shared" si="84"/>
        <v>892.72073438123914</v>
      </c>
      <c r="C531" s="66">
        <f t="shared" si="85"/>
        <v>43</v>
      </c>
      <c r="D531" s="70">
        <f t="shared" si="86"/>
        <v>895.54758780027953</v>
      </c>
      <c r="E531" s="67">
        <f t="shared" si="87"/>
        <v>895.54758780027953</v>
      </c>
      <c r="F531" s="68">
        <f t="shared" si="88"/>
        <v>784.1933200321638</v>
      </c>
      <c r="G531" s="68" cm="1">
        <f t="array" ref="G531">_xll.DCE_EC312_SpecificHeat_Ca(B531)</f>
        <v>655.18995225430569</v>
      </c>
      <c r="H531" s="67">
        <f t="shared" si="89"/>
        <v>0.29779423925596393</v>
      </c>
      <c r="I531" s="67">
        <f t="shared" si="90"/>
        <v>893.01852862049509</v>
      </c>
      <c r="J531" s="71">
        <f t="shared" si="82"/>
        <v>43</v>
      </c>
      <c r="K531" s="72">
        <f t="shared" si="83"/>
        <v>893.01852862049509</v>
      </c>
    </row>
    <row r="532" spans="1:11">
      <c r="A532" s="65">
        <v>517</v>
      </c>
      <c r="B532" s="67">
        <f t="shared" si="84"/>
        <v>893.01852862049509</v>
      </c>
      <c r="C532" s="66">
        <f t="shared" si="85"/>
        <v>43.083333333333336</v>
      </c>
      <c r="D532" s="70">
        <f t="shared" si="86"/>
        <v>895.83683807593559</v>
      </c>
      <c r="E532" s="67">
        <f t="shared" si="87"/>
        <v>895.83683807593559</v>
      </c>
      <c r="F532" s="68">
        <f t="shared" si="88"/>
        <v>782.3599828986703</v>
      </c>
      <c r="G532" s="68" cm="1">
        <f t="array" ref="G532">_xll.DCE_EC312_SpecificHeat_Ca(B532)</f>
        <v>654.9874202767312</v>
      </c>
      <c r="H532" s="67">
        <f t="shared" si="89"/>
        <v>0.29718990408867918</v>
      </c>
      <c r="I532" s="67">
        <f t="shared" si="90"/>
        <v>893.31571852458376</v>
      </c>
      <c r="J532" s="71">
        <f t="shared" si="82"/>
        <v>43.083333333333336</v>
      </c>
      <c r="K532" s="72">
        <f t="shared" si="83"/>
        <v>893.31571852458376</v>
      </c>
    </row>
    <row r="533" spans="1:11">
      <c r="A533" s="65">
        <v>518</v>
      </c>
      <c r="B533" s="67">
        <f t="shared" si="84"/>
        <v>893.31571852458376</v>
      </c>
      <c r="C533" s="66">
        <f t="shared" si="85"/>
        <v>43.166666666666664</v>
      </c>
      <c r="D533" s="70">
        <f t="shared" si="86"/>
        <v>896.12553102894265</v>
      </c>
      <c r="E533" s="67">
        <f t="shared" si="87"/>
        <v>896.12553102894265</v>
      </c>
      <c r="F533" s="68">
        <f t="shared" si="88"/>
        <v>780.53565979320149</v>
      </c>
      <c r="G533" s="68" cm="1">
        <f t="array" ref="G533">_xll.DCE_EC312_SpecificHeat_Ca(B533)</f>
        <v>654.7860402059647</v>
      </c>
      <c r="H533" s="67">
        <f t="shared" si="89"/>
        <v>0.29658809846297696</v>
      </c>
      <c r="I533" s="67">
        <f t="shared" si="90"/>
        <v>893.61230662304672</v>
      </c>
      <c r="J533" s="71">
        <f t="shared" si="82"/>
        <v>43.166666666666664</v>
      </c>
      <c r="K533" s="72">
        <f t="shared" si="83"/>
        <v>893.61230662304672</v>
      </c>
    </row>
    <row r="534" spans="1:11">
      <c r="A534" s="65">
        <v>519</v>
      </c>
      <c r="B534" s="67">
        <f t="shared" si="84"/>
        <v>893.61230662304672</v>
      </c>
      <c r="C534" s="66">
        <f t="shared" si="85"/>
        <v>43.25</v>
      </c>
      <c r="D534" s="70">
        <f t="shared" si="86"/>
        <v>896.41366880285136</v>
      </c>
      <c r="E534" s="67">
        <f t="shared" si="87"/>
        <v>896.41366880285136</v>
      </c>
      <c r="F534" s="68">
        <f t="shared" si="88"/>
        <v>778.72028014571049</v>
      </c>
      <c r="G534" s="68" cm="1">
        <f t="array" ref="G534">_xll.DCE_EC312_SpecificHeat_Ca(B534)</f>
        <v>654.58580177642227</v>
      </c>
      <c r="H534" s="67">
        <f t="shared" si="89"/>
        <v>0.29598880570898056</v>
      </c>
      <c r="I534" s="67">
        <f t="shared" si="90"/>
        <v>893.90829542875565</v>
      </c>
      <c r="J534" s="71">
        <f t="shared" si="82"/>
        <v>43.25</v>
      </c>
      <c r="K534" s="72">
        <f t="shared" si="83"/>
        <v>893.90829542875565</v>
      </c>
    </row>
    <row r="535" spans="1:11">
      <c r="A535" s="65">
        <v>520</v>
      </c>
      <c r="B535" s="67">
        <f t="shared" si="84"/>
        <v>893.90829542875565</v>
      </c>
      <c r="C535" s="66">
        <f t="shared" si="85"/>
        <v>43.333333333333336</v>
      </c>
      <c r="D535" s="70">
        <f t="shared" si="86"/>
        <v>896.70125352886953</v>
      </c>
      <c r="E535" s="67">
        <f t="shared" si="87"/>
        <v>896.70125352886953</v>
      </c>
      <c r="F535" s="68">
        <f t="shared" si="88"/>
        <v>776.91377416912417</v>
      </c>
      <c r="G535" s="68" cm="1">
        <f t="array" ref="G535">_xll.DCE_EC312_SpecificHeat_Ca(B535)</f>
        <v>654.38669484632339</v>
      </c>
      <c r="H535" s="67">
        <f t="shared" si="89"/>
        <v>0.29539200931417492</v>
      </c>
      <c r="I535" s="67">
        <f t="shared" si="90"/>
        <v>894.20368743806978</v>
      </c>
      <c r="J535" s="71">
        <f t="shared" si="82"/>
        <v>43.333333333333336</v>
      </c>
      <c r="K535" s="72">
        <f t="shared" si="83"/>
        <v>894.20368743806978</v>
      </c>
    </row>
    <row r="536" spans="1:11">
      <c r="A536" s="65">
        <v>521</v>
      </c>
      <c r="B536" s="67">
        <f t="shared" si="84"/>
        <v>894.20368743806978</v>
      </c>
      <c r="C536" s="66">
        <f t="shared" si="85"/>
        <v>43.416666666666664</v>
      </c>
      <c r="D536" s="70">
        <f t="shared" si="86"/>
        <v>896.98828732595655</v>
      </c>
      <c r="E536" s="67">
        <f t="shared" si="87"/>
        <v>896.98828732595655</v>
      </c>
      <c r="F536" s="68">
        <f t="shared" si="88"/>
        <v>775.11607284821389</v>
      </c>
      <c r="G536" s="68" cm="1">
        <f t="array" ref="G536">_xll.DCE_EC312_SpecificHeat_Ca(B536)</f>
        <v>654.18870939580995</v>
      </c>
      <c r="H536" s="67">
        <f t="shared" si="89"/>
        <v>0.29479769292150343</v>
      </c>
      <c r="I536" s="67">
        <f t="shared" si="90"/>
        <v>894.4984851309913</v>
      </c>
      <c r="J536" s="71">
        <f t="shared" si="82"/>
        <v>43.416666666666664</v>
      </c>
      <c r="K536" s="72">
        <f t="shared" si="83"/>
        <v>894.4984851309913</v>
      </c>
    </row>
    <row r="537" spans="1:11">
      <c r="A537" s="65">
        <v>522</v>
      </c>
      <c r="B537" s="67">
        <f t="shared" si="84"/>
        <v>894.4984851309913</v>
      </c>
      <c r="C537" s="66">
        <f t="shared" si="85"/>
        <v>43.5</v>
      </c>
      <c r="D537" s="70">
        <f t="shared" si="86"/>
        <v>897.27477230091699</v>
      </c>
      <c r="E537" s="67">
        <f t="shared" si="87"/>
        <v>897.27477230091699</v>
      </c>
      <c r="F537" s="68">
        <f t="shared" si="88"/>
        <v>773.32710792788555</v>
      </c>
      <c r="G537" s="68" cm="1">
        <f t="array" ref="G537">_xll.DCE_EC312_SpecificHeat_Ca(B537)</f>
        <v>653.99183552509999</v>
      </c>
      <c r="H537" s="67">
        <f t="shared" si="89"/>
        <v>0.29420584032719993</v>
      </c>
      <c r="I537" s="67">
        <f t="shared" si="90"/>
        <v>894.79269097131851</v>
      </c>
      <c r="J537" s="71">
        <f t="shared" si="82"/>
        <v>43.5</v>
      </c>
      <c r="K537" s="72">
        <f t="shared" si="83"/>
        <v>894.79269097131851</v>
      </c>
    </row>
    <row r="538" spans="1:11">
      <c r="A538" s="65">
        <v>523</v>
      </c>
      <c r="B538" s="67">
        <f t="shared" si="84"/>
        <v>894.79269097131851</v>
      </c>
      <c r="C538" s="66">
        <f t="shared" si="85"/>
        <v>43.583333333333336</v>
      </c>
      <c r="D538" s="70">
        <f t="shared" si="86"/>
        <v>897.56071054849394</v>
      </c>
      <c r="E538" s="67">
        <f t="shared" si="87"/>
        <v>897.56071054849394</v>
      </c>
      <c r="F538" s="68">
        <f t="shared" si="88"/>
        <v>771.54681190287545</v>
      </c>
      <c r="G538" s="68" cm="1">
        <f t="array" ref="G538">_xll.DCE_EC312_SpecificHeat_Ca(B538)</f>
        <v>653.7960634526753</v>
      </c>
      <c r="H538" s="67">
        <f t="shared" si="89"/>
        <v>0.29361643547911048</v>
      </c>
      <c r="I538" s="67">
        <f t="shared" si="90"/>
        <v>895.08630740679757</v>
      </c>
      <c r="J538" s="71">
        <f t="shared" si="82"/>
        <v>43.583333333333336</v>
      </c>
      <c r="K538" s="72">
        <f t="shared" si="83"/>
        <v>895.08630740679757</v>
      </c>
    </row>
    <row r="539" spans="1:11">
      <c r="A539" s="65">
        <v>524</v>
      </c>
      <c r="B539" s="67">
        <f t="shared" si="84"/>
        <v>895.08630740679757</v>
      </c>
      <c r="C539" s="66">
        <f t="shared" si="85"/>
        <v>43.666666666666664</v>
      </c>
      <c r="D539" s="70">
        <f t="shared" si="86"/>
        <v>897.84610415145994</v>
      </c>
      <c r="E539" s="67">
        <f t="shared" si="87"/>
        <v>897.84610415145994</v>
      </c>
      <c r="F539" s="68">
        <f t="shared" si="88"/>
        <v>769.77511800589104</v>
      </c>
      <c r="G539" s="68" cm="1">
        <f t="array" ref="G539">_xll.DCE_EC312_SpecificHeat_Ca(B539)</f>
        <v>653.60138351350201</v>
      </c>
      <c r="H539" s="67">
        <f t="shared" si="89"/>
        <v>0.29302946247437922</v>
      </c>
      <c r="I539" s="67">
        <f t="shared" si="90"/>
        <v>895.37933686927192</v>
      </c>
      <c r="J539" s="71">
        <f t="shared" si="82"/>
        <v>43.666666666666664</v>
      </c>
      <c r="K539" s="72">
        <f t="shared" si="83"/>
        <v>895.37933686927192</v>
      </c>
    </row>
    <row r="540" spans="1:11">
      <c r="A540" s="65">
        <v>525</v>
      </c>
      <c r="B540" s="67">
        <f t="shared" si="84"/>
        <v>895.37933686927192</v>
      </c>
      <c r="C540" s="66">
        <f t="shared" si="85"/>
        <v>43.75</v>
      </c>
      <c r="D540" s="70">
        <f t="shared" si="86"/>
        <v>898.13095518070918</v>
      </c>
      <c r="E540" s="67">
        <f t="shared" si="87"/>
        <v>898.13095518070918</v>
      </c>
      <c r="F540" s="68">
        <f t="shared" si="88"/>
        <v>768.01196019765428</v>
      </c>
      <c r="G540" s="68" cm="1">
        <f t="array" ref="G540">_xll.DCE_EC312_SpecificHeat_Ca(B540)</f>
        <v>653.40778615728289</v>
      </c>
      <c r="H540" s="67">
        <f t="shared" si="89"/>
        <v>0.29244490555781671</v>
      </c>
      <c r="I540" s="67">
        <f t="shared" si="90"/>
        <v>895.6717817748297</v>
      </c>
      <c r="J540" s="71">
        <f t="shared" si="82"/>
        <v>43.75</v>
      </c>
      <c r="K540" s="72">
        <f t="shared" si="83"/>
        <v>895.6717817748297</v>
      </c>
    </row>
    <row r="541" spans="1:11">
      <c r="A541" s="65">
        <v>526</v>
      </c>
      <c r="B541" s="67">
        <f t="shared" si="84"/>
        <v>895.6717817748297</v>
      </c>
      <c r="C541" s="66">
        <f t="shared" si="85"/>
        <v>43.833333333333336</v>
      </c>
      <c r="D541" s="70">
        <f t="shared" si="86"/>
        <v>898.41526569534699</v>
      </c>
      <c r="E541" s="67">
        <f t="shared" si="87"/>
        <v>898.41526569534699</v>
      </c>
      <c r="F541" s="68">
        <f t="shared" si="88"/>
        <v>766.25727315613972</v>
      </c>
      <c r="G541" s="68" cm="1">
        <f t="array" ref="G541">_xll.DCE_EC312_SpecificHeat_Ca(B541)</f>
        <v>653.21526194674243</v>
      </c>
      <c r="H541" s="67">
        <f t="shared" si="89"/>
        <v>0.29186274911991922</v>
      </c>
      <c r="I541" s="67">
        <f t="shared" si="90"/>
        <v>895.9636445239496</v>
      </c>
      <c r="J541" s="71">
        <f t="shared" si="82"/>
        <v>43.833333333333336</v>
      </c>
      <c r="K541" s="72">
        <f t="shared" si="83"/>
        <v>895.9636445239496</v>
      </c>
    </row>
    <row r="542" spans="1:11">
      <c r="A542" s="65">
        <v>527</v>
      </c>
      <c r="B542" s="67">
        <f t="shared" si="84"/>
        <v>895.9636445239496</v>
      </c>
      <c r="C542" s="66">
        <f t="shared" si="85"/>
        <v>43.916666666666664</v>
      </c>
      <c r="D542" s="70">
        <f t="shared" si="86"/>
        <v>898.69903774277839</v>
      </c>
      <c r="E542" s="67">
        <f t="shared" si="87"/>
        <v>898.69903774277839</v>
      </c>
      <c r="F542" s="68">
        <f t="shared" si="88"/>
        <v>764.51099226613087</v>
      </c>
      <c r="G542" s="68" cm="1">
        <f t="array" ref="G542">_xll.DCE_EC312_SpecificHeat_Ca(B542)</f>
        <v>653.02380155594142</v>
      </c>
      <c r="H542" s="67">
        <f t="shared" si="89"/>
        <v>0.29128297769496841</v>
      </c>
      <c r="I542" s="67">
        <f t="shared" si="90"/>
        <v>896.2549275016446</v>
      </c>
      <c r="J542" s="71">
        <f t="shared" si="82"/>
        <v>43.916666666666664</v>
      </c>
      <c r="K542" s="72">
        <f t="shared" si="83"/>
        <v>896.2549275016446</v>
      </c>
    </row>
    <row r="543" spans="1:11">
      <c r="A543" s="65">
        <v>528</v>
      </c>
      <c r="B543" s="67">
        <f t="shared" si="84"/>
        <v>896.2549275016446</v>
      </c>
      <c r="C543" s="66">
        <f t="shared" si="85"/>
        <v>44</v>
      </c>
      <c r="D543" s="70">
        <f t="shared" si="86"/>
        <v>898.98227335879869</v>
      </c>
      <c r="E543" s="67">
        <f t="shared" si="87"/>
        <v>898.98227335879869</v>
      </c>
      <c r="F543" s="68">
        <f t="shared" si="88"/>
        <v>762.77305360960747</v>
      </c>
      <c r="G543" s="68" cm="1">
        <f t="array" ref="G543">_xll.DCE_EC312_SpecificHeat_Ca(B543)</f>
        <v>652.8333957686234</v>
      </c>
      <c r="H543" s="67">
        <f t="shared" si="89"/>
        <v>0.29070557595940844</v>
      </c>
      <c r="I543" s="67">
        <f t="shared" si="90"/>
        <v>896.54563307760407</v>
      </c>
      <c r="J543" s="71">
        <f t="shared" si="82"/>
        <v>44</v>
      </c>
      <c r="K543" s="72">
        <f t="shared" si="83"/>
        <v>896.54563307760407</v>
      </c>
    </row>
    <row r="544" spans="1:11">
      <c r="A544" s="65">
        <v>529</v>
      </c>
      <c r="B544" s="67">
        <f t="shared" si="84"/>
        <v>896.54563307760407</v>
      </c>
      <c r="C544" s="66">
        <f t="shared" si="85"/>
        <v>44.083333333333336</v>
      </c>
      <c r="D544" s="70">
        <f t="shared" si="86"/>
        <v>899.26497456767902</v>
      </c>
      <c r="E544" s="67">
        <f t="shared" si="87"/>
        <v>899.26497456767902</v>
      </c>
      <c r="F544" s="68">
        <f t="shared" si="88"/>
        <v>761.04339395508612</v>
      </c>
      <c r="G544" s="68" cm="1">
        <f t="array" ref="G544">_xll.DCE_EC312_SpecificHeat_Ca(B544)</f>
        <v>652.64403547658901</v>
      </c>
      <c r="H544" s="67">
        <f t="shared" si="89"/>
        <v>0.29013052872978407</v>
      </c>
      <c r="I544" s="67">
        <f t="shared" si="90"/>
        <v>896.8357636063339</v>
      </c>
      <c r="J544" s="71">
        <f t="shared" si="82"/>
        <v>44.083333333333336</v>
      </c>
      <c r="K544" s="72">
        <f t="shared" si="83"/>
        <v>896.8357636063339</v>
      </c>
    </row>
    <row r="545" spans="1:11">
      <c r="A545" s="65">
        <v>530</v>
      </c>
      <c r="B545" s="67">
        <f t="shared" si="84"/>
        <v>896.8357636063339</v>
      </c>
      <c r="C545" s="66">
        <f t="shared" si="85"/>
        <v>44.166666666666664</v>
      </c>
      <c r="D545" s="70">
        <f t="shared" si="86"/>
        <v>899.54714338225381</v>
      </c>
      <c r="E545" s="67">
        <f t="shared" si="87"/>
        <v>899.54714338225381</v>
      </c>
      <c r="F545" s="68">
        <f t="shared" si="88"/>
        <v>759.32195074865945</v>
      </c>
      <c r="G545" s="68" cm="1">
        <f t="array" ref="G545">_xll.DCE_EC312_SpecificHeat_Ca(B545)</f>
        <v>652.45571167810147</v>
      </c>
      <c r="H545" s="67">
        <f t="shared" si="89"/>
        <v>0.2895578209612889</v>
      </c>
      <c r="I545" s="67">
        <f t="shared" si="90"/>
        <v>897.12532142729515</v>
      </c>
      <c r="J545" s="71">
        <f t="shared" si="82"/>
        <v>44.166666666666664</v>
      </c>
      <c r="K545" s="72">
        <f t="shared" si="83"/>
        <v>897.12532142729515</v>
      </c>
    </row>
    <row r="546" spans="1:11">
      <c r="A546" s="65">
        <v>531</v>
      </c>
      <c r="B546" s="67">
        <f t="shared" si="84"/>
        <v>897.12532142729515</v>
      </c>
      <c r="C546" s="66">
        <f t="shared" si="85"/>
        <v>44.25</v>
      </c>
      <c r="D546" s="70">
        <f t="shared" si="86"/>
        <v>899.82878180400746</v>
      </c>
      <c r="E546" s="67">
        <f t="shared" si="87"/>
        <v>899.82878180400746</v>
      </c>
      <c r="F546" s="68">
        <f t="shared" si="88"/>
        <v>757.60866210380107</v>
      </c>
      <c r="G546" s="68" cm="1">
        <f t="array" ref="G546">_xll.DCE_EC312_SpecificHeat_Ca(B546)</f>
        <v>652.26841547631818</v>
      </c>
      <c r="H546" s="67">
        <f t="shared" si="89"/>
        <v>0.28898743774580504</v>
      </c>
      <c r="I546" s="67">
        <f t="shared" si="90"/>
        <v>897.41430886504099</v>
      </c>
      <c r="J546" s="71">
        <f t="shared" si="82"/>
        <v>44.25</v>
      </c>
      <c r="K546" s="72">
        <f t="shared" si="83"/>
        <v>897.41430886504099</v>
      </c>
    </row>
    <row r="547" spans="1:11">
      <c r="A547" s="65">
        <v>532</v>
      </c>
      <c r="B547" s="67">
        <f t="shared" si="84"/>
        <v>897.41430886504099</v>
      </c>
      <c r="C547" s="66">
        <f t="shared" si="85"/>
        <v>44.333333333333336</v>
      </c>
      <c r="D547" s="70">
        <f t="shared" si="86"/>
        <v>900.10989182315859</v>
      </c>
      <c r="E547" s="67">
        <f t="shared" si="87"/>
        <v>900.10989182315859</v>
      </c>
      <c r="F547" s="68">
        <f t="shared" si="88"/>
        <v>755.90346679214986</v>
      </c>
      <c r="G547" s="68" cm="1">
        <f t="array" ref="G547">_xll.DCE_EC312_SpecificHeat_Ca(B547)</f>
        <v>652.08213807775201</v>
      </c>
      <c r="H547" s="67">
        <f t="shared" si="89"/>
        <v>0.28841936431028015</v>
      </c>
      <c r="I547" s="67">
        <f t="shared" si="90"/>
        <v>897.70272822935124</v>
      </c>
      <c r="J547" s="71">
        <f t="shared" si="82"/>
        <v>44.333333333333336</v>
      </c>
      <c r="K547" s="72">
        <f t="shared" si="83"/>
        <v>897.70272822935124</v>
      </c>
    </row>
    <row r="548" spans="1:11">
      <c r="A548" s="65">
        <v>533</v>
      </c>
      <c r="B548" s="67">
        <f t="shared" si="84"/>
        <v>897.70272822935124</v>
      </c>
      <c r="C548" s="66">
        <f t="shared" si="85"/>
        <v>44.416666666666664</v>
      </c>
      <c r="D548" s="70">
        <f t="shared" si="86"/>
        <v>900.39047541874493</v>
      </c>
      <c r="E548" s="67">
        <f t="shared" si="87"/>
        <v>900.39047541874493</v>
      </c>
      <c r="F548" s="68">
        <f t="shared" si="88"/>
        <v>754.20630423450939</v>
      </c>
      <c r="G548" s="68" cm="1">
        <f t="array" ref="G548">_xll.DCE_EC312_SpecificHeat_Ca(B548)</f>
        <v>651.89687079075918</v>
      </c>
      <c r="H548" s="67">
        <f t="shared" si="89"/>
        <v>0.28785358601515054</v>
      </c>
      <c r="I548" s="67">
        <f t="shared" si="90"/>
        <v>897.99058181536634</v>
      </c>
      <c r="J548" s="71">
        <f t="shared" si="82"/>
        <v>44.416666666666664</v>
      </c>
      <c r="K548" s="72">
        <f t="shared" si="83"/>
        <v>897.99058181536634</v>
      </c>
    </row>
    <row r="549" spans="1:11">
      <c r="A549" s="65">
        <v>534</v>
      </c>
      <c r="B549" s="67">
        <f t="shared" si="84"/>
        <v>897.99058181536634</v>
      </c>
      <c r="C549" s="66">
        <f t="shared" si="85"/>
        <v>44.5</v>
      </c>
      <c r="D549" s="70">
        <f t="shared" si="86"/>
        <v>900.67053455870666</v>
      </c>
      <c r="E549" s="67">
        <f t="shared" si="87"/>
        <v>900.67053455870666</v>
      </c>
      <c r="F549" s="68">
        <f t="shared" si="88"/>
        <v>752.51711449136303</v>
      </c>
      <c r="G549" s="68" cm="1">
        <f t="array" ref="G549">_xll.DCE_EC312_SpecificHeat_Ca(B549)</f>
        <v>651.712605024053</v>
      </c>
      <c r="H549" s="67">
        <f t="shared" si="89"/>
        <v>0.2872900883525446</v>
      </c>
      <c r="I549" s="67">
        <f t="shared" si="90"/>
        <v>898.27787190371885</v>
      </c>
      <c r="J549" s="71">
        <f t="shared" si="82"/>
        <v>44.5</v>
      </c>
      <c r="K549" s="72">
        <f t="shared" si="83"/>
        <v>898.27787190371885</v>
      </c>
    </row>
    <row r="550" spans="1:11">
      <c r="A550" s="65">
        <v>535</v>
      </c>
      <c r="B550" s="67">
        <f t="shared" si="84"/>
        <v>898.27787190371885</v>
      </c>
      <c r="C550" s="66">
        <f t="shared" si="85"/>
        <v>44.583333333333336</v>
      </c>
      <c r="D550" s="70">
        <f t="shared" si="86"/>
        <v>900.95007119996956</v>
      </c>
      <c r="E550" s="67">
        <f t="shared" si="87"/>
        <v>900.95007119996956</v>
      </c>
      <c r="F550" s="68">
        <f t="shared" si="88"/>
        <v>750.83583825440815</v>
      </c>
      <c r="G550" s="68" cm="1">
        <f t="array" ref="G550">_xll.DCE_EC312_SpecificHeat_Ca(B550)</f>
        <v>651.52933228524557</v>
      </c>
      <c r="H550" s="67">
        <f t="shared" si="89"/>
        <v>0.2867288569448404</v>
      </c>
      <c r="I550" s="67">
        <f t="shared" si="90"/>
        <v>898.56460076066367</v>
      </c>
      <c r="J550" s="71">
        <f t="shared" si="82"/>
        <v>44.583333333333336</v>
      </c>
      <c r="K550" s="72">
        <f t="shared" si="83"/>
        <v>898.56460076066367</v>
      </c>
    </row>
    <row r="551" spans="1:11">
      <c r="A551" s="65">
        <v>536</v>
      </c>
      <c r="B551" s="67">
        <f t="shared" si="84"/>
        <v>898.56460076066367</v>
      </c>
      <c r="C551" s="66">
        <f t="shared" si="85"/>
        <v>44.666666666666664</v>
      </c>
      <c r="D551" s="70">
        <f t="shared" si="86"/>
        <v>901.22908728852678</v>
      </c>
      <c r="E551" s="67">
        <f t="shared" si="87"/>
        <v>901.22908728852678</v>
      </c>
      <c r="F551" s="68">
        <f t="shared" si="88"/>
        <v>749.16241683736075</v>
      </c>
      <c r="G551" s="68" cm="1">
        <f t="array" ref="G551">_xll.DCE_EC312_SpecificHeat_Ca(B551)</f>
        <v>651.34704417941305</v>
      </c>
      <c r="H551" s="67">
        <f t="shared" si="89"/>
        <v>0.28616987754291229</v>
      </c>
      <c r="I551" s="67">
        <f t="shared" si="90"/>
        <v>898.85077063820654</v>
      </c>
      <c r="J551" s="71">
        <f t="shared" ref="J551:J614" si="91">C551</f>
        <v>44.666666666666664</v>
      </c>
      <c r="K551" s="72">
        <f t="shared" ref="K551:K614" si="92">I551</f>
        <v>898.85077063820654</v>
      </c>
    </row>
    <row r="552" spans="1:11">
      <c r="A552" s="65">
        <v>537</v>
      </c>
      <c r="B552" s="67">
        <f t="shared" si="84"/>
        <v>898.85077063820654</v>
      </c>
      <c r="C552" s="66">
        <f t="shared" si="85"/>
        <v>44.75</v>
      </c>
      <c r="D552" s="70">
        <f t="shared" si="86"/>
        <v>901.50758475952023</v>
      </c>
      <c r="E552" s="67">
        <f t="shared" si="87"/>
        <v>901.50758475952023</v>
      </c>
      <c r="F552" s="68">
        <f t="shared" si="88"/>
        <v>747.49679216769323</v>
      </c>
      <c r="G552" s="68" cm="1">
        <f t="array" ref="G552">_xll.DCE_EC312_SpecificHeat_Ca(B552)</f>
        <v>651.16573240768776</v>
      </c>
      <c r="H552" s="67">
        <f t="shared" si="89"/>
        <v>0.28561313602470007</v>
      </c>
      <c r="I552" s="67">
        <f t="shared" si="90"/>
        <v>899.13638377423126</v>
      </c>
      <c r="J552" s="71">
        <f t="shared" si="91"/>
        <v>44.75</v>
      </c>
      <c r="K552" s="72">
        <f t="shared" si="92"/>
        <v>899.13638377423126</v>
      </c>
    </row>
    <row r="553" spans="1:11">
      <c r="A553" s="65">
        <v>538</v>
      </c>
      <c r="B553" s="67">
        <f t="shared" si="84"/>
        <v>899.13638377423126</v>
      </c>
      <c r="C553" s="66">
        <f t="shared" si="85"/>
        <v>44.833333333333336</v>
      </c>
      <c r="D553" s="70">
        <f t="shared" si="86"/>
        <v>901.78556553732062</v>
      </c>
      <c r="E553" s="67">
        <f t="shared" si="87"/>
        <v>901.78556553732062</v>
      </c>
      <c r="F553" s="68">
        <f t="shared" si="88"/>
        <v>745.83890677765658</v>
      </c>
      <c r="G553" s="68" cm="1">
        <f t="array" ref="G553">_xll.DCE_EC312_SpecificHeat_Ca(B553)</f>
        <v>650.98538876587349</v>
      </c>
      <c r="H553" s="67">
        <f t="shared" si="89"/>
        <v>0.2850586183934728</v>
      </c>
      <c r="I553" s="67">
        <f t="shared" si="90"/>
        <v>899.42144239262473</v>
      </c>
      <c r="J553" s="71">
        <f t="shared" si="91"/>
        <v>44.833333333333336</v>
      </c>
      <c r="K553" s="72">
        <f t="shared" si="92"/>
        <v>899.42144239262473</v>
      </c>
    </row>
    <row r="554" spans="1:11">
      <c r="A554" s="65">
        <v>539</v>
      </c>
      <c r="B554" s="67">
        <f t="shared" si="84"/>
        <v>899.42144239262473</v>
      </c>
      <c r="C554" s="66">
        <f t="shared" si="85"/>
        <v>44.916666666666664</v>
      </c>
      <c r="D554" s="70">
        <f t="shared" si="86"/>
        <v>902.0630315356085</v>
      </c>
      <c r="E554" s="67">
        <f t="shared" si="87"/>
        <v>902.0630315356085</v>
      </c>
      <c r="F554" s="68">
        <f t="shared" si="88"/>
        <v>744.18870379710245</v>
      </c>
      <c r="G554" s="68" cm="1">
        <f t="array" ref="G554">_xll.DCE_EC312_SpecificHeat_Ca(B554)</f>
        <v>650.80600514308594</v>
      </c>
      <c r="H554" s="67">
        <f t="shared" si="89"/>
        <v>0.2845063107767492</v>
      </c>
      <c r="I554" s="67">
        <f t="shared" si="90"/>
        <v>899.70594870340153</v>
      </c>
      <c r="J554" s="71">
        <f t="shared" si="91"/>
        <v>44.916666666666664</v>
      </c>
      <c r="K554" s="72">
        <f t="shared" si="92"/>
        <v>899.70594870340153</v>
      </c>
    </row>
    <row r="555" spans="1:11">
      <c r="A555" s="65">
        <v>540</v>
      </c>
      <c r="B555" s="67">
        <f t="shared" si="84"/>
        <v>899.70594870340153</v>
      </c>
      <c r="C555" s="66">
        <f t="shared" si="85"/>
        <v>45</v>
      </c>
      <c r="D555" s="70">
        <f t="shared" si="86"/>
        <v>902.33998465745196</v>
      </c>
      <c r="E555" s="67">
        <f t="shared" si="87"/>
        <v>902.33998465745196</v>
      </c>
      <c r="F555" s="68">
        <f t="shared" si="88"/>
        <v>742.546126943785</v>
      </c>
      <c r="G555" s="68" cm="1">
        <f t="array" ref="G555">_xll.DCE_EC312_SpecificHeat_Ca(B555)</f>
        <v>650.62757352041558</v>
      </c>
      <c r="H555" s="67">
        <f t="shared" si="89"/>
        <v>0.28395619942422451</v>
      </c>
      <c r="I555" s="67">
        <f t="shared" si="90"/>
        <v>899.98990490282574</v>
      </c>
      <c r="J555" s="71">
        <f t="shared" si="91"/>
        <v>45</v>
      </c>
      <c r="K555" s="72">
        <f t="shared" si="92"/>
        <v>899.98990490282574</v>
      </c>
    </row>
    <row r="556" spans="1:11">
      <c r="A556" s="65">
        <v>541</v>
      </c>
      <c r="B556" s="67">
        <f t="shared" si="84"/>
        <v>899.98990490282574</v>
      </c>
      <c r="C556" s="66">
        <f t="shared" si="85"/>
        <v>45.083333333333336</v>
      </c>
      <c r="D556" s="70">
        <f t="shared" si="86"/>
        <v>902.61642679538556</v>
      </c>
      <c r="E556" s="67">
        <f t="shared" si="87"/>
        <v>902.61642679538556</v>
      </c>
      <c r="F556" s="68">
        <f t="shared" si="88"/>
        <v>740.91112051651407</v>
      </c>
      <c r="G556" s="68" cm="1">
        <f t="array" ref="G556">_xll.DCE_EC312_SpecificHeat_Ca(B556)</f>
        <v>650.45008596961475</v>
      </c>
      <c r="H556" s="67">
        <f t="shared" si="89"/>
        <v>0.28340827070675573</v>
      </c>
      <c r="I556" s="67">
        <f t="shared" si="90"/>
        <v>900.27331317353253</v>
      </c>
      <c r="J556" s="71">
        <f t="shared" si="91"/>
        <v>45.083333333333336</v>
      </c>
      <c r="K556" s="72">
        <f t="shared" si="92"/>
        <v>900.27331317353253</v>
      </c>
    </row>
    <row r="557" spans="1:11">
      <c r="A557" s="65">
        <v>542</v>
      </c>
      <c r="B557" s="67">
        <f t="shared" si="84"/>
        <v>900.27331317353253</v>
      </c>
      <c r="C557" s="66">
        <f t="shared" si="85"/>
        <v>45.166666666666664</v>
      </c>
      <c r="D557" s="70">
        <f t="shared" si="86"/>
        <v>902.89235983148808</v>
      </c>
      <c r="E557" s="67">
        <f t="shared" si="87"/>
        <v>902.89235983148808</v>
      </c>
      <c r="F557" s="68">
        <f t="shared" si="88"/>
        <v>739.28362938698444</v>
      </c>
      <c r="G557" s="68" cm="1">
        <f t="array" ref="G557">_xll.DCE_EC312_SpecificHeat_Ca(B557)</f>
        <v>650</v>
      </c>
      <c r="H557" s="67">
        <f t="shared" si="89"/>
        <v>0.28298154603556175</v>
      </c>
      <c r="I557" s="67">
        <f t="shared" si="90"/>
        <v>900.55629471956809</v>
      </c>
      <c r="J557" s="71">
        <f t="shared" si="91"/>
        <v>45.166666666666664</v>
      </c>
      <c r="K557" s="72">
        <f t="shared" si="92"/>
        <v>900.55629471956809</v>
      </c>
    </row>
    <row r="558" spans="1:11">
      <c r="A558" s="65">
        <v>543</v>
      </c>
      <c r="B558" s="67">
        <f t="shared" si="84"/>
        <v>900.55629471956809</v>
      </c>
      <c r="C558" s="66">
        <f t="shared" si="85"/>
        <v>45.25</v>
      </c>
      <c r="D558" s="70">
        <f t="shared" si="86"/>
        <v>903.16778563745879</v>
      </c>
      <c r="E558" s="67">
        <f t="shared" si="87"/>
        <v>903.16778563745879</v>
      </c>
      <c r="F558" s="68">
        <f t="shared" si="88"/>
        <v>737.63007902828656</v>
      </c>
      <c r="G558" s="68" cm="1">
        <f t="array" ref="G558">_xll.DCE_EC312_SpecificHeat_Ca(B558)</f>
        <v>650</v>
      </c>
      <c r="H558" s="67">
        <f t="shared" si="89"/>
        <v>0.28234860325372307</v>
      </c>
      <c r="I558" s="67">
        <f t="shared" si="90"/>
        <v>900.83864332282178</v>
      </c>
      <c r="J558" s="71">
        <f t="shared" si="91"/>
        <v>45.25</v>
      </c>
      <c r="K558" s="72">
        <f t="shared" si="92"/>
        <v>900.83864332282178</v>
      </c>
    </row>
    <row r="559" spans="1:11">
      <c r="A559" s="65">
        <v>544</v>
      </c>
      <c r="B559" s="67">
        <f t="shared" si="84"/>
        <v>900.83864332282178</v>
      </c>
      <c r="C559" s="66">
        <f t="shared" si="85"/>
        <v>45.333333333333336</v>
      </c>
      <c r="D559" s="70">
        <f t="shared" si="86"/>
        <v>903.44270607469446</v>
      </c>
      <c r="E559" s="67">
        <f t="shared" si="87"/>
        <v>903.44270607469446</v>
      </c>
      <c r="F559" s="68">
        <f t="shared" si="88"/>
        <v>736.00906548448324</v>
      </c>
      <c r="G559" s="68" cm="1">
        <f t="array" ref="G559">_xll.DCE_EC312_SpecificHeat_Ca(B559)</f>
        <v>650</v>
      </c>
      <c r="H559" s="67">
        <f t="shared" si="89"/>
        <v>0.28172811485044219</v>
      </c>
      <c r="I559" s="67">
        <f t="shared" si="90"/>
        <v>901.12037143767225</v>
      </c>
      <c r="J559" s="71">
        <f t="shared" si="91"/>
        <v>45.333333333333336</v>
      </c>
      <c r="K559" s="72">
        <f t="shared" si="92"/>
        <v>901.12037143767225</v>
      </c>
    </row>
    <row r="560" spans="1:11">
      <c r="A560" s="65">
        <v>545</v>
      </c>
      <c r="B560" s="67">
        <f t="shared" si="84"/>
        <v>901.12037143767225</v>
      </c>
      <c r="C560" s="66">
        <f t="shared" si="85"/>
        <v>45.416666666666664</v>
      </c>
      <c r="D560" s="70">
        <f t="shared" si="86"/>
        <v>903.71712299436388</v>
      </c>
      <c r="E560" s="67">
        <f t="shared" si="87"/>
        <v>903.71712299436388</v>
      </c>
      <c r="F560" s="68">
        <f t="shared" si="88"/>
        <v>734.41767734268922</v>
      </c>
      <c r="G560" s="68" cm="1">
        <f t="array" ref="G560">_xll.DCE_EC312_SpecificHeat_Ca(B560)</f>
        <v>650</v>
      </c>
      <c r="H560" s="67">
        <f t="shared" si="89"/>
        <v>0.28111896640077216</v>
      </c>
      <c r="I560" s="67">
        <f t="shared" si="90"/>
        <v>901.401490404073</v>
      </c>
      <c r="J560" s="71">
        <f t="shared" si="91"/>
        <v>45.416666666666664</v>
      </c>
      <c r="K560" s="72">
        <f t="shared" si="92"/>
        <v>901.401490404073</v>
      </c>
    </row>
    <row r="561" spans="1:11">
      <c r="A561" s="65">
        <v>546</v>
      </c>
      <c r="B561" s="67">
        <f t="shared" si="84"/>
        <v>901.401490404073</v>
      </c>
      <c r="C561" s="66">
        <f t="shared" si="85"/>
        <v>45.5</v>
      </c>
      <c r="D561" s="70">
        <f t="shared" si="86"/>
        <v>903.99103823748374</v>
      </c>
      <c r="E561" s="67">
        <f t="shared" si="87"/>
        <v>903.99103823748374</v>
      </c>
      <c r="F561" s="68">
        <f t="shared" si="88"/>
        <v>732.85330668440804</v>
      </c>
      <c r="G561" s="68" cm="1">
        <f t="array" ref="G561">_xll.DCE_EC312_SpecificHeat_Ca(B561)</f>
        <v>650</v>
      </c>
      <c r="H561" s="67">
        <f t="shared" si="89"/>
        <v>0.28052015965075638</v>
      </c>
      <c r="I561" s="67">
        <f t="shared" si="90"/>
        <v>901.68201056372379</v>
      </c>
      <c r="J561" s="71">
        <f t="shared" si="91"/>
        <v>45.5</v>
      </c>
      <c r="K561" s="72">
        <f t="shared" si="92"/>
        <v>901.68201056372379</v>
      </c>
    </row>
    <row r="562" spans="1:11">
      <c r="A562" s="65">
        <v>547</v>
      </c>
      <c r="B562" s="67">
        <f t="shared" si="84"/>
        <v>901.68201056372379</v>
      </c>
      <c r="C562" s="66">
        <f t="shared" si="85"/>
        <v>45.583333333333336</v>
      </c>
      <c r="D562" s="70">
        <f t="shared" si="86"/>
        <v>904.26445363499181</v>
      </c>
      <c r="E562" s="67">
        <f t="shared" si="87"/>
        <v>904.26445363499181</v>
      </c>
      <c r="F562" s="68">
        <f t="shared" si="88"/>
        <v>731.31361735868165</v>
      </c>
      <c r="G562" s="68" cm="1">
        <f t="array" ref="G562">_xll.DCE_EC312_SpecificHeat_Ca(B562)</f>
        <v>650</v>
      </c>
      <c r="H562" s="67">
        <f t="shared" si="89"/>
        <v>0.27993080037308671</v>
      </c>
      <c r="I562" s="67">
        <f t="shared" si="90"/>
        <v>901.9619413640969</v>
      </c>
      <c r="J562" s="71">
        <f t="shared" si="91"/>
        <v>45.583333333333336</v>
      </c>
      <c r="K562" s="72">
        <f t="shared" si="92"/>
        <v>901.9619413640969</v>
      </c>
    </row>
    <row r="563" spans="1:11">
      <c r="A563" s="65">
        <v>548</v>
      </c>
      <c r="B563" s="67">
        <f t="shared" si="84"/>
        <v>901.9619413640969</v>
      </c>
      <c r="C563" s="66">
        <f t="shared" si="85"/>
        <v>45.666666666666664</v>
      </c>
      <c r="D563" s="70">
        <f t="shared" si="86"/>
        <v>904.53737100782064</v>
      </c>
      <c r="E563" s="67">
        <f t="shared" si="87"/>
        <v>904.53737100782064</v>
      </c>
      <c r="F563" s="68">
        <f t="shared" si="88"/>
        <v>729.79651655297198</v>
      </c>
      <c r="G563" s="68" cm="1">
        <f t="array" ref="G563">_xll.DCE_EC312_SpecificHeat_Ca(B563)</f>
        <v>650</v>
      </c>
      <c r="H563" s="67">
        <f t="shared" si="89"/>
        <v>0.27935008748506091</v>
      </c>
      <c r="I563" s="67">
        <f t="shared" si="90"/>
        <v>902.24129145158201</v>
      </c>
      <c r="J563" s="71">
        <f t="shared" si="91"/>
        <v>45.666666666666664</v>
      </c>
      <c r="K563" s="72">
        <f t="shared" si="92"/>
        <v>902.24129145158201</v>
      </c>
    </row>
    <row r="564" spans="1:11">
      <c r="A564" s="65">
        <v>549</v>
      </c>
      <c r="B564" s="67">
        <f t="shared" si="84"/>
        <v>902.24129145158201</v>
      </c>
      <c r="C564" s="66">
        <f t="shared" si="85"/>
        <v>45.75</v>
      </c>
      <c r="D564" s="70">
        <f t="shared" si="86"/>
        <v>904.80979216697085</v>
      </c>
      <c r="E564" s="67">
        <f t="shared" si="87"/>
        <v>904.80979216697085</v>
      </c>
      <c r="F564" s="68">
        <f t="shared" si="88"/>
        <v>728.30012931975705</v>
      </c>
      <c r="G564" s="68" cm="1">
        <f t="array" ref="G564">_xll.DCE_EC312_SpecificHeat_Ca(B564)</f>
        <v>650</v>
      </c>
      <c r="H564" s="67">
        <f t="shared" si="89"/>
        <v>0.27877730329792266</v>
      </c>
      <c r="I564" s="67">
        <f t="shared" si="90"/>
        <v>902.52006875487996</v>
      </c>
      <c r="J564" s="71">
        <f t="shared" si="91"/>
        <v>45.75</v>
      </c>
      <c r="K564" s="72">
        <f t="shared" si="92"/>
        <v>902.52006875487996</v>
      </c>
    </row>
    <row r="565" spans="1:11">
      <c r="A565" s="65">
        <v>550</v>
      </c>
      <c r="B565" s="67">
        <f t="shared" si="84"/>
        <v>902.52006875487996</v>
      </c>
      <c r="C565" s="66">
        <f t="shared" si="85"/>
        <v>45.833333333333336</v>
      </c>
      <c r="D565" s="70">
        <f t="shared" si="86"/>
        <v>905.08171891358234</v>
      </c>
      <c r="E565" s="67">
        <f t="shared" si="87"/>
        <v>905.08171891358234</v>
      </c>
      <c r="F565" s="68">
        <f t="shared" si="88"/>
        <v>726.82277575505509</v>
      </c>
      <c r="G565" s="68" cm="1">
        <f t="array" ref="G565">_xll.DCE_EC312_SpecificHeat_Ca(B565)</f>
        <v>650</v>
      </c>
      <c r="H565" s="67">
        <f t="shared" si="89"/>
        <v>0.2782118047813017</v>
      </c>
      <c r="I565" s="67">
        <f t="shared" si="90"/>
        <v>902.79828055966129</v>
      </c>
      <c r="J565" s="71">
        <f t="shared" si="91"/>
        <v>45.833333333333336</v>
      </c>
      <c r="K565" s="72">
        <f t="shared" si="92"/>
        <v>902.79828055966129</v>
      </c>
    </row>
    <row r="566" spans="1:11">
      <c r="A566" s="65">
        <v>551</v>
      </c>
      <c r="B566" s="67">
        <f t="shared" si="84"/>
        <v>902.79828055966129</v>
      </c>
      <c r="C566" s="66">
        <f t="shared" si="85"/>
        <v>45.916666666666664</v>
      </c>
      <c r="D566" s="70">
        <f t="shared" si="86"/>
        <v>905.3531530390062</v>
      </c>
      <c r="E566" s="67">
        <f t="shared" si="87"/>
        <v>905.3531530390062</v>
      </c>
      <c r="F566" s="68">
        <f t="shared" si="88"/>
        <v>725.36295055380867</v>
      </c>
      <c r="G566" s="68" cm="1">
        <f t="array" ref="G566">_xll.DCE_EC312_SpecificHeat_Ca(B566)</f>
        <v>650</v>
      </c>
      <c r="H566" s="67">
        <f t="shared" si="89"/>
        <v>0.27765301573746354</v>
      </c>
      <c r="I566" s="67">
        <f t="shared" si="90"/>
        <v>903.07593357539872</v>
      </c>
      <c r="J566" s="71">
        <f t="shared" si="91"/>
        <v>45.916666666666664</v>
      </c>
      <c r="K566" s="72">
        <f t="shared" si="92"/>
        <v>903.07593357539872</v>
      </c>
    </row>
    <row r="567" spans="1:11">
      <c r="A567" s="65">
        <v>552</v>
      </c>
      <c r="B567" s="67">
        <f t="shared" si="84"/>
        <v>903.07593357539872</v>
      </c>
      <c r="C567" s="66">
        <f t="shared" si="85"/>
        <v>46</v>
      </c>
      <c r="D567" s="70">
        <f t="shared" si="86"/>
        <v>905.62409632487572</v>
      </c>
      <c r="E567" s="67">
        <f t="shared" si="87"/>
        <v>905.62409632487572</v>
      </c>
      <c r="F567" s="68">
        <f t="shared" si="88"/>
        <v>723.91930469657211</v>
      </c>
      <c r="G567" s="68" cm="1">
        <f t="array" ref="G567">_xll.DCE_EC312_SpecificHeat_Ca(B567)</f>
        <v>650</v>
      </c>
      <c r="H567" s="67">
        <f t="shared" si="89"/>
        <v>0.27710041979137529</v>
      </c>
      <c r="I567" s="67">
        <f t="shared" si="90"/>
        <v>903.35303399519012</v>
      </c>
      <c r="J567" s="71">
        <f t="shared" si="91"/>
        <v>46</v>
      </c>
      <c r="K567" s="72">
        <f t="shared" si="92"/>
        <v>903.35303399519012</v>
      </c>
    </row>
    <row r="568" spans="1:11">
      <c r="A568" s="65">
        <v>553</v>
      </c>
      <c r="B568" s="67">
        <f t="shared" si="84"/>
        <v>903.35303399519012</v>
      </c>
      <c r="C568" s="66">
        <f t="shared" si="85"/>
        <v>46.083333333333336</v>
      </c>
      <c r="D568" s="70">
        <f t="shared" si="86"/>
        <v>905.89455054317671</v>
      </c>
      <c r="E568" s="67">
        <f t="shared" si="87"/>
        <v>905.89455054317671</v>
      </c>
      <c r="F568" s="68">
        <f t="shared" si="88"/>
        <v>722.49062904730295</v>
      </c>
      <c r="G568" s="68" cm="1">
        <f t="array" ref="G568">_xll.DCE_EC312_SpecificHeat_Ca(B568)</f>
        <v>650</v>
      </c>
      <c r="H568" s="67">
        <f t="shared" si="89"/>
        <v>0.27655355411230054</v>
      </c>
      <c r="I568" s="67">
        <f t="shared" si="90"/>
        <v>903.62958754930241</v>
      </c>
      <c r="J568" s="71">
        <f t="shared" si="91"/>
        <v>46.083333333333336</v>
      </c>
      <c r="K568" s="72">
        <f t="shared" si="92"/>
        <v>903.62958754930241</v>
      </c>
    </row>
    <row r="569" spans="1:11">
      <c r="A569" s="65">
        <v>554</v>
      </c>
      <c r="B569" s="67">
        <f t="shared" si="84"/>
        <v>903.62958754930241</v>
      </c>
      <c r="C569" s="66">
        <f t="shared" si="85"/>
        <v>46.166666666666664</v>
      </c>
      <c r="D569" s="70">
        <f t="shared" si="86"/>
        <v>906.16451745631571</v>
      </c>
      <c r="E569" s="67">
        <f t="shared" si="87"/>
        <v>906.16451745631571</v>
      </c>
      <c r="F569" s="68">
        <f t="shared" si="88"/>
        <v>721.07583966243271</v>
      </c>
      <c r="G569" s="68" cm="1">
        <f t="array" ref="G569">_xll.DCE_EC312_SpecificHeat_Ca(B569)</f>
        <v>650</v>
      </c>
      <c r="H569" s="67">
        <f t="shared" si="89"/>
        <v>0.27601200379043389</v>
      </c>
      <c r="I569" s="67">
        <f t="shared" si="90"/>
        <v>903.90559955309288</v>
      </c>
      <c r="J569" s="71">
        <f t="shared" si="91"/>
        <v>46.166666666666664</v>
      </c>
      <c r="K569" s="72">
        <f t="shared" si="92"/>
        <v>903.90559955309288</v>
      </c>
    </row>
    <row r="570" spans="1:11">
      <c r="A570" s="65">
        <v>555</v>
      </c>
      <c r="B570" s="67">
        <f t="shared" si="84"/>
        <v>903.90559955309288</v>
      </c>
      <c r="C570" s="66">
        <f t="shared" si="85"/>
        <v>46.25</v>
      </c>
      <c r="D570" s="70">
        <f t="shared" si="86"/>
        <v>906.43399881719085</v>
      </c>
      <c r="E570" s="67">
        <f t="shared" si="87"/>
        <v>906.43399881719085</v>
      </c>
      <c r="F570" s="68">
        <f t="shared" si="88"/>
        <v>719.67396463642342</v>
      </c>
      <c r="G570" s="68" cm="1">
        <f t="array" ref="G570">_xll.DCE_EC312_SpecificHeat_Ca(B570)</f>
        <v>650</v>
      </c>
      <c r="H570" s="67">
        <f t="shared" si="89"/>
        <v>0.27547539680166871</v>
      </c>
      <c r="I570" s="67">
        <f t="shared" si="90"/>
        <v>904.18107494989454</v>
      </c>
      <c r="J570" s="71">
        <f t="shared" si="91"/>
        <v>46.25</v>
      </c>
      <c r="K570" s="72">
        <f t="shared" si="92"/>
        <v>904.18107494989454</v>
      </c>
    </row>
    <row r="571" spans="1:11">
      <c r="A571" s="65">
        <v>556</v>
      </c>
      <c r="B571" s="67">
        <f t="shared" si="84"/>
        <v>904.18107494989454</v>
      </c>
      <c r="C571" s="66">
        <f t="shared" si="85"/>
        <v>46.333333333333336</v>
      </c>
      <c r="D571" s="70">
        <f t="shared" si="86"/>
        <v>906.70299636925847</v>
      </c>
      <c r="E571" s="67">
        <f t="shared" si="87"/>
        <v>906.70299636925847</v>
      </c>
      <c r="F571" s="68">
        <f t="shared" si="88"/>
        <v>718.28413232198409</v>
      </c>
      <c r="G571" s="68" cm="1">
        <f t="array" ref="G571">_xll.DCE_EC312_SpecificHeat_Ca(B571)</f>
        <v>650</v>
      </c>
      <c r="H571" s="67">
        <f t="shared" si="89"/>
        <v>0.27494339949855462</v>
      </c>
      <c r="I571" s="67">
        <f t="shared" si="90"/>
        <v>904.45601834939305</v>
      </c>
      <c r="J571" s="71">
        <f t="shared" si="91"/>
        <v>46.333333333333336</v>
      </c>
      <c r="K571" s="72">
        <f t="shared" si="92"/>
        <v>904.45601834939305</v>
      </c>
    </row>
    <row r="572" spans="1:11">
      <c r="A572" s="65">
        <v>557</v>
      </c>
      <c r="B572" s="67">
        <f t="shared" si="84"/>
        <v>904.45601834939305</v>
      </c>
      <c r="C572" s="66">
        <f t="shared" si="85"/>
        <v>46.416666666666664</v>
      </c>
      <c r="D572" s="70">
        <f t="shared" si="86"/>
        <v>906.97151184660163</v>
      </c>
      <c r="E572" s="67">
        <f t="shared" si="87"/>
        <v>906.97151184660163</v>
      </c>
      <c r="F572" s="68">
        <f t="shared" si="88"/>
        <v>716.90556078315694</v>
      </c>
      <c r="G572" s="68" cm="1">
        <f t="array" ref="G572">_xll.DCE_EC312_SpecificHeat_Ca(B572)</f>
        <v>650</v>
      </c>
      <c r="H572" s="67">
        <f t="shared" si="89"/>
        <v>0.27441571257317066</v>
      </c>
      <c r="I572" s="67">
        <f t="shared" si="90"/>
        <v>904.73043406196621</v>
      </c>
      <c r="J572" s="71">
        <f t="shared" si="91"/>
        <v>46.416666666666664</v>
      </c>
      <c r="K572" s="72">
        <f t="shared" si="92"/>
        <v>904.73043406196621</v>
      </c>
    </row>
    <row r="573" spans="1:11">
      <c r="A573" s="65">
        <v>558</v>
      </c>
      <c r="B573" s="67">
        <f t="shared" si="84"/>
        <v>904.73043406196621</v>
      </c>
      <c r="C573" s="66">
        <f t="shared" si="85"/>
        <v>46.5</v>
      </c>
      <c r="D573" s="70">
        <f t="shared" si="86"/>
        <v>907.23954697399734</v>
      </c>
      <c r="E573" s="67">
        <f t="shared" si="87"/>
        <v>907.23954697399734</v>
      </c>
      <c r="F573" s="68">
        <f t="shared" si="88"/>
        <v>715.53754835348457</v>
      </c>
      <c r="G573" s="68" cm="1">
        <f t="array" ref="G573">_xll.DCE_EC312_SpecificHeat_Ca(B573)</f>
        <v>650</v>
      </c>
      <c r="H573" s="67">
        <f t="shared" si="89"/>
        <v>0.27389206744299843</v>
      </c>
      <c r="I573" s="67">
        <f t="shared" si="90"/>
        <v>905.00432612940915</v>
      </c>
      <c r="J573" s="71">
        <f t="shared" si="91"/>
        <v>46.5</v>
      </c>
      <c r="K573" s="72">
        <f t="shared" si="92"/>
        <v>905.00432612940915</v>
      </c>
    </row>
    <row r="574" spans="1:11">
      <c r="A574" s="65">
        <v>559</v>
      </c>
      <c r="B574" s="67">
        <f t="shared" si="84"/>
        <v>905.00432612940915</v>
      </c>
      <c r="C574" s="66">
        <f t="shared" si="85"/>
        <v>46.583333333333336</v>
      </c>
      <c r="D574" s="70">
        <f t="shared" si="86"/>
        <v>907.50710346698224</v>
      </c>
      <c r="E574" s="67">
        <f t="shared" si="87"/>
        <v>907.50710346698224</v>
      </c>
      <c r="F574" s="68">
        <f t="shared" si="88"/>
        <v>714.17946518263636</v>
      </c>
      <c r="G574" s="68" cm="1">
        <f t="array" ref="G574">_xll.DCE_EC312_SpecificHeat_Ca(B574)</f>
        <v>650</v>
      </c>
      <c r="H574" s="67">
        <f t="shared" si="89"/>
        <v>0.27337222301515662</v>
      </c>
      <c r="I574" s="67">
        <f t="shared" si="90"/>
        <v>905.2776983524243</v>
      </c>
      <c r="J574" s="71">
        <f t="shared" si="91"/>
        <v>46.583333333333336</v>
      </c>
      <c r="K574" s="72">
        <f t="shared" si="92"/>
        <v>905.2776983524243</v>
      </c>
    </row>
    <row r="575" spans="1:11">
      <c r="A575" s="65">
        <v>560</v>
      </c>
      <c r="B575" s="67">
        <f t="shared" si="84"/>
        <v>905.2776983524243</v>
      </c>
      <c r="C575" s="66">
        <f t="shared" si="85"/>
        <v>46.666666666666664</v>
      </c>
      <c r="D575" s="70">
        <f t="shared" si="86"/>
        <v>907.77418303191939</v>
      </c>
      <c r="E575" s="67">
        <f t="shared" si="87"/>
        <v>907.77418303191939</v>
      </c>
      <c r="F575" s="68">
        <f t="shared" si="88"/>
        <v>712.83074567066012</v>
      </c>
      <c r="G575" s="68" cm="1">
        <f t="array" ref="G575">_xll.DCE_EC312_SpecificHeat_Ca(B575)</f>
        <v>650</v>
      </c>
      <c r="H575" s="67">
        <f t="shared" si="89"/>
        <v>0.27285596279039842</v>
      </c>
      <c r="I575" s="67">
        <f t="shared" si="90"/>
        <v>905.55055431521464</v>
      </c>
      <c r="J575" s="71">
        <f t="shared" si="91"/>
        <v>46.666666666666664</v>
      </c>
      <c r="K575" s="72">
        <f t="shared" si="92"/>
        <v>905.55055431521464</v>
      </c>
    </row>
    <row r="576" spans="1:11">
      <c r="A576" s="65">
        <v>561</v>
      </c>
      <c r="B576" s="67">
        <f t="shared" si="84"/>
        <v>905.55055431521464</v>
      </c>
      <c r="C576" s="66">
        <f t="shared" si="85"/>
        <v>46.75</v>
      </c>
      <c r="D576" s="70">
        <f t="shared" si="86"/>
        <v>908.040787366063</v>
      </c>
      <c r="E576" s="67">
        <f t="shared" si="87"/>
        <v>908.040787366063</v>
      </c>
      <c r="F576" s="68">
        <f t="shared" si="88"/>
        <v>711.49088169605648</v>
      </c>
      <c r="G576" s="68" cm="1">
        <f t="array" ref="G576">_xll.DCE_EC312_SpecificHeat_Ca(B576)</f>
        <v>650</v>
      </c>
      <c r="H576" s="67">
        <f t="shared" si="89"/>
        <v>0.2723430922709672</v>
      </c>
      <c r="I576" s="67">
        <f t="shared" si="90"/>
        <v>905.82289740748558</v>
      </c>
      <c r="J576" s="71">
        <f t="shared" si="91"/>
        <v>46.75</v>
      </c>
      <c r="K576" s="72">
        <f t="shared" si="92"/>
        <v>905.82289740748558</v>
      </c>
    </row>
    <row r="577" spans="1:11">
      <c r="A577" s="65">
        <v>562</v>
      </c>
      <c r="B577" s="67">
        <f t="shared" si="84"/>
        <v>905.82289740748558</v>
      </c>
      <c r="C577" s="66">
        <f t="shared" si="85"/>
        <v>46.833333333333336</v>
      </c>
      <c r="D577" s="70">
        <f t="shared" si="86"/>
        <v>908.30691815762327</v>
      </c>
      <c r="E577" s="67">
        <f t="shared" si="87"/>
        <v>908.30691815762327</v>
      </c>
      <c r="F577" s="68">
        <f t="shared" si="88"/>
        <v>710.1594165549194</v>
      </c>
      <c r="G577" s="68" cm="1">
        <f t="array" ref="G577">_xll.DCE_EC312_SpecificHeat_Ca(B577)</f>
        <v>650</v>
      </c>
      <c r="H577" s="67">
        <f t="shared" si="89"/>
        <v>0.27183343664063242</v>
      </c>
      <c r="I577" s="67">
        <f t="shared" si="90"/>
        <v>906.09473084412616</v>
      </c>
      <c r="J577" s="71">
        <f t="shared" si="91"/>
        <v>46.833333333333336</v>
      </c>
      <c r="K577" s="72">
        <f t="shared" si="92"/>
        <v>906.09473084412616</v>
      </c>
    </row>
    <row r="578" spans="1:11">
      <c r="A578" s="65">
        <v>563</v>
      </c>
      <c r="B578" s="67">
        <f t="shared" si="84"/>
        <v>906.09473084412616</v>
      </c>
      <c r="C578" s="66">
        <f t="shared" si="85"/>
        <v>46.916666666666664</v>
      </c>
      <c r="D578" s="70">
        <f t="shared" si="86"/>
        <v>908.57257708583029</v>
      </c>
      <c r="E578" s="67">
        <f t="shared" si="87"/>
        <v>908.57257708583029</v>
      </c>
      <c r="F578" s="68">
        <f t="shared" si="88"/>
        <v>708.8359395367147</v>
      </c>
      <c r="G578" s="68" cm="1">
        <f t="array" ref="G578">_xll.DCE_EC312_SpecificHeat_Ca(B578)</f>
        <v>650</v>
      </c>
      <c r="H578" s="67">
        <f t="shared" si="89"/>
        <v>0.27132683868841662</v>
      </c>
      <c r="I578" s="67">
        <f t="shared" si="90"/>
        <v>906.36605768281458</v>
      </c>
      <c r="J578" s="71">
        <f t="shared" si="91"/>
        <v>46.916666666666664</v>
      </c>
      <c r="K578" s="72">
        <f t="shared" si="92"/>
        <v>906.36605768281458</v>
      </c>
    </row>
    <row r="579" spans="1:11">
      <c r="A579" s="65">
        <v>564</v>
      </c>
      <c r="B579" s="67">
        <f t="shared" si="84"/>
        <v>906.36605768281458</v>
      </c>
      <c r="C579" s="66">
        <f t="shared" si="85"/>
        <v>47</v>
      </c>
      <c r="D579" s="70">
        <f t="shared" si="86"/>
        <v>908.83776582099858</v>
      </c>
      <c r="E579" s="67">
        <f t="shared" si="87"/>
        <v>908.83776582099858</v>
      </c>
      <c r="F579" s="68">
        <f t="shared" si="88"/>
        <v>707.52008107242295</v>
      </c>
      <c r="G579" s="68" cm="1">
        <f t="array" ref="G579">_xll.DCE_EC312_SpecificHeat_Ca(B579)</f>
        <v>650</v>
      </c>
      <c r="H579" s="67">
        <f t="shared" si="89"/>
        <v>0.27082315695141129</v>
      </c>
      <c r="I579" s="67">
        <f t="shared" si="90"/>
        <v>906.63688083976604</v>
      </c>
      <c r="J579" s="71">
        <f t="shared" si="91"/>
        <v>47</v>
      </c>
      <c r="K579" s="72">
        <f t="shared" si="92"/>
        <v>906.63688083976604</v>
      </c>
    </row>
    <row r="580" spans="1:11">
      <c r="A580" s="65">
        <v>565</v>
      </c>
      <c r="B580" s="67">
        <f t="shared" si="84"/>
        <v>906.63688083976604</v>
      </c>
      <c r="C580" s="66">
        <f t="shared" si="85"/>
        <v>47.083333333333336</v>
      </c>
      <c r="D580" s="70">
        <f t="shared" si="86"/>
        <v>909.10248602458853</v>
      </c>
      <c r="E580" s="67">
        <f t="shared" si="87"/>
        <v>909.10248602458853</v>
      </c>
      <c r="F580" s="68">
        <f t="shared" si="88"/>
        <v>706.21150839078302</v>
      </c>
      <c r="G580" s="68" cm="1">
        <f t="array" ref="G580">_xll.DCE_EC312_SpecificHeat_Ca(B580)</f>
        <v>650</v>
      </c>
      <c r="H580" s="67">
        <f t="shared" si="89"/>
        <v>0.27032226405208193</v>
      </c>
      <c r="I580" s="67">
        <f t="shared" si="90"/>
        <v>906.90720310381812</v>
      </c>
      <c r="J580" s="71">
        <f t="shared" si="91"/>
        <v>47.083333333333336</v>
      </c>
      <c r="K580" s="72">
        <f t="shared" si="92"/>
        <v>906.90720310381812</v>
      </c>
    </row>
    <row r="581" spans="1:11">
      <c r="A581" s="65">
        <v>566</v>
      </c>
      <c r="B581" s="67">
        <f t="shared" si="84"/>
        <v>906.90720310381812</v>
      </c>
      <c r="C581" s="66">
        <f t="shared" si="85"/>
        <v>47.166666666666664</v>
      </c>
      <c r="D581" s="70">
        <f t="shared" si="86"/>
        <v>909.36673934927035</v>
      </c>
      <c r="E581" s="67">
        <f t="shared" si="87"/>
        <v>909.36673934927035</v>
      </c>
      <c r="F581" s="68">
        <f t="shared" si="88"/>
        <v>704.90992163445401</v>
      </c>
      <c r="G581" s="68" cm="1">
        <f t="array" ref="G581">_xll.DCE_EC312_SpecificHeat_Ca(B581)</f>
        <v>650</v>
      </c>
      <c r="H581" s="67">
        <f t="shared" si="89"/>
        <v>0.2698240452116204</v>
      </c>
      <c r="I581" s="67">
        <f t="shared" si="90"/>
        <v>907.17702714902975</v>
      </c>
      <c r="J581" s="71">
        <f t="shared" si="91"/>
        <v>47.166666666666664</v>
      </c>
      <c r="K581" s="72">
        <f t="shared" si="92"/>
        <v>907.17702714902975</v>
      </c>
    </row>
    <row r="582" spans="1:11">
      <c r="A582" s="65">
        <v>567</v>
      </c>
      <c r="B582" s="67">
        <f t="shared" si="84"/>
        <v>907.17702714902975</v>
      </c>
      <c r="C582" s="66">
        <f t="shared" si="85"/>
        <v>47.25</v>
      </c>
      <c r="D582" s="70">
        <f t="shared" si="86"/>
        <v>909.63052743898493</v>
      </c>
      <c r="E582" s="67">
        <f t="shared" si="87"/>
        <v>909.63052743898493</v>
      </c>
      <c r="F582" s="68">
        <f t="shared" si="88"/>
        <v>703.61505038375753</v>
      </c>
      <c r="G582" s="68" cm="1">
        <f t="array" ref="G582">_xll.DCE_EC312_SpecificHeat_Ca(B582)</f>
        <v>650</v>
      </c>
      <c r="H582" s="67">
        <f t="shared" si="89"/>
        <v>0.26932839691930943</v>
      </c>
      <c r="I582" s="67">
        <f t="shared" si="90"/>
        <v>907.44635554594902</v>
      </c>
      <c r="J582" s="71">
        <f t="shared" si="91"/>
        <v>47.25</v>
      </c>
      <c r="K582" s="72">
        <f t="shared" si="92"/>
        <v>907.44635554594902</v>
      </c>
    </row>
    <row r="583" spans="1:11">
      <c r="A583" s="65">
        <v>568</v>
      </c>
      <c r="B583" s="67">
        <f t="shared" si="84"/>
        <v>907.44635554594902</v>
      </c>
      <c r="C583" s="66">
        <f t="shared" si="85"/>
        <v>47.333333333333336</v>
      </c>
      <c r="D583" s="70">
        <f t="shared" si="86"/>
        <v>909.89385192900613</v>
      </c>
      <c r="E583" s="67">
        <f t="shared" si="87"/>
        <v>909.89385192900613</v>
      </c>
      <c r="F583" s="68">
        <f t="shared" si="88"/>
        <v>702.32665054870347</v>
      </c>
      <c r="G583" s="68" cm="1">
        <f t="array" ref="G583">_xll.DCE_EC312_SpecificHeat_Ca(B583)</f>
        <v>650</v>
      </c>
      <c r="H583" s="67">
        <f t="shared" si="89"/>
        <v>0.26883522574285867</v>
      </c>
      <c r="I583" s="67">
        <f t="shared" si="90"/>
        <v>907.71519077169182</v>
      </c>
      <c r="J583" s="71">
        <f t="shared" si="91"/>
        <v>47.333333333333336</v>
      </c>
      <c r="K583" s="72">
        <f t="shared" si="92"/>
        <v>907.71519077169182</v>
      </c>
    </row>
    <row r="584" spans="1:11">
      <c r="A584" s="65">
        <v>569</v>
      </c>
      <c r="B584" s="67">
        <f t="shared" si="84"/>
        <v>907.71519077169182</v>
      </c>
      <c r="C584" s="66">
        <f t="shared" si="85"/>
        <v>47.416666666666664</v>
      </c>
      <c r="D584" s="70">
        <f t="shared" si="86"/>
        <v>910.15671444600048</v>
      </c>
      <c r="E584" s="67">
        <f t="shared" si="87"/>
        <v>910.15671444600048</v>
      </c>
      <c r="F584" s="68">
        <f t="shared" si="88"/>
        <v>701.04450158748375</v>
      </c>
      <c r="G584" s="68" cm="1">
        <f t="array" ref="G584">_xll.DCE_EC312_SpecificHeat_Ca(B584)</f>
        <v>650</v>
      </c>
      <c r="H584" s="67">
        <f t="shared" si="89"/>
        <v>0.26834444726370488</v>
      </c>
      <c r="I584" s="67">
        <f t="shared" si="90"/>
        <v>907.98353521895558</v>
      </c>
      <c r="J584" s="71">
        <f t="shared" si="91"/>
        <v>47.416666666666664</v>
      </c>
      <c r="K584" s="72">
        <f t="shared" si="92"/>
        <v>907.98353521895558</v>
      </c>
    </row>
    <row r="585" spans="1:11">
      <c r="A585" s="65">
        <v>570</v>
      </c>
      <c r="B585" s="67">
        <f t="shared" si="84"/>
        <v>907.98353521895558</v>
      </c>
      <c r="C585" s="66">
        <f t="shared" si="85"/>
        <v>47.5</v>
      </c>
      <c r="D585" s="70">
        <f t="shared" si="86"/>
        <v>910.41911660808864</v>
      </c>
      <c r="E585" s="67">
        <f t="shared" si="87"/>
        <v>910.41911660808864</v>
      </c>
      <c r="F585" s="68">
        <f t="shared" si="88"/>
        <v>699.76840402009566</v>
      </c>
      <c r="G585" s="68" cm="1">
        <f t="array" ref="G585">_xll.DCE_EC312_SpecificHeat_Ca(B585)</f>
        <v>650</v>
      </c>
      <c r="H585" s="67">
        <f t="shared" si="89"/>
        <v>0.26785598512528158</v>
      </c>
      <c r="I585" s="67">
        <f t="shared" si="90"/>
        <v>908.25139120408085</v>
      </c>
      <c r="J585" s="71">
        <f t="shared" si="91"/>
        <v>47.5</v>
      </c>
      <c r="K585" s="72">
        <f t="shared" si="92"/>
        <v>908.25139120408085</v>
      </c>
    </row>
    <row r="586" spans="1:11">
      <c r="A586" s="65">
        <v>571</v>
      </c>
      <c r="B586" s="67">
        <f t="shared" si="84"/>
        <v>908.25139120408085</v>
      </c>
      <c r="C586" s="66">
        <f t="shared" si="85"/>
        <v>47.583333333333336</v>
      </c>
      <c r="D586" s="70">
        <f t="shared" si="86"/>
        <v>910.68106002490435</v>
      </c>
      <c r="E586" s="67">
        <f t="shared" si="87"/>
        <v>910.68106002490435</v>
      </c>
      <c r="F586" s="68">
        <f t="shared" si="88"/>
        <v>698.49817720418969</v>
      </c>
      <c r="G586" s="68" cm="1">
        <f t="array" ref="G586">_xll.DCE_EC312_SpecificHeat_Ca(B586)</f>
        <v>650</v>
      </c>
      <c r="H586" s="67">
        <f t="shared" si="89"/>
        <v>0.26736977018166252</v>
      </c>
      <c r="I586" s="67">
        <f t="shared" si="90"/>
        <v>908.51876097426248</v>
      </c>
      <c r="J586" s="71">
        <f t="shared" si="91"/>
        <v>47.583333333333336</v>
      </c>
      <c r="K586" s="72">
        <f t="shared" si="92"/>
        <v>908.51876097426248</v>
      </c>
    </row>
    <row r="587" spans="1:11">
      <c r="A587" s="65">
        <v>572</v>
      </c>
      <c r="B587" s="67">
        <f t="shared" si="84"/>
        <v>908.51876097426248</v>
      </c>
      <c r="C587" s="66">
        <f t="shared" si="85"/>
        <v>47.666666666666664</v>
      </c>
      <c r="D587" s="70">
        <f t="shared" si="86"/>
        <v>910.94254629765373</v>
      </c>
      <c r="E587" s="67">
        <f t="shared" si="87"/>
        <v>910.94254629765373</v>
      </c>
      <c r="F587" s="68">
        <f t="shared" si="88"/>
        <v>697.23365734575714</v>
      </c>
      <c r="G587" s="68" cm="1">
        <f t="array" ref="G587">_xll.DCE_EC312_SpecificHeat_Ca(B587)</f>
        <v>650</v>
      </c>
      <c r="H587" s="67">
        <f t="shared" si="89"/>
        <v>0.26688573973609642</v>
      </c>
      <c r="I587" s="67">
        <f t="shared" si="90"/>
        <v>908.78564671399852</v>
      </c>
      <c r="J587" s="71">
        <f t="shared" si="91"/>
        <v>47.666666666666664</v>
      </c>
      <c r="K587" s="72">
        <f t="shared" si="92"/>
        <v>908.78564671399852</v>
      </c>
    </row>
    <row r="588" spans="1:11">
      <c r="A588" s="65">
        <v>573</v>
      </c>
      <c r="B588" s="67">
        <f t="shared" si="84"/>
        <v>908.78564671399852</v>
      </c>
      <c r="C588" s="66">
        <f t="shared" si="85"/>
        <v>47.75</v>
      </c>
      <c r="D588" s="70">
        <f t="shared" si="86"/>
        <v>911.20357701917487</v>
      </c>
      <c r="E588" s="67">
        <f t="shared" si="87"/>
        <v>911.20357701917487</v>
      </c>
      <c r="F588" s="68">
        <f t="shared" si="88"/>
        <v>695.97469572137084</v>
      </c>
      <c r="G588" s="68" cm="1">
        <f t="array" ref="G588">_xll.DCE_EC312_SpecificHeat_Ca(B588)</f>
        <v>650</v>
      </c>
      <c r="H588" s="67">
        <f t="shared" si="89"/>
        <v>0.26640383686051983</v>
      </c>
      <c r="I588" s="67">
        <f t="shared" si="90"/>
        <v>909.05205055085901</v>
      </c>
      <c r="J588" s="71">
        <f t="shared" si="91"/>
        <v>47.75</v>
      </c>
      <c r="K588" s="72">
        <f t="shared" si="92"/>
        <v>909.05205055085901</v>
      </c>
    </row>
    <row r="589" spans="1:11">
      <c r="A589" s="65">
        <v>574</v>
      </c>
      <c r="B589" s="67">
        <f t="shared" si="84"/>
        <v>909.05205055085901</v>
      </c>
      <c r="C589" s="66">
        <f t="shared" si="85"/>
        <v>47.833333333333336</v>
      </c>
      <c r="D589" s="70">
        <f t="shared" si="86"/>
        <v>911.46415377399467</v>
      </c>
      <c r="E589" s="67">
        <f t="shared" si="87"/>
        <v>911.46415377399467</v>
      </c>
      <c r="F589" s="68">
        <f t="shared" si="88"/>
        <v>694.72115708768956</v>
      </c>
      <c r="G589" s="68" cm="1">
        <f t="array" ref="G589">_xll.DCE_EC312_SpecificHeat_Ca(B589)</f>
        <v>650</v>
      </c>
      <c r="H589" s="67">
        <f t="shared" si="89"/>
        <v>0.26592400978675035</v>
      </c>
      <c r="I589" s="67">
        <f t="shared" si="90"/>
        <v>909.31797456064578</v>
      </c>
      <c r="J589" s="71">
        <f t="shared" si="91"/>
        <v>47.833333333333336</v>
      </c>
      <c r="K589" s="72">
        <f t="shared" si="92"/>
        <v>909.31797456064578</v>
      </c>
    </row>
    <row r="590" spans="1:11">
      <c r="A590" s="65">
        <v>575</v>
      </c>
      <c r="B590" s="67">
        <f t="shared" si="84"/>
        <v>909.31797456064578</v>
      </c>
      <c r="C590" s="66">
        <f t="shared" si="85"/>
        <v>47.916666666666664</v>
      </c>
      <c r="D590" s="70">
        <f t="shared" si="86"/>
        <v>911.72427813838772</v>
      </c>
      <c r="E590" s="67">
        <f t="shared" si="87"/>
        <v>911.72427813838772</v>
      </c>
      <c r="F590" s="68">
        <f t="shared" si="88"/>
        <v>693.47291826006619</v>
      </c>
      <c r="G590" s="68" cm="1">
        <f t="array" ref="G590">_xll.DCE_EC312_SpecificHeat_Ca(B590)</f>
        <v>650</v>
      </c>
      <c r="H590" s="67">
        <f t="shared" si="89"/>
        <v>0.26544621136240898</v>
      </c>
      <c r="I590" s="67">
        <f t="shared" si="90"/>
        <v>909.58342077200814</v>
      </c>
      <c r="J590" s="71">
        <f t="shared" si="91"/>
        <v>47.916666666666664</v>
      </c>
      <c r="K590" s="72">
        <f t="shared" si="92"/>
        <v>909.58342077200814</v>
      </c>
    </row>
    <row r="591" spans="1:11">
      <c r="A591" s="65">
        <v>576</v>
      </c>
      <c r="B591" s="67">
        <f t="shared" si="84"/>
        <v>909.58342077200814</v>
      </c>
      <c r="C591" s="66">
        <f t="shared" si="85"/>
        <v>48</v>
      </c>
      <c r="D591" s="70">
        <f t="shared" si="86"/>
        <v>911.98395168043271</v>
      </c>
      <c r="E591" s="67">
        <f t="shared" si="87"/>
        <v>911.98395168043271</v>
      </c>
      <c r="F591" s="68">
        <f t="shared" si="88"/>
        <v>692.22986684186776</v>
      </c>
      <c r="G591" s="68" cm="1">
        <f t="array" ref="G591">_xll.DCE_EC312_SpecificHeat_Ca(B591)</f>
        <v>650</v>
      </c>
      <c r="H591" s="67">
        <f t="shared" si="89"/>
        <v>0.2649703985645317</v>
      </c>
      <c r="I591" s="67">
        <f t="shared" si="90"/>
        <v>909.84839117057265</v>
      </c>
      <c r="J591" s="71">
        <f t="shared" si="91"/>
        <v>48</v>
      </c>
      <c r="K591" s="72">
        <f t="shared" si="92"/>
        <v>909.84839117057265</v>
      </c>
    </row>
    <row r="592" spans="1:11">
      <c r="A592" s="65">
        <v>577</v>
      </c>
      <c r="B592" s="67">
        <f t="shared" si="84"/>
        <v>909.84839117057265</v>
      </c>
      <c r="C592" s="66">
        <f t="shared" si="85"/>
        <v>48.083333333333336</v>
      </c>
      <c r="D592" s="70">
        <f t="shared" si="86"/>
        <v>912.24317596007006</v>
      </c>
      <c r="E592" s="67">
        <f t="shared" si="87"/>
        <v>912.24317596007006</v>
      </c>
      <c r="F592" s="68">
        <f t="shared" si="88"/>
        <v>690.99190008829919</v>
      </c>
      <c r="G592" s="68" cm="1">
        <f t="array" ref="G592">_xll.DCE_EC312_SpecificHeat_Ca(B592)</f>
        <v>650</v>
      </c>
      <c r="H592" s="67">
        <f t="shared" si="89"/>
        <v>0.26449653206466622</v>
      </c>
      <c r="I592" s="67">
        <f t="shared" si="90"/>
        <v>910.11288770263729</v>
      </c>
      <c r="J592" s="71">
        <f t="shared" si="91"/>
        <v>48.083333333333336</v>
      </c>
      <c r="K592" s="72">
        <f t="shared" si="92"/>
        <v>910.11288770263729</v>
      </c>
    </row>
    <row r="593" spans="1:11">
      <c r="A593" s="65">
        <v>578</v>
      </c>
      <c r="B593" s="67">
        <f t="shared" ref="B593:B656" si="93">IF(A593=1,20,I592)</f>
        <v>910.11288770263729</v>
      </c>
      <c r="C593" s="66">
        <f t="shared" ref="C593:C656" si="94">A593*5/60</f>
        <v>48.166666666666664</v>
      </c>
      <c r="D593" s="70">
        <f t="shared" ref="D593:D656" si="95">20 + 345 *LOG10(8 * C593 + 1)</f>
        <v>912.50195252915705</v>
      </c>
      <c r="E593" s="67">
        <f t="shared" ref="E593:E656" si="96">D593</f>
        <v>912.50195252915705</v>
      </c>
      <c r="F593" s="68">
        <f t="shared" ref="F593:F656" si="97">25 * (D593 - B593)+1 * 0.7 * 1 * 0.0000000567 * ((E593 + 273) ^ 4 - (B593 + 273) ^ 4)</f>
        <v>689.75892389109549</v>
      </c>
      <c r="G593" s="68" cm="1">
        <f t="array" ref="G593">_xll.DCE_EC312_SpecificHeat_Ca(B593)</f>
        <v>650</v>
      </c>
      <c r="H593" s="67">
        <f t="shared" ref="H593:H656" si="98">$G$10 * $G$9 / (G593 * 7850) * F593 * 5</f>
        <v>0.26402457584023437</v>
      </c>
      <c r="I593" s="67">
        <f t="shared" ref="I593:I656" si="99">B593+H593</f>
        <v>910.37691227847756</v>
      </c>
      <c r="J593" s="71">
        <f t="shared" si="91"/>
        <v>48.166666666666664</v>
      </c>
      <c r="K593" s="72">
        <f t="shared" si="92"/>
        <v>910.37691227847756</v>
      </c>
    </row>
    <row r="594" spans="1:11">
      <c r="A594" s="65">
        <v>579</v>
      </c>
      <c r="B594" s="67">
        <f t="shared" si="93"/>
        <v>910.37691227847756</v>
      </c>
      <c r="C594" s="66">
        <f t="shared" si="94"/>
        <v>48.25</v>
      </c>
      <c r="D594" s="70">
        <f t="shared" si="95"/>
        <v>912.76028293152444</v>
      </c>
      <c r="E594" s="67">
        <f t="shared" si="96"/>
        <v>912.76028293152444</v>
      </c>
      <c r="F594" s="68">
        <f t="shared" si="97"/>
        <v>688.53085187100282</v>
      </c>
      <c r="G594" s="68" cm="1">
        <f t="array" ref="G594">_xll.DCE_EC312_SpecificHeat_Ca(B594)</f>
        <v>650</v>
      </c>
      <c r="H594" s="67">
        <f t="shared" si="98"/>
        <v>0.26355449682715382</v>
      </c>
      <c r="I594" s="67">
        <f t="shared" si="99"/>
        <v>910.64046677530473</v>
      </c>
      <c r="J594" s="71">
        <f t="shared" si="91"/>
        <v>48.25</v>
      </c>
      <c r="K594" s="72">
        <f t="shared" si="92"/>
        <v>910.64046677530473</v>
      </c>
    </row>
    <row r="595" spans="1:11">
      <c r="A595" s="65">
        <v>580</v>
      </c>
      <c r="B595" s="67">
        <f t="shared" si="93"/>
        <v>910.64046677530473</v>
      </c>
      <c r="C595" s="66">
        <f t="shared" si="94"/>
        <v>48.333333333333336</v>
      </c>
      <c r="D595" s="70">
        <f t="shared" si="95"/>
        <v>913.01816870303117</v>
      </c>
      <c r="E595" s="67">
        <f t="shared" si="96"/>
        <v>913.01816870303117</v>
      </c>
      <c r="F595" s="68">
        <f t="shared" si="97"/>
        <v>687.30760456667088</v>
      </c>
      <c r="G595" s="68" cm="1">
        <f t="array" ref="G595">_xll.DCE_EC312_SpecificHeat_Ca(B595)</f>
        <v>650</v>
      </c>
      <c r="H595" s="67">
        <f t="shared" si="98"/>
        <v>0.26308626460936385</v>
      </c>
      <c r="I595" s="67">
        <f t="shared" si="99"/>
        <v>910.90355303991407</v>
      </c>
      <c r="J595" s="71">
        <f t="shared" si="91"/>
        <v>48.333333333333336</v>
      </c>
      <c r="K595" s="72">
        <f t="shared" si="92"/>
        <v>910.90355303991407</v>
      </c>
    </row>
    <row r="596" spans="1:11">
      <c r="A596" s="65">
        <v>581</v>
      </c>
      <c r="B596" s="67">
        <f t="shared" si="93"/>
        <v>910.90355303991407</v>
      </c>
      <c r="C596" s="66">
        <f t="shared" si="94"/>
        <v>48.416666666666664</v>
      </c>
      <c r="D596" s="70">
        <f t="shared" si="95"/>
        <v>913.27561137161956</v>
      </c>
      <c r="E596" s="67">
        <f t="shared" si="96"/>
        <v>913.27561137161956</v>
      </c>
      <c r="F596" s="68">
        <f t="shared" si="97"/>
        <v>686.08910870994362</v>
      </c>
      <c r="G596" s="68" cm="1">
        <f t="array" ref="G596">_xll.DCE_EC312_SpecificHeat_Ca(B596)</f>
        <v>650</v>
      </c>
      <c r="H596" s="67">
        <f t="shared" si="98"/>
        <v>0.26261985114142256</v>
      </c>
      <c r="I596" s="67">
        <f t="shared" si="99"/>
        <v>911.16617289105545</v>
      </c>
      <c r="J596" s="71">
        <f t="shared" si="91"/>
        <v>48.416666666666664</v>
      </c>
      <c r="K596" s="72">
        <f t="shared" si="92"/>
        <v>911.16617289105545</v>
      </c>
    </row>
    <row r="597" spans="1:11">
      <c r="A597" s="65">
        <v>582</v>
      </c>
      <c r="B597" s="67">
        <f t="shared" si="93"/>
        <v>911.16617289105545</v>
      </c>
      <c r="C597" s="66">
        <f t="shared" si="94"/>
        <v>48.5</v>
      </c>
      <c r="D597" s="70">
        <f t="shared" si="95"/>
        <v>913.53261245736917</v>
      </c>
      <c r="E597" s="67">
        <f t="shared" si="96"/>
        <v>913.53261245736917</v>
      </c>
      <c r="F597" s="68">
        <f t="shared" si="97"/>
        <v>684.87529657803429</v>
      </c>
      <c r="G597" s="68" cm="1">
        <f t="array" ref="G597">_xll.DCE_EC312_SpecificHeat_Ca(B597)</f>
        <v>650</v>
      </c>
      <c r="H597" s="67">
        <f t="shared" si="98"/>
        <v>0.26215523050053369</v>
      </c>
      <c r="I597" s="67">
        <f t="shared" si="99"/>
        <v>911.42832812155598</v>
      </c>
      <c r="J597" s="71">
        <f t="shared" si="91"/>
        <v>48.5</v>
      </c>
      <c r="K597" s="72">
        <f t="shared" si="92"/>
        <v>911.42832812155598</v>
      </c>
    </row>
    <row r="598" spans="1:11">
      <c r="A598" s="65">
        <v>583</v>
      </c>
      <c r="B598" s="67">
        <f t="shared" si="93"/>
        <v>911.42832812155598</v>
      </c>
      <c r="C598" s="66">
        <f t="shared" si="94"/>
        <v>48.583333333333336</v>
      </c>
      <c r="D598" s="70">
        <f t="shared" si="95"/>
        <v>913.78917347255128</v>
      </c>
      <c r="E598" s="67">
        <f t="shared" si="96"/>
        <v>913.78917347255128</v>
      </c>
      <c r="F598" s="68">
        <f t="shared" si="97"/>
        <v>683.66610541468083</v>
      </c>
      <c r="G598" s="68" cm="1">
        <f t="array" ref="G598">_xll.DCE_EC312_SpecificHeat_Ca(B598)</f>
        <v>650</v>
      </c>
      <c r="H598" s="67">
        <f t="shared" si="98"/>
        <v>0.26169237866497763</v>
      </c>
      <c r="I598" s="67">
        <f t="shared" si="99"/>
        <v>911.69002050022095</v>
      </c>
      <c r="J598" s="71">
        <f t="shared" si="91"/>
        <v>48.583333333333336</v>
      </c>
      <c r="K598" s="72">
        <f t="shared" si="92"/>
        <v>911.69002050022095</v>
      </c>
    </row>
    <row r="599" spans="1:11">
      <c r="A599" s="65">
        <v>584</v>
      </c>
      <c r="B599" s="67">
        <f t="shared" si="93"/>
        <v>911.69002050022095</v>
      </c>
      <c r="C599" s="66">
        <f t="shared" si="94"/>
        <v>48.666666666666664</v>
      </c>
      <c r="D599" s="70">
        <f t="shared" si="95"/>
        <v>914.04529592168183</v>
      </c>
      <c r="E599" s="67">
        <f t="shared" si="96"/>
        <v>914.04529592168183</v>
      </c>
      <c r="F599" s="68">
        <f t="shared" si="97"/>
        <v>682.46147691343936</v>
      </c>
      <c r="G599" s="68" cm="1">
        <f t="array" ref="G599">_xll.DCE_EC312_SpecificHeat_Ca(B599)</f>
        <v>650</v>
      </c>
      <c r="H599" s="67">
        <f t="shared" si="98"/>
        <v>0.26123127331632751</v>
      </c>
      <c r="I599" s="67">
        <f t="shared" si="99"/>
        <v>911.95125177353725</v>
      </c>
      <c r="J599" s="71">
        <f t="shared" si="91"/>
        <v>48.666666666666664</v>
      </c>
      <c r="K599" s="72">
        <f t="shared" si="92"/>
        <v>911.95125177353725</v>
      </c>
    </row>
    <row r="600" spans="1:11">
      <c r="A600" s="65">
        <v>585</v>
      </c>
      <c r="B600" s="67">
        <f t="shared" si="93"/>
        <v>911.95125177353725</v>
      </c>
      <c r="C600" s="66">
        <f t="shared" si="94"/>
        <v>48.75</v>
      </c>
      <c r="D600" s="70">
        <f t="shared" si="95"/>
        <v>914.30098130157398</v>
      </c>
      <c r="E600" s="67">
        <f t="shared" si="96"/>
        <v>914.30098130157398</v>
      </c>
      <c r="F600" s="68">
        <f t="shared" si="97"/>
        <v>681.26135675496084</v>
      </c>
      <c r="G600" s="68" cm="1">
        <f t="array" ref="G600">_xll.DCE_EC312_SpecificHeat_Ca(B600)</f>
        <v>650</v>
      </c>
      <c r="H600" s="67">
        <f t="shared" si="98"/>
        <v>0.26077189366232884</v>
      </c>
      <c r="I600" s="67">
        <f t="shared" si="99"/>
        <v>912.21202366719956</v>
      </c>
      <c r="J600" s="71">
        <f t="shared" si="91"/>
        <v>48.75</v>
      </c>
      <c r="K600" s="72">
        <f t="shared" si="92"/>
        <v>912.21202366719956</v>
      </c>
    </row>
    <row r="601" spans="1:11">
      <c r="A601" s="65">
        <v>586</v>
      </c>
      <c r="B601" s="67">
        <f t="shared" si="93"/>
        <v>912.21202366719956</v>
      </c>
      <c r="C601" s="66">
        <f t="shared" si="94"/>
        <v>48.833333333333336</v>
      </c>
      <c r="D601" s="70">
        <f t="shared" si="95"/>
        <v>914.55623110139209</v>
      </c>
      <c r="E601" s="67">
        <f t="shared" si="96"/>
        <v>914.55623110139209</v>
      </c>
      <c r="F601" s="68">
        <f t="shared" si="97"/>
        <v>680.06569419504615</v>
      </c>
      <c r="G601" s="68" cm="1">
        <f t="array" ref="G601">_xll.DCE_EC312_SpecificHeat_Ca(B601)</f>
        <v>650</v>
      </c>
      <c r="H601" s="67">
        <f t="shared" si="98"/>
        <v>0.26031422027921597</v>
      </c>
      <c r="I601" s="67">
        <f t="shared" si="99"/>
        <v>912.47233788747883</v>
      </c>
      <c r="J601" s="71">
        <f t="shared" si="91"/>
        <v>48.833333333333336</v>
      </c>
      <c r="K601" s="72">
        <f t="shared" si="92"/>
        <v>912.47233788747883</v>
      </c>
    </row>
    <row r="602" spans="1:11">
      <c r="A602" s="65">
        <v>587</v>
      </c>
      <c r="B602" s="67">
        <f t="shared" si="93"/>
        <v>912.47233788747883</v>
      </c>
      <c r="C602" s="66">
        <f t="shared" si="94"/>
        <v>48.916666666666664</v>
      </c>
      <c r="D602" s="70">
        <f t="shared" si="95"/>
        <v>914.8110468027013</v>
      </c>
      <c r="E602" s="67">
        <f t="shared" si="96"/>
        <v>914.8110468027013</v>
      </c>
      <c r="F602" s="68">
        <f t="shared" si="97"/>
        <v>678.87444169488356</v>
      </c>
      <c r="G602" s="68" cm="1">
        <f t="array" ref="G602">_xll.DCE_EC312_SpecificHeat_Ca(B602)</f>
        <v>650</v>
      </c>
      <c r="H602" s="67">
        <f t="shared" si="98"/>
        <v>0.25985823497017529</v>
      </c>
      <c r="I602" s="67">
        <f t="shared" si="99"/>
        <v>912.73219612244895</v>
      </c>
      <c r="J602" s="71">
        <f t="shared" si="91"/>
        <v>48.916666666666664</v>
      </c>
      <c r="K602" s="72">
        <f t="shared" si="92"/>
        <v>912.73219612244895</v>
      </c>
    </row>
    <row r="603" spans="1:11">
      <c r="A603" s="65">
        <v>588</v>
      </c>
      <c r="B603" s="67">
        <f t="shared" si="93"/>
        <v>912.73219612244895</v>
      </c>
      <c r="C603" s="66">
        <f t="shared" si="94"/>
        <v>49</v>
      </c>
      <c r="D603" s="70">
        <f t="shared" si="95"/>
        <v>915.06542987952218</v>
      </c>
      <c r="E603" s="67">
        <f t="shared" si="96"/>
        <v>915.06542987952218</v>
      </c>
      <c r="F603" s="68">
        <f t="shared" si="97"/>
        <v>677.68755459293698</v>
      </c>
      <c r="G603" s="68" cm="1">
        <f t="array" ref="G603">_xll.DCE_EC312_SpecificHeat_Ca(B603)</f>
        <v>650</v>
      </c>
      <c r="H603" s="67">
        <f t="shared" si="98"/>
        <v>0.2594039206397511</v>
      </c>
      <c r="I603" s="67">
        <f t="shared" si="99"/>
        <v>912.99160004308874</v>
      </c>
      <c r="J603" s="71">
        <f t="shared" si="91"/>
        <v>49</v>
      </c>
      <c r="K603" s="72">
        <f t="shared" si="92"/>
        <v>912.99160004308874</v>
      </c>
    </row>
    <row r="604" spans="1:11">
      <c r="A604" s="65">
        <v>589</v>
      </c>
      <c r="B604" s="67">
        <f t="shared" si="93"/>
        <v>912.99160004308874</v>
      </c>
      <c r="C604" s="66">
        <f t="shared" si="94"/>
        <v>49.083333333333336</v>
      </c>
      <c r="D604" s="70">
        <f t="shared" si="95"/>
        <v>915.31938179837903</v>
      </c>
      <c r="E604" s="67">
        <f t="shared" si="96"/>
        <v>915.31938179837903</v>
      </c>
      <c r="F604" s="68">
        <f t="shared" si="97"/>
        <v>676.5049908092634</v>
      </c>
      <c r="G604" s="68" cm="1">
        <f t="array" ref="G604">_xll.DCE_EC312_SpecificHeat_Ca(B604)</f>
        <v>650</v>
      </c>
      <c r="H604" s="67">
        <f t="shared" si="98"/>
        <v>0.25895126118066486</v>
      </c>
      <c r="I604" s="67">
        <f t="shared" si="99"/>
        <v>913.25055130426938</v>
      </c>
      <c r="J604" s="71">
        <f t="shared" si="91"/>
        <v>49.083333333333336</v>
      </c>
      <c r="K604" s="72">
        <f t="shared" si="92"/>
        <v>913.25055130426938</v>
      </c>
    </row>
    <row r="605" spans="1:11">
      <c r="A605" s="65">
        <v>590</v>
      </c>
      <c r="B605" s="67">
        <f t="shared" si="93"/>
        <v>913.25055130426938</v>
      </c>
      <c r="C605" s="66">
        <f t="shared" si="94"/>
        <v>49.166666666666664</v>
      </c>
      <c r="D605" s="70">
        <f t="shared" si="95"/>
        <v>915.57290401835235</v>
      </c>
      <c r="E605" s="67">
        <f t="shared" si="96"/>
        <v>915.57290401835235</v>
      </c>
      <c r="F605" s="68">
        <f t="shared" si="97"/>
        <v>675.32671058365963</v>
      </c>
      <c r="G605" s="68" cm="1">
        <f t="array" ref="G605">_xll.DCE_EC312_SpecificHeat_Ca(B605)</f>
        <v>650</v>
      </c>
      <c r="H605" s="67">
        <f t="shared" si="98"/>
        <v>0.25850024137358357</v>
      </c>
      <c r="I605" s="67">
        <f t="shared" si="99"/>
        <v>913.50905154564293</v>
      </c>
      <c r="J605" s="71">
        <f t="shared" si="91"/>
        <v>49.166666666666664</v>
      </c>
      <c r="K605" s="72">
        <f t="shared" si="92"/>
        <v>913.50905154564293</v>
      </c>
    </row>
    <row r="606" spans="1:11">
      <c r="A606" s="65">
        <v>591</v>
      </c>
      <c r="B606" s="67">
        <f t="shared" si="93"/>
        <v>913.50905154564293</v>
      </c>
      <c r="C606" s="66">
        <f t="shared" si="94"/>
        <v>49.25</v>
      </c>
      <c r="D606" s="70">
        <f t="shared" si="95"/>
        <v>915.8259979911287</v>
      </c>
      <c r="E606" s="67">
        <f t="shared" si="96"/>
        <v>915.8259979911287</v>
      </c>
      <c r="F606" s="68">
        <f t="shared" si="97"/>
        <v>674.1526762403347</v>
      </c>
      <c r="G606" s="68" cm="1">
        <f t="array" ref="G606">_xll.DCE_EC312_SpecificHeat_Ca(B606)</f>
        <v>650</v>
      </c>
      <c r="H606" s="67">
        <f t="shared" si="98"/>
        <v>0.25805084679704138</v>
      </c>
      <c r="I606" s="67">
        <f t="shared" si="99"/>
        <v>913.76710239243994</v>
      </c>
      <c r="J606" s="71">
        <f t="shared" si="91"/>
        <v>49.25</v>
      </c>
      <c r="K606" s="72">
        <f t="shared" si="92"/>
        <v>913.76710239243994</v>
      </c>
    </row>
    <row r="607" spans="1:11">
      <c r="A607" s="65">
        <v>592</v>
      </c>
      <c r="B607" s="67">
        <f t="shared" si="93"/>
        <v>913.76710239243994</v>
      </c>
      <c r="C607" s="66">
        <f t="shared" si="94"/>
        <v>49.333333333333336</v>
      </c>
      <c r="D607" s="70">
        <f t="shared" si="95"/>
        <v>916.07866516105048</v>
      </c>
      <c r="E607" s="67">
        <f t="shared" si="96"/>
        <v>916.07866516105048</v>
      </c>
      <c r="F607" s="68">
        <f t="shared" si="97"/>
        <v>672.98285197857399</v>
      </c>
      <c r="G607" s="68" cm="1">
        <f t="array" ref="G607">_xll.DCE_EC312_SpecificHeat_Ca(B607)</f>
        <v>650</v>
      </c>
      <c r="H607" s="67">
        <f t="shared" si="98"/>
        <v>0.25760306374731057</v>
      </c>
      <c r="I607" s="67">
        <f t="shared" si="99"/>
        <v>914.02470545618723</v>
      </c>
      <c r="J607" s="71">
        <f t="shared" si="91"/>
        <v>49.333333333333336</v>
      </c>
      <c r="K607" s="72">
        <f t="shared" si="92"/>
        <v>914.02470545618723</v>
      </c>
    </row>
    <row r="608" spans="1:11">
      <c r="A608" s="65">
        <v>593</v>
      </c>
      <c r="B608" s="67">
        <f t="shared" si="93"/>
        <v>914.02470545618723</v>
      </c>
      <c r="C608" s="66">
        <f t="shared" si="94"/>
        <v>49.416666666666664</v>
      </c>
      <c r="D608" s="70">
        <f t="shared" si="95"/>
        <v>916.33090696516501</v>
      </c>
      <c r="E608" s="67">
        <f t="shared" si="96"/>
        <v>916.33090696516501</v>
      </c>
      <c r="F608" s="68">
        <f t="shared" si="97"/>
        <v>671.81720368461686</v>
      </c>
      <c r="G608" s="68" cm="1">
        <f t="array" ref="G608">_xll.DCE_EC312_SpecificHeat_Ca(B608)</f>
        <v>650</v>
      </c>
      <c r="H608" s="67">
        <f t="shared" si="98"/>
        <v>0.2571568791663924</v>
      </c>
      <c r="I608" s="67">
        <f t="shared" si="99"/>
        <v>914.28186233535359</v>
      </c>
      <c r="J608" s="71">
        <f t="shared" si="91"/>
        <v>49.416666666666664</v>
      </c>
      <c r="K608" s="72">
        <f t="shared" si="92"/>
        <v>914.28186233535359</v>
      </c>
    </row>
    <row r="609" spans="1:11">
      <c r="A609" s="65">
        <v>594</v>
      </c>
      <c r="B609" s="67">
        <f t="shared" si="93"/>
        <v>914.28186233535359</v>
      </c>
      <c r="C609" s="66">
        <f t="shared" si="94"/>
        <v>49.5</v>
      </c>
      <c r="D609" s="70">
        <f t="shared" si="95"/>
        <v>916.58272483327471</v>
      </c>
      <c r="E609" s="67">
        <f t="shared" si="96"/>
        <v>916.58272483327471</v>
      </c>
      <c r="F609" s="68">
        <f t="shared" si="97"/>
        <v>670.65569876560505</v>
      </c>
      <c r="G609" s="68" cm="1">
        <f t="array" ref="G609">_xll.DCE_EC312_SpecificHeat_Ca(B609)</f>
        <v>650</v>
      </c>
      <c r="H609" s="67">
        <f t="shared" si="98"/>
        <v>0.25671228057845613</v>
      </c>
      <c r="I609" s="67">
        <f t="shared" si="99"/>
        <v>914.53857461593202</v>
      </c>
      <c r="J609" s="71">
        <f t="shared" si="91"/>
        <v>49.5</v>
      </c>
      <c r="K609" s="72">
        <f t="shared" si="92"/>
        <v>914.53857461593202</v>
      </c>
    </row>
    <row r="610" spans="1:11">
      <c r="A610" s="65">
        <v>595</v>
      </c>
      <c r="B610" s="67">
        <f t="shared" si="93"/>
        <v>914.53857461593202</v>
      </c>
      <c r="C610" s="66">
        <f t="shared" si="94"/>
        <v>49.583333333333336</v>
      </c>
      <c r="D610" s="70">
        <f t="shared" si="95"/>
        <v>916.83412018798447</v>
      </c>
      <c r="E610" s="67">
        <f t="shared" si="96"/>
        <v>916.83412018798447</v>
      </c>
      <c r="F610" s="68">
        <f t="shared" si="97"/>
        <v>669.49830599882773</v>
      </c>
      <c r="G610" s="68" cm="1">
        <f t="array" ref="G610">_xll.DCE_EC312_SpecificHeat_Ca(B610)</f>
        <v>650</v>
      </c>
      <c r="H610" s="67">
        <f t="shared" si="98"/>
        <v>0.25626925603213335</v>
      </c>
      <c r="I610" s="67">
        <f t="shared" si="99"/>
        <v>914.79484387196419</v>
      </c>
      <c r="J610" s="71">
        <f t="shared" si="91"/>
        <v>49.583333333333336</v>
      </c>
      <c r="K610" s="72">
        <f t="shared" si="92"/>
        <v>914.79484387196419</v>
      </c>
    </row>
    <row r="611" spans="1:11">
      <c r="A611" s="65">
        <v>596</v>
      </c>
      <c r="B611" s="67">
        <f t="shared" si="93"/>
        <v>914.79484387196419</v>
      </c>
      <c r="C611" s="66">
        <f t="shared" si="94"/>
        <v>49.666666666666664</v>
      </c>
      <c r="D611" s="70">
        <f t="shared" si="95"/>
        <v>917.08509444475044</v>
      </c>
      <c r="E611" s="67">
        <f t="shared" si="96"/>
        <v>917.08509444475044</v>
      </c>
      <c r="F611" s="68">
        <f t="shared" si="97"/>
        <v>668.34499539897581</v>
      </c>
      <c r="G611" s="68" cm="1">
        <f t="array" ref="G611">_xll.DCE_EC312_SpecificHeat_Ca(B611)</f>
        <v>650</v>
      </c>
      <c r="H611" s="67">
        <f t="shared" si="98"/>
        <v>0.25582779404970596</v>
      </c>
      <c r="I611" s="67">
        <f t="shared" si="99"/>
        <v>915.05067166601384</v>
      </c>
      <c r="J611" s="71">
        <f t="shared" si="91"/>
        <v>49.666666666666664</v>
      </c>
      <c r="K611" s="72">
        <f t="shared" si="92"/>
        <v>915.05067166601384</v>
      </c>
    </row>
    <row r="612" spans="1:11">
      <c r="A612" s="65">
        <v>597</v>
      </c>
      <c r="B612" s="67">
        <f t="shared" si="93"/>
        <v>915.05067166601384</v>
      </c>
      <c r="C612" s="66">
        <f t="shared" si="94"/>
        <v>49.75</v>
      </c>
      <c r="D612" s="70">
        <f t="shared" si="95"/>
        <v>917.33564901192824</v>
      </c>
      <c r="E612" s="67">
        <f t="shared" si="96"/>
        <v>917.33564901192824</v>
      </c>
      <c r="F612" s="68">
        <f t="shared" si="97"/>
        <v>667.1957380986654</v>
      </c>
      <c r="G612" s="68" cm="1">
        <f t="array" ref="G612">_xll.DCE_EC312_SpecificHeat_Ca(B612)</f>
        <v>650</v>
      </c>
      <c r="H612" s="67">
        <f t="shared" si="98"/>
        <v>0.25538788358137299</v>
      </c>
      <c r="I612" s="67">
        <f t="shared" si="99"/>
        <v>915.30605954959526</v>
      </c>
      <c r="J612" s="71">
        <f t="shared" si="91"/>
        <v>49.75</v>
      </c>
      <c r="K612" s="72">
        <f t="shared" si="92"/>
        <v>915.30605954959526</v>
      </c>
    </row>
    <row r="613" spans="1:11">
      <c r="A613" s="65">
        <v>598</v>
      </c>
      <c r="B613" s="67">
        <f t="shared" si="93"/>
        <v>915.30605954959526</v>
      </c>
      <c r="C613" s="66">
        <f t="shared" si="94"/>
        <v>49.833333333333336</v>
      </c>
      <c r="D613" s="70">
        <f t="shared" si="95"/>
        <v>917.58578529081922</v>
      </c>
      <c r="E613" s="67">
        <f t="shared" si="96"/>
        <v>917.58578529081922</v>
      </c>
      <c r="F613" s="68">
        <f t="shared" si="97"/>
        <v>666.0505062418672</v>
      </c>
      <c r="G613" s="68" cm="1">
        <f t="array" ref="G613">_xll.DCE_EC312_SpecificHeat_Ca(B613)</f>
        <v>650</v>
      </c>
      <c r="H613" s="67">
        <f t="shared" si="98"/>
        <v>0.25494951396445797</v>
      </c>
      <c r="I613" s="67">
        <f t="shared" si="99"/>
        <v>915.56100906355971</v>
      </c>
      <c r="J613" s="71">
        <f t="shared" si="91"/>
        <v>49.833333333333336</v>
      </c>
      <c r="K613" s="72">
        <f t="shared" si="92"/>
        <v>915.56100906355971</v>
      </c>
    </row>
    <row r="614" spans="1:11">
      <c r="A614" s="65">
        <v>599</v>
      </c>
      <c r="B614" s="67">
        <f t="shared" si="93"/>
        <v>915.56100906355971</v>
      </c>
      <c r="C614" s="66">
        <f t="shared" si="94"/>
        <v>49.916666666666664</v>
      </c>
      <c r="D614" s="70">
        <f t="shared" si="95"/>
        <v>917.83550467571899</v>
      </c>
      <c r="E614" s="67">
        <f t="shared" si="96"/>
        <v>917.83550467571899</v>
      </c>
      <c r="F614" s="68">
        <f t="shared" si="97"/>
        <v>664.90927288892772</v>
      </c>
      <c r="G614" s="68" cm="1">
        <f t="array" ref="G614">_xll.DCE_EC312_SpecificHeat_Ca(B614)</f>
        <v>650</v>
      </c>
      <c r="H614" s="67">
        <f t="shared" si="98"/>
        <v>0.25451267488705281</v>
      </c>
      <c r="I614" s="67">
        <f t="shared" si="99"/>
        <v>915.81552173844671</v>
      </c>
      <c r="J614" s="71">
        <f t="shared" si="91"/>
        <v>49.916666666666664</v>
      </c>
      <c r="K614" s="72">
        <f t="shared" si="92"/>
        <v>915.81552173844671</v>
      </c>
    </row>
    <row r="615" spans="1:11">
      <c r="A615" s="65">
        <v>600</v>
      </c>
      <c r="B615" s="67">
        <f t="shared" si="93"/>
        <v>915.81552173844671</v>
      </c>
      <c r="C615" s="66">
        <f t="shared" si="94"/>
        <v>50</v>
      </c>
      <c r="D615" s="70">
        <f t="shared" si="95"/>
        <v>918.08480855396283</v>
      </c>
      <c r="E615" s="67">
        <f t="shared" si="96"/>
        <v>918.08480855396283</v>
      </c>
      <c r="F615" s="68">
        <f t="shared" si="97"/>
        <v>663.77201193122744</v>
      </c>
      <c r="G615" s="68" cm="1">
        <f t="array" ref="G615">_xll.DCE_EC312_SpecificHeat_Ca(B615)</f>
        <v>650</v>
      </c>
      <c r="H615" s="67">
        <f t="shared" si="98"/>
        <v>0.254077356355351</v>
      </c>
      <c r="I615" s="67">
        <f t="shared" si="99"/>
        <v>916.06959909480202</v>
      </c>
      <c r="J615" s="71">
        <f t="shared" ref="J615:J678" si="100">C615</f>
        <v>50</v>
      </c>
      <c r="K615" s="72">
        <f t="shared" ref="K615:K678" si="101">I615</f>
        <v>916.06959909480202</v>
      </c>
    </row>
    <row r="616" spans="1:11">
      <c r="A616" s="65">
        <v>601</v>
      </c>
      <c r="B616" s="67">
        <f t="shared" si="93"/>
        <v>916.06959909480202</v>
      </c>
      <c r="C616" s="66">
        <f t="shared" si="94"/>
        <v>50.083333333333336</v>
      </c>
      <c r="D616" s="70">
        <f t="shared" si="95"/>
        <v>918.33369830597258</v>
      </c>
      <c r="E616" s="67">
        <f t="shared" si="96"/>
        <v>918.33369830597258</v>
      </c>
      <c r="F616" s="68">
        <f t="shared" si="97"/>
        <v>662.63869801562589</v>
      </c>
      <c r="G616" s="68" cm="1">
        <f t="array" ref="G616">_xll.DCE_EC312_SpecificHeat_Ca(B616)</f>
        <v>650</v>
      </c>
      <c r="H616" s="67">
        <f t="shared" si="98"/>
        <v>0.25364354866472694</v>
      </c>
      <c r="I616" s="67">
        <f t="shared" si="99"/>
        <v>916.32324264346676</v>
      </c>
      <c r="J616" s="71">
        <f t="shared" si="100"/>
        <v>50.083333333333336</v>
      </c>
      <c r="K616" s="72">
        <f t="shared" si="101"/>
        <v>916.32324264346676</v>
      </c>
    </row>
    <row r="617" spans="1:11">
      <c r="A617" s="65">
        <v>602</v>
      </c>
      <c r="B617" s="67">
        <f t="shared" si="93"/>
        <v>916.32324264346676</v>
      </c>
      <c r="C617" s="66">
        <f t="shared" si="94"/>
        <v>50.166666666666664</v>
      </c>
      <c r="D617" s="70">
        <f t="shared" si="95"/>
        <v>918.58217530530203</v>
      </c>
      <c r="E617" s="67">
        <f t="shared" si="96"/>
        <v>918.58217530530203</v>
      </c>
      <c r="F617" s="68">
        <f t="shared" si="97"/>
        <v>661.50930647617758</v>
      </c>
      <c r="G617" s="68" cm="1">
        <f t="array" ref="G617">_xll.DCE_EC312_SpecificHeat_Ca(B617)</f>
        <v>650</v>
      </c>
      <c r="H617" s="67">
        <f t="shared" si="98"/>
        <v>0.2532112423735981</v>
      </c>
      <c r="I617" s="67">
        <f t="shared" si="99"/>
        <v>916.57645388584035</v>
      </c>
      <c r="J617" s="71">
        <f t="shared" si="100"/>
        <v>50.166666666666664</v>
      </c>
      <c r="K617" s="72">
        <f t="shared" si="101"/>
        <v>916.57645388584035</v>
      </c>
    </row>
    <row r="618" spans="1:11">
      <c r="A618" s="65">
        <v>603</v>
      </c>
      <c r="B618" s="67">
        <f t="shared" si="93"/>
        <v>916.57645388584035</v>
      </c>
      <c r="C618" s="66">
        <f t="shared" si="94"/>
        <v>50.25</v>
      </c>
      <c r="D618" s="70">
        <f t="shared" si="95"/>
        <v>918.83024091868276</v>
      </c>
      <c r="E618" s="67">
        <f t="shared" si="96"/>
        <v>918.83024091868276</v>
      </c>
      <c r="F618" s="68">
        <f t="shared" si="97"/>
        <v>660.38381327389789</v>
      </c>
      <c r="G618" s="68" cm="1">
        <f t="array" ref="G618">_xll.DCE_EC312_SpecificHeat_Ca(B618)</f>
        <v>650</v>
      </c>
      <c r="H618" s="67">
        <f t="shared" si="98"/>
        <v>0.25278042828036879</v>
      </c>
      <c r="I618" s="67">
        <f t="shared" si="99"/>
        <v>916.82923431412075</v>
      </c>
      <c r="J618" s="71">
        <f t="shared" si="100"/>
        <v>50.25</v>
      </c>
      <c r="K618" s="72">
        <f t="shared" si="101"/>
        <v>916.82923431412075</v>
      </c>
    </row>
    <row r="619" spans="1:11">
      <c r="A619" s="65">
        <v>604</v>
      </c>
      <c r="B619" s="67">
        <f t="shared" si="93"/>
        <v>916.82923431412075</v>
      </c>
      <c r="C619" s="66">
        <f t="shared" si="94"/>
        <v>50.333333333333336</v>
      </c>
      <c r="D619" s="70">
        <f t="shared" si="95"/>
        <v>919.07789650606946</v>
      </c>
      <c r="E619" s="67">
        <f t="shared" si="96"/>
        <v>919.07789650606946</v>
      </c>
      <c r="F619" s="68">
        <f t="shared" si="97"/>
        <v>659.26219494216184</v>
      </c>
      <c r="G619" s="68" cm="1">
        <f t="array" ref="G619">_xll.DCE_EC312_SpecificHeat_Ca(B619)</f>
        <v>650</v>
      </c>
      <c r="H619" s="67">
        <f t="shared" si="98"/>
        <v>0.25235109740253009</v>
      </c>
      <c r="I619" s="67">
        <f t="shared" si="99"/>
        <v>917.08158541152329</v>
      </c>
      <c r="J619" s="71">
        <f t="shared" si="100"/>
        <v>50.333333333333336</v>
      </c>
      <c r="K619" s="72">
        <f t="shared" si="101"/>
        <v>917.08158541152329</v>
      </c>
    </row>
    <row r="620" spans="1:11">
      <c r="A620" s="65">
        <v>605</v>
      </c>
      <c r="B620" s="67">
        <f t="shared" si="93"/>
        <v>917.08158541152329</v>
      </c>
      <c r="C620" s="66">
        <f t="shared" si="94"/>
        <v>50.416666666666664</v>
      </c>
      <c r="D620" s="70">
        <f t="shared" si="95"/>
        <v>919.32514342068407</v>
      </c>
      <c r="E620" s="67">
        <f t="shared" si="96"/>
        <v>919.32514342068407</v>
      </c>
      <c r="F620" s="68">
        <f t="shared" si="97"/>
        <v>658.14442853845094</v>
      </c>
      <c r="G620" s="68" cm="1">
        <f t="array" ref="G620">_xll.DCE_EC312_SpecificHeat_Ca(B620)</f>
        <v>650</v>
      </c>
      <c r="H620" s="67">
        <f t="shared" si="98"/>
        <v>0.25192324095818952</v>
      </c>
      <c r="I620" s="67">
        <f t="shared" si="99"/>
        <v>917.33350865248144</v>
      </c>
      <c r="J620" s="71">
        <f t="shared" si="100"/>
        <v>50.416666666666664</v>
      </c>
      <c r="K620" s="72">
        <f t="shared" si="101"/>
        <v>917.33350865248144</v>
      </c>
    </row>
    <row r="621" spans="1:11">
      <c r="A621" s="65">
        <v>606</v>
      </c>
      <c r="B621" s="67">
        <f t="shared" si="93"/>
        <v>917.33350865248144</v>
      </c>
      <c r="C621" s="66">
        <f t="shared" si="94"/>
        <v>50.5</v>
      </c>
      <c r="D621" s="70">
        <f t="shared" si="95"/>
        <v>919.57198300906066</v>
      </c>
      <c r="E621" s="67">
        <f t="shared" si="96"/>
        <v>919.57198300906066</v>
      </c>
      <c r="F621" s="68">
        <f t="shared" si="97"/>
        <v>657.03049160122112</v>
      </c>
      <c r="G621" s="68" cm="1">
        <f t="array" ref="G621">_xll.DCE_EC312_SpecificHeat_Ca(B621)</f>
        <v>650</v>
      </c>
      <c r="H621" s="67">
        <f t="shared" si="98"/>
        <v>0.25149685034956099</v>
      </c>
      <c r="I621" s="67">
        <f t="shared" si="99"/>
        <v>917.585005502831</v>
      </c>
      <c r="J621" s="71">
        <f t="shared" si="100"/>
        <v>50.5</v>
      </c>
      <c r="K621" s="72">
        <f t="shared" si="101"/>
        <v>917.585005502831</v>
      </c>
    </row>
    <row r="622" spans="1:11">
      <c r="A622" s="65">
        <v>607</v>
      </c>
      <c r="B622" s="67">
        <f t="shared" si="93"/>
        <v>917.585005502831</v>
      </c>
      <c r="C622" s="66">
        <f t="shared" si="94"/>
        <v>50.583333333333336</v>
      </c>
      <c r="D622" s="70">
        <f t="shared" si="95"/>
        <v>919.81841661108888</v>
      </c>
      <c r="E622" s="67">
        <f t="shared" si="96"/>
        <v>919.81841661108888</v>
      </c>
      <c r="F622" s="68">
        <f t="shared" si="97"/>
        <v>655.9203621106775</v>
      </c>
      <c r="G622" s="68" cm="1">
        <f t="array" ref="G622">_xll.DCE_EC312_SpecificHeat_Ca(B622)</f>
        <v>650</v>
      </c>
      <c r="H622" s="67">
        <f t="shared" si="98"/>
        <v>0.25107191714795041</v>
      </c>
      <c r="I622" s="67">
        <f t="shared" si="99"/>
        <v>917.83607741997889</v>
      </c>
      <c r="J622" s="71">
        <f t="shared" si="100"/>
        <v>50.583333333333336</v>
      </c>
      <c r="K622" s="72">
        <f t="shared" si="101"/>
        <v>917.83607741997889</v>
      </c>
    </row>
    <row r="623" spans="1:11">
      <c r="A623" s="65">
        <v>608</v>
      </c>
      <c r="B623" s="67">
        <f t="shared" si="93"/>
        <v>917.83607741997889</v>
      </c>
      <c r="C623" s="66">
        <f t="shared" si="94"/>
        <v>50.666666666666664</v>
      </c>
      <c r="D623" s="70">
        <f t="shared" si="95"/>
        <v>920.06444556005829</v>
      </c>
      <c r="E623" s="67">
        <f t="shared" si="96"/>
        <v>920.06444556005829</v>
      </c>
      <c r="F623" s="68">
        <f t="shared" si="97"/>
        <v>654.81401845438222</v>
      </c>
      <c r="G623" s="68" cm="1">
        <f t="array" ref="G623">_xll.DCE_EC312_SpecificHeat_Ca(B623)</f>
        <v>650</v>
      </c>
      <c r="H623" s="67">
        <f t="shared" si="98"/>
        <v>0.25064843308059093</v>
      </c>
      <c r="I623" s="67">
        <f t="shared" si="99"/>
        <v>918.08672585305953</v>
      </c>
      <c r="J623" s="71">
        <f t="shared" si="100"/>
        <v>50.666666666666664</v>
      </c>
      <c r="K623" s="72">
        <f t="shared" si="101"/>
        <v>918.08672585305953</v>
      </c>
    </row>
    <row r="624" spans="1:11">
      <c r="A624" s="65">
        <v>609</v>
      </c>
      <c r="B624" s="67">
        <f t="shared" si="93"/>
        <v>918.08672585305953</v>
      </c>
      <c r="C624" s="66">
        <f t="shared" si="94"/>
        <v>50.75</v>
      </c>
      <c r="D624" s="70">
        <f t="shared" si="95"/>
        <v>920.31007118270088</v>
      </c>
      <c r="E624" s="67">
        <f t="shared" si="96"/>
        <v>920.31007118270088</v>
      </c>
      <c r="F624" s="68">
        <f t="shared" si="97"/>
        <v>653.71143939655155</v>
      </c>
      <c r="G624" s="68" cm="1">
        <f t="array" ref="G624">_xll.DCE_EC312_SpecificHeat_Ca(B624)</f>
        <v>650</v>
      </c>
      <c r="H624" s="67">
        <f t="shared" si="98"/>
        <v>0.25022639001889069</v>
      </c>
      <c r="I624" s="67">
        <f t="shared" si="99"/>
        <v>918.33695224307837</v>
      </c>
      <c r="J624" s="71">
        <f t="shared" si="100"/>
        <v>50.75</v>
      </c>
      <c r="K624" s="72">
        <f t="shared" si="101"/>
        <v>918.33695224307837</v>
      </c>
    </row>
    <row r="625" spans="1:11">
      <c r="A625" s="65">
        <v>610</v>
      </c>
      <c r="B625" s="67">
        <f t="shared" si="93"/>
        <v>918.33695224307837</v>
      </c>
      <c r="C625" s="66">
        <f t="shared" si="94"/>
        <v>50.833333333333336</v>
      </c>
      <c r="D625" s="70">
        <f t="shared" si="95"/>
        <v>920.55529479923484</v>
      </c>
      <c r="E625" s="67">
        <f t="shared" si="96"/>
        <v>920.55529479923484</v>
      </c>
      <c r="F625" s="68">
        <f t="shared" si="97"/>
        <v>652.61260404963002</v>
      </c>
      <c r="G625" s="68" cm="1">
        <f t="array" ref="G625">_xll.DCE_EC312_SpecificHeat_Ca(B625)</f>
        <v>650</v>
      </c>
      <c r="H625" s="67">
        <f t="shared" si="98"/>
        <v>0.24980577996755188</v>
      </c>
      <c r="I625" s="67">
        <f t="shared" si="99"/>
        <v>918.58675802304595</v>
      </c>
      <c r="J625" s="71">
        <f t="shared" si="100"/>
        <v>50.833333333333336</v>
      </c>
      <c r="K625" s="72">
        <f t="shared" si="101"/>
        <v>918.58675802304595</v>
      </c>
    </row>
    <row r="626" spans="1:11">
      <c r="A626" s="65">
        <v>611</v>
      </c>
      <c r="B626" s="67">
        <f t="shared" si="93"/>
        <v>918.58675802304595</v>
      </c>
      <c r="C626" s="66">
        <f t="shared" si="94"/>
        <v>50.916666666666664</v>
      </c>
      <c r="D626" s="70">
        <f t="shared" si="95"/>
        <v>920.80011772340663</v>
      </c>
      <c r="E626" s="67">
        <f t="shared" si="96"/>
        <v>920.80011772340663</v>
      </c>
      <c r="F626" s="68">
        <f t="shared" si="97"/>
        <v>651.51749185022709</v>
      </c>
      <c r="G626" s="68" cm="1">
        <f t="array" ref="G626">_xll.DCE_EC312_SpecificHeat_Ca(B626)</f>
        <v>650</v>
      </c>
      <c r="H626" s="67">
        <f t="shared" si="98"/>
        <v>0.24938659505536007</v>
      </c>
      <c r="I626" s="67">
        <f t="shared" si="99"/>
        <v>918.83614461810134</v>
      </c>
      <c r="J626" s="71">
        <f t="shared" si="100"/>
        <v>50.916666666666664</v>
      </c>
      <c r="K626" s="72">
        <f t="shared" si="101"/>
        <v>918.83614461810134</v>
      </c>
    </row>
    <row r="627" spans="1:11">
      <c r="A627" s="65">
        <v>612</v>
      </c>
      <c r="B627" s="67">
        <f t="shared" si="93"/>
        <v>918.83614461810134</v>
      </c>
      <c r="C627" s="66">
        <f t="shared" si="94"/>
        <v>51</v>
      </c>
      <c r="D627" s="70">
        <f t="shared" si="95"/>
        <v>921.0445412625329</v>
      </c>
      <c r="E627" s="67">
        <f t="shared" si="96"/>
        <v>921.0445412625329</v>
      </c>
      <c r="F627" s="68">
        <f t="shared" si="97"/>
        <v>650.42608253614958</v>
      </c>
      <c r="G627" s="68" cm="1">
        <f t="array" ref="G627">_xll.DCE_EC312_SpecificHeat_Ca(B627)</f>
        <v>650</v>
      </c>
      <c r="H627" s="67">
        <f t="shared" si="98"/>
        <v>0.24896882752639238</v>
      </c>
      <c r="I627" s="67">
        <f t="shared" si="99"/>
        <v>919.08511344562771</v>
      </c>
      <c r="J627" s="71">
        <f t="shared" si="100"/>
        <v>51</v>
      </c>
      <c r="K627" s="72">
        <f t="shared" si="101"/>
        <v>919.08511344562771</v>
      </c>
    </row>
    <row r="628" spans="1:11">
      <c r="A628" s="65">
        <v>613</v>
      </c>
      <c r="B628" s="67">
        <f t="shared" si="93"/>
        <v>919.08511344562771</v>
      </c>
      <c r="C628" s="66">
        <f t="shared" si="94"/>
        <v>51.083333333333336</v>
      </c>
      <c r="D628" s="70">
        <f t="shared" si="95"/>
        <v>921.28856671754318</v>
      </c>
      <c r="E628" s="67">
        <f t="shared" si="96"/>
        <v>921.28856671754318</v>
      </c>
      <c r="F628" s="68">
        <f t="shared" si="97"/>
        <v>649.33835612693406</v>
      </c>
      <c r="G628" s="68" cm="1">
        <f t="array" ref="G628">_xll.DCE_EC312_SpecificHeat_Ca(B628)</f>
        <v>650</v>
      </c>
      <c r="H628" s="67">
        <f t="shared" si="98"/>
        <v>0.24855246973256601</v>
      </c>
      <c r="I628" s="67">
        <f t="shared" si="99"/>
        <v>919.33366591536026</v>
      </c>
      <c r="J628" s="71">
        <f t="shared" si="100"/>
        <v>51.083333333333336</v>
      </c>
      <c r="K628" s="72">
        <f t="shared" si="101"/>
        <v>919.33366591536026</v>
      </c>
    </row>
    <row r="629" spans="1:11">
      <c r="A629" s="65">
        <v>614</v>
      </c>
      <c r="B629" s="67">
        <f t="shared" si="93"/>
        <v>919.33366591536026</v>
      </c>
      <c r="C629" s="66">
        <f t="shared" si="94"/>
        <v>51.166666666666664</v>
      </c>
      <c r="D629" s="70">
        <f t="shared" si="95"/>
        <v>921.53219538302062</v>
      </c>
      <c r="E629" s="67">
        <f t="shared" si="96"/>
        <v>921.53219538302062</v>
      </c>
      <c r="F629" s="68">
        <f t="shared" si="97"/>
        <v>648.25429290568491</v>
      </c>
      <c r="G629" s="68" cm="1">
        <f t="array" ref="G629">_xll.DCE_EC312_SpecificHeat_Ca(B629)</f>
        <v>650</v>
      </c>
      <c r="H629" s="67">
        <f t="shared" si="98"/>
        <v>0.24813751412668611</v>
      </c>
      <c r="I629" s="67">
        <f t="shared" si="99"/>
        <v>919.58180342948697</v>
      </c>
      <c r="J629" s="71">
        <f t="shared" si="100"/>
        <v>51.166666666666664</v>
      </c>
      <c r="K629" s="72">
        <f t="shared" si="101"/>
        <v>919.58180342948697</v>
      </c>
    </row>
    <row r="630" spans="1:11">
      <c r="A630" s="65">
        <v>615</v>
      </c>
      <c r="B630" s="67">
        <f t="shared" si="93"/>
        <v>919.58180342948697</v>
      </c>
      <c r="C630" s="66">
        <f t="shared" si="94"/>
        <v>51.25</v>
      </c>
      <c r="D630" s="70">
        <f t="shared" si="95"/>
        <v>921.77542854724391</v>
      </c>
      <c r="E630" s="67">
        <f t="shared" si="96"/>
        <v>921.77542854724391</v>
      </c>
      <c r="F630" s="68">
        <f t="shared" si="97"/>
        <v>647.17387340306675</v>
      </c>
      <c r="G630" s="68" cm="1">
        <f t="array" ref="G630">_xll.DCE_EC312_SpecificHeat_Ca(B630)</f>
        <v>650</v>
      </c>
      <c r="H630" s="67">
        <f t="shared" si="98"/>
        <v>0.24772395325631841</v>
      </c>
      <c r="I630" s="67">
        <f t="shared" si="99"/>
        <v>919.82952738274332</v>
      </c>
      <c r="J630" s="71">
        <f t="shared" si="100"/>
        <v>51.25</v>
      </c>
      <c r="K630" s="72">
        <f t="shared" si="101"/>
        <v>919.82952738274332</v>
      </c>
    </row>
    <row r="631" spans="1:11">
      <c r="A631" s="65">
        <v>616</v>
      </c>
      <c r="B631" s="67">
        <f t="shared" si="93"/>
        <v>919.82952738274332</v>
      </c>
      <c r="C631" s="66">
        <f t="shared" si="94"/>
        <v>51.333333333333336</v>
      </c>
      <c r="D631" s="70">
        <f t="shared" si="95"/>
        <v>922.01826749222755</v>
      </c>
      <c r="E631" s="67">
        <f t="shared" si="96"/>
        <v>922.01826749222755</v>
      </c>
      <c r="F631" s="68">
        <f t="shared" si="97"/>
        <v>646.09707838354302</v>
      </c>
      <c r="G631" s="68" cm="1">
        <f t="array" ref="G631">_xll.DCE_EC312_SpecificHeat_Ca(B631)</f>
        <v>650</v>
      </c>
      <c r="H631" s="67">
        <f t="shared" si="98"/>
        <v>0.24731177975852181</v>
      </c>
      <c r="I631" s="67">
        <f t="shared" si="99"/>
        <v>920.07683916250187</v>
      </c>
      <c r="J631" s="71">
        <f t="shared" si="100"/>
        <v>51.333333333333336</v>
      </c>
      <c r="K631" s="72">
        <f t="shared" si="101"/>
        <v>920.07683916250187</v>
      </c>
    </row>
    <row r="632" spans="1:11">
      <c r="A632" s="65">
        <v>617</v>
      </c>
      <c r="B632" s="67">
        <f t="shared" si="93"/>
        <v>920.07683916250187</v>
      </c>
      <c r="C632" s="66">
        <f t="shared" si="94"/>
        <v>51.416666666666664</v>
      </c>
      <c r="D632" s="70">
        <f t="shared" si="95"/>
        <v>922.26071349376321</v>
      </c>
      <c r="E632" s="67">
        <f t="shared" si="96"/>
        <v>922.26071349376321</v>
      </c>
      <c r="F632" s="68">
        <f t="shared" si="97"/>
        <v>645.02388883139679</v>
      </c>
      <c r="G632" s="68" cm="1">
        <f t="array" ref="G632">_xll.DCE_EC312_SpecificHeat_Ca(B632)</f>
        <v>650</v>
      </c>
      <c r="H632" s="67">
        <f t="shared" si="98"/>
        <v>0.24690098635449717</v>
      </c>
      <c r="I632" s="67">
        <f t="shared" si="99"/>
        <v>920.32374014885636</v>
      </c>
      <c r="J632" s="71">
        <f t="shared" si="100"/>
        <v>51.416666666666664</v>
      </c>
      <c r="K632" s="72">
        <f t="shared" si="101"/>
        <v>920.32374014885636</v>
      </c>
    </row>
    <row r="633" spans="1:11">
      <c r="A633" s="65">
        <v>618</v>
      </c>
      <c r="B633" s="67">
        <f t="shared" si="93"/>
        <v>920.32374014885636</v>
      </c>
      <c r="C633" s="66">
        <f t="shared" si="94"/>
        <v>51.5</v>
      </c>
      <c r="D633" s="70">
        <f t="shared" si="95"/>
        <v>922.50276782145841</v>
      </c>
      <c r="E633" s="67">
        <f t="shared" si="96"/>
        <v>922.50276782145841</v>
      </c>
      <c r="F633" s="68">
        <f t="shared" si="97"/>
        <v>643.95428593969314</v>
      </c>
      <c r="G633" s="68" cm="1">
        <f t="array" ref="G633">_xll.DCE_EC312_SpecificHeat_Ca(B633)</f>
        <v>650</v>
      </c>
      <c r="H633" s="67">
        <f t="shared" si="98"/>
        <v>0.24649156584536269</v>
      </c>
      <c r="I633" s="67">
        <f t="shared" si="99"/>
        <v>920.57023171470178</v>
      </c>
      <c r="J633" s="71">
        <f t="shared" si="100"/>
        <v>51.5</v>
      </c>
      <c r="K633" s="72">
        <f t="shared" si="101"/>
        <v>920.57023171470178</v>
      </c>
    </row>
    <row r="634" spans="1:11">
      <c r="A634" s="65">
        <v>619</v>
      </c>
      <c r="B634" s="67">
        <f t="shared" si="93"/>
        <v>920.57023171470178</v>
      </c>
      <c r="C634" s="66">
        <f t="shared" si="94"/>
        <v>51.583333333333336</v>
      </c>
      <c r="D634" s="70">
        <f t="shared" si="95"/>
        <v>922.7444317387783</v>
      </c>
      <c r="E634" s="67">
        <f t="shared" si="96"/>
        <v>922.7444317387783</v>
      </c>
      <c r="F634" s="68">
        <f t="shared" si="97"/>
        <v>642.88825109989375</v>
      </c>
      <c r="G634" s="68" cm="1">
        <f t="array" ref="G634">_xll.DCE_EC312_SpecificHeat_Ca(B634)</f>
        <v>650</v>
      </c>
      <c r="H634" s="67">
        <f t="shared" si="98"/>
        <v>0.24608351110817833</v>
      </c>
      <c r="I634" s="67">
        <f t="shared" si="99"/>
        <v>920.81631522580994</v>
      </c>
      <c r="J634" s="71">
        <f t="shared" si="100"/>
        <v>51.583333333333336</v>
      </c>
      <c r="K634" s="72">
        <f t="shared" si="101"/>
        <v>920.81631522580994</v>
      </c>
    </row>
    <row r="635" spans="1:11">
      <c r="A635" s="65">
        <v>620</v>
      </c>
      <c r="B635" s="67">
        <f t="shared" si="93"/>
        <v>920.81631522580994</v>
      </c>
      <c r="C635" s="66">
        <f t="shared" si="94"/>
        <v>51.666666666666664</v>
      </c>
      <c r="D635" s="70">
        <f t="shared" si="95"/>
        <v>922.98570650308386</v>
      </c>
      <c r="E635" s="67">
        <f t="shared" si="96"/>
        <v>922.98570650308386</v>
      </c>
      <c r="F635" s="68">
        <f t="shared" si="97"/>
        <v>641.8257658921616</v>
      </c>
      <c r="G635" s="68" cm="1">
        <f t="array" ref="G635">_xll.DCE_EC312_SpecificHeat_Ca(B635)</f>
        <v>650</v>
      </c>
      <c r="H635" s="67">
        <f t="shared" si="98"/>
        <v>0.2456768150922348</v>
      </c>
      <c r="I635" s="67">
        <f t="shared" si="99"/>
        <v>921.06199204090217</v>
      </c>
      <c r="J635" s="71">
        <f t="shared" si="100"/>
        <v>51.666666666666664</v>
      </c>
      <c r="K635" s="72">
        <f t="shared" si="101"/>
        <v>921.06199204090217</v>
      </c>
    </row>
    <row r="636" spans="1:11">
      <c r="A636" s="65">
        <v>621</v>
      </c>
      <c r="B636" s="67">
        <f t="shared" si="93"/>
        <v>921.06199204090217</v>
      </c>
      <c r="C636" s="66">
        <f t="shared" si="94"/>
        <v>51.75</v>
      </c>
      <c r="D636" s="70">
        <f t="shared" si="95"/>
        <v>923.22659336567187</v>
      </c>
      <c r="E636" s="67">
        <f t="shared" si="96"/>
        <v>923.22659336567187</v>
      </c>
      <c r="F636" s="68">
        <f t="shared" si="97"/>
        <v>640.76681207708407</v>
      </c>
      <c r="G636" s="68" cm="1">
        <f t="array" ref="G636">_xll.DCE_EC312_SpecificHeat_Ca(B636)</f>
        <v>650</v>
      </c>
      <c r="H636" s="67">
        <f t="shared" si="98"/>
        <v>0.2452714708158853</v>
      </c>
      <c r="I636" s="67">
        <f t="shared" si="99"/>
        <v>921.30726351171802</v>
      </c>
      <c r="J636" s="71">
        <f t="shared" si="100"/>
        <v>51.75</v>
      </c>
      <c r="K636" s="72">
        <f t="shared" si="101"/>
        <v>921.30726351171802</v>
      </c>
    </row>
    <row r="637" spans="1:11">
      <c r="A637" s="65">
        <v>622</v>
      </c>
      <c r="B637" s="67">
        <f t="shared" si="93"/>
        <v>921.30726351171802</v>
      </c>
      <c r="C637" s="66">
        <f t="shared" si="94"/>
        <v>51.833333333333336</v>
      </c>
      <c r="D637" s="70">
        <f t="shared" si="95"/>
        <v>923.46709357181362</v>
      </c>
      <c r="E637" s="67">
        <f t="shared" si="96"/>
        <v>923.46709357181362</v>
      </c>
      <c r="F637" s="68">
        <f t="shared" si="97"/>
        <v>639.71137158806914</v>
      </c>
      <c r="G637" s="68" cm="1">
        <f t="array" ref="G637">_xll.DCE_EC312_SpecificHeat_Ca(B637)</f>
        <v>650</v>
      </c>
      <c r="H637" s="67">
        <f t="shared" si="98"/>
        <v>0.24486747136363501</v>
      </c>
      <c r="I637" s="67">
        <f t="shared" si="99"/>
        <v>921.55213098308161</v>
      </c>
      <c r="J637" s="71">
        <f t="shared" si="100"/>
        <v>51.833333333333336</v>
      </c>
      <c r="K637" s="72">
        <f t="shared" si="101"/>
        <v>921.55213098308161</v>
      </c>
    </row>
    <row r="638" spans="1:11">
      <c r="A638" s="65">
        <v>623</v>
      </c>
      <c r="B638" s="67">
        <f t="shared" si="93"/>
        <v>921.55213098308161</v>
      </c>
      <c r="C638" s="66">
        <f t="shared" si="94"/>
        <v>51.916666666666664</v>
      </c>
      <c r="D638" s="70">
        <f t="shared" si="95"/>
        <v>923.70720836079317</v>
      </c>
      <c r="E638" s="67">
        <f t="shared" si="96"/>
        <v>923.70720836079317</v>
      </c>
      <c r="F638" s="68">
        <f t="shared" si="97"/>
        <v>638.65942652403749</v>
      </c>
      <c r="G638" s="68" cm="1">
        <f t="array" ref="G638">_xll.DCE_EC312_SpecificHeat_Ca(B638)</f>
        <v>650</v>
      </c>
      <c r="H638" s="67">
        <f t="shared" si="98"/>
        <v>0.24446480988334357</v>
      </c>
      <c r="I638" s="67">
        <f t="shared" si="99"/>
        <v>921.79659579296492</v>
      </c>
      <c r="J638" s="71">
        <f t="shared" si="100"/>
        <v>51.916666666666664</v>
      </c>
      <c r="K638" s="72">
        <f t="shared" si="101"/>
        <v>921.79659579296492</v>
      </c>
    </row>
    <row r="639" spans="1:11">
      <c r="A639" s="65">
        <v>624</v>
      </c>
      <c r="B639" s="67">
        <f t="shared" si="93"/>
        <v>921.79659579296492</v>
      </c>
      <c r="C639" s="66">
        <f t="shared" si="94"/>
        <v>52</v>
      </c>
      <c r="D639" s="70">
        <f t="shared" si="95"/>
        <v>923.9469389659464</v>
      </c>
      <c r="E639" s="67">
        <f t="shared" si="96"/>
        <v>923.9469389659464</v>
      </c>
      <c r="F639" s="68">
        <f t="shared" si="97"/>
        <v>637.61095914347538</v>
      </c>
      <c r="G639" s="68" cm="1">
        <f t="array" ref="G639">_xll.DCE_EC312_SpecificHeat_Ca(B639)</f>
        <v>650</v>
      </c>
      <c r="H639" s="67">
        <f t="shared" si="98"/>
        <v>0.24406347958394911</v>
      </c>
      <c r="I639" s="67">
        <f t="shared" si="99"/>
        <v>922.04065927254885</v>
      </c>
      <c r="J639" s="71">
        <f t="shared" si="100"/>
        <v>52</v>
      </c>
      <c r="K639" s="72">
        <f t="shared" si="101"/>
        <v>922.04065927254885</v>
      </c>
    </row>
    <row r="640" spans="1:11">
      <c r="A640" s="65">
        <v>625</v>
      </c>
      <c r="B640" s="67">
        <f t="shared" si="93"/>
        <v>922.04065927254885</v>
      </c>
      <c r="C640" s="66">
        <f t="shared" si="94"/>
        <v>52.083333333333336</v>
      </c>
      <c r="D640" s="70">
        <f t="shared" si="95"/>
        <v>924.18628661469825</v>
      </c>
      <c r="E640" s="67">
        <f t="shared" si="96"/>
        <v>924.18628661469825</v>
      </c>
      <c r="F640" s="68">
        <f t="shared" si="97"/>
        <v>636.56595185886954</v>
      </c>
      <c r="G640" s="68" cm="1">
        <f t="array" ref="G640">_xll.DCE_EC312_SpecificHeat_Ca(B640)</f>
        <v>650</v>
      </c>
      <c r="H640" s="67">
        <f t="shared" si="98"/>
        <v>0.24366347373333749</v>
      </c>
      <c r="I640" s="67">
        <f t="shared" si="99"/>
        <v>922.28432274628221</v>
      </c>
      <c r="J640" s="71">
        <f t="shared" si="100"/>
        <v>52.083333333333336</v>
      </c>
      <c r="K640" s="72">
        <f t="shared" si="101"/>
        <v>922.28432274628221</v>
      </c>
    </row>
    <row r="641" spans="1:11">
      <c r="A641" s="65">
        <v>626</v>
      </c>
      <c r="B641" s="67">
        <f t="shared" si="93"/>
        <v>922.28432274628221</v>
      </c>
      <c r="C641" s="66">
        <f t="shared" si="94"/>
        <v>52.166666666666664</v>
      </c>
      <c r="D641" s="70">
        <f t="shared" si="95"/>
        <v>924.42525252860116</v>
      </c>
      <c r="E641" s="67">
        <f t="shared" si="96"/>
        <v>924.42525252860116</v>
      </c>
      <c r="F641" s="68">
        <f t="shared" si="97"/>
        <v>635.52438723127011</v>
      </c>
      <c r="G641" s="68" cm="1">
        <f t="array" ref="G641">_xll.DCE_EC312_SpecificHeat_Ca(B641)</f>
        <v>650</v>
      </c>
      <c r="H641" s="67">
        <f t="shared" si="98"/>
        <v>0.24326478565626153</v>
      </c>
      <c r="I641" s="67">
        <f t="shared" si="99"/>
        <v>922.52758753193848</v>
      </c>
      <c r="J641" s="71">
        <f t="shared" si="100"/>
        <v>52.166666666666664</v>
      </c>
      <c r="K641" s="72">
        <f t="shared" si="101"/>
        <v>922.52758753193848</v>
      </c>
    </row>
    <row r="642" spans="1:11">
      <c r="A642" s="65">
        <v>627</v>
      </c>
      <c r="B642" s="67">
        <f t="shared" si="93"/>
        <v>922.52758753193848</v>
      </c>
      <c r="C642" s="66">
        <f t="shared" si="94"/>
        <v>52.25</v>
      </c>
      <c r="D642" s="70">
        <f t="shared" si="95"/>
        <v>924.66383792337183</v>
      </c>
      <c r="E642" s="67">
        <f t="shared" si="96"/>
        <v>924.66383792337183</v>
      </c>
      <c r="F642" s="68">
        <f t="shared" si="97"/>
        <v>634.48624796573051</v>
      </c>
      <c r="G642" s="68" cm="1">
        <f t="array" ref="G642">_xll.DCE_EC312_SpecificHeat_Ca(B642)</f>
        <v>650</v>
      </c>
      <c r="H642" s="67">
        <f t="shared" si="98"/>
        <v>0.24286740873259527</v>
      </c>
      <c r="I642" s="67">
        <f t="shared" si="99"/>
        <v>922.77045494067113</v>
      </c>
      <c r="J642" s="71">
        <f t="shared" si="100"/>
        <v>52.25</v>
      </c>
      <c r="K642" s="72">
        <f t="shared" si="101"/>
        <v>922.77045494067113</v>
      </c>
    </row>
    <row r="643" spans="1:11">
      <c r="A643" s="65">
        <v>628</v>
      </c>
      <c r="B643" s="67">
        <f t="shared" si="93"/>
        <v>922.77045494067113</v>
      </c>
      <c r="C643" s="66">
        <f t="shared" si="94"/>
        <v>52.333333333333336</v>
      </c>
      <c r="D643" s="70">
        <f t="shared" si="95"/>
        <v>924.90204400892901</v>
      </c>
      <c r="E643" s="67">
        <f t="shared" si="96"/>
        <v>924.90204400892901</v>
      </c>
      <c r="F643" s="68">
        <f t="shared" si="97"/>
        <v>633.45151690700357</v>
      </c>
      <c r="G643" s="68" cm="1">
        <f t="array" ref="G643">_xll.DCE_EC312_SpecificHeat_Ca(B643)</f>
        <v>650</v>
      </c>
      <c r="H643" s="67">
        <f t="shared" si="98"/>
        <v>0.24247133639568669</v>
      </c>
      <c r="I643" s="67">
        <f t="shared" si="99"/>
        <v>923.01292627706687</v>
      </c>
      <c r="J643" s="71">
        <f t="shared" si="100"/>
        <v>52.333333333333336</v>
      </c>
      <c r="K643" s="72">
        <f t="shared" si="101"/>
        <v>923.01292627706687</v>
      </c>
    </row>
    <row r="644" spans="1:11">
      <c r="A644" s="65">
        <v>629</v>
      </c>
      <c r="B644" s="67">
        <f t="shared" si="93"/>
        <v>923.01292627706687</v>
      </c>
      <c r="C644" s="66">
        <f t="shared" si="94"/>
        <v>52.416666666666664</v>
      </c>
      <c r="D644" s="70">
        <f t="shared" si="95"/>
        <v>925.13987198942959</v>
      </c>
      <c r="E644" s="67">
        <f t="shared" si="96"/>
        <v>925.13987198942959</v>
      </c>
      <c r="F644" s="68">
        <f t="shared" si="97"/>
        <v>632.42017703599174</v>
      </c>
      <c r="G644" s="68" cm="1">
        <f t="array" ref="G644">_xll.DCE_EC312_SpecificHeat_Ca(B644)</f>
        <v>650</v>
      </c>
      <c r="H644" s="67">
        <f t="shared" si="98"/>
        <v>0.24207656213099879</v>
      </c>
      <c r="I644" s="67">
        <f t="shared" si="99"/>
        <v>923.25500283919791</v>
      </c>
      <c r="J644" s="71">
        <f t="shared" si="100"/>
        <v>52.416666666666664</v>
      </c>
      <c r="K644" s="72">
        <f t="shared" si="101"/>
        <v>923.25500283919791</v>
      </c>
    </row>
    <row r="645" spans="1:11">
      <c r="A645" s="65">
        <v>630</v>
      </c>
      <c r="B645" s="67">
        <f t="shared" si="93"/>
        <v>923.25500283919791</v>
      </c>
      <c r="C645" s="66">
        <f t="shared" si="94"/>
        <v>52.5</v>
      </c>
      <c r="D645" s="70">
        <f t="shared" si="95"/>
        <v>925.37732306330554</v>
      </c>
      <c r="E645" s="67">
        <f t="shared" si="96"/>
        <v>925.37732306330554</v>
      </c>
      <c r="F645" s="68">
        <f t="shared" si="97"/>
        <v>631.3922114655461</v>
      </c>
      <c r="G645" s="68" cm="1">
        <f t="array" ref="G645">_xll.DCE_EC312_SpecificHeat_Ca(B645)</f>
        <v>650</v>
      </c>
      <c r="H645" s="67">
        <f t="shared" si="98"/>
        <v>0.24168307947450168</v>
      </c>
      <c r="I645" s="67">
        <f t="shared" si="99"/>
        <v>923.49668591867237</v>
      </c>
      <c r="J645" s="71">
        <f t="shared" si="100"/>
        <v>52.5</v>
      </c>
      <c r="K645" s="72">
        <f t="shared" si="101"/>
        <v>923.49668591867237</v>
      </c>
    </row>
    <row r="646" spans="1:11">
      <c r="A646" s="65">
        <v>631</v>
      </c>
      <c r="B646" s="67">
        <f t="shared" si="93"/>
        <v>923.49668591867237</v>
      </c>
      <c r="C646" s="66">
        <f t="shared" si="94"/>
        <v>52.583333333333336</v>
      </c>
      <c r="D646" s="70">
        <f t="shared" si="95"/>
        <v>925.61439842330003</v>
      </c>
      <c r="E646" s="67">
        <f t="shared" si="96"/>
        <v>925.61439842330003</v>
      </c>
      <c r="F646" s="68">
        <f t="shared" si="97"/>
        <v>630.36760343760113</v>
      </c>
      <c r="G646" s="68" cm="1">
        <f t="array" ref="G646">_xll.DCE_EC312_SpecificHeat_Ca(B646)</f>
        <v>650</v>
      </c>
      <c r="H646" s="67">
        <f t="shared" si="98"/>
        <v>0.24129088201157561</v>
      </c>
      <c r="I646" s="67">
        <f t="shared" si="99"/>
        <v>923.7379768006839</v>
      </c>
      <c r="J646" s="71">
        <f t="shared" si="100"/>
        <v>52.583333333333336</v>
      </c>
      <c r="K646" s="72">
        <f t="shared" si="101"/>
        <v>923.7379768006839</v>
      </c>
    </row>
    <row r="647" spans="1:11">
      <c r="A647" s="65">
        <v>632</v>
      </c>
      <c r="B647" s="67">
        <f t="shared" si="93"/>
        <v>923.7379768006839</v>
      </c>
      <c r="C647" s="66">
        <f t="shared" si="94"/>
        <v>52.666666666666664</v>
      </c>
      <c r="D647" s="70">
        <f t="shared" si="95"/>
        <v>925.85109925650374</v>
      </c>
      <c r="E647" s="67">
        <f t="shared" si="96"/>
        <v>925.85109925650374</v>
      </c>
      <c r="F647" s="68">
        <f t="shared" si="97"/>
        <v>629.34633632066891</v>
      </c>
      <c r="G647" s="68" cm="1">
        <f t="array" ref="G647">_xll.DCE_EC312_SpecificHeat_Ca(B647)</f>
        <v>650</v>
      </c>
      <c r="H647" s="67">
        <f t="shared" si="98"/>
        <v>0.24089996337605221</v>
      </c>
      <c r="I647" s="67">
        <f t="shared" si="99"/>
        <v>923.97887676405992</v>
      </c>
      <c r="J647" s="71">
        <f t="shared" si="100"/>
        <v>52.666666666666664</v>
      </c>
      <c r="K647" s="72">
        <f t="shared" si="101"/>
        <v>923.97887676405992</v>
      </c>
    </row>
    <row r="648" spans="1:11">
      <c r="A648" s="65">
        <v>633</v>
      </c>
      <c r="B648" s="67">
        <f t="shared" si="93"/>
        <v>923.97887676405992</v>
      </c>
      <c r="C648" s="66">
        <f t="shared" si="94"/>
        <v>52.75</v>
      </c>
      <c r="D648" s="70">
        <f t="shared" si="95"/>
        <v>926.08742674438963</v>
      </c>
      <c r="E648" s="67">
        <f t="shared" si="96"/>
        <v>926.08742674438963</v>
      </c>
      <c r="F648" s="68">
        <f t="shared" si="97"/>
        <v>628.32839360578237</v>
      </c>
      <c r="G648" s="68" cm="1">
        <f t="array" ref="G648">_xll.DCE_EC312_SpecificHeat_Ca(B648)</f>
        <v>650</v>
      </c>
      <c r="H648" s="67">
        <f t="shared" si="98"/>
        <v>0.24051031724866118</v>
      </c>
      <c r="I648" s="67">
        <f t="shared" si="99"/>
        <v>924.21938708130858</v>
      </c>
      <c r="J648" s="71">
        <f t="shared" si="100"/>
        <v>52.75</v>
      </c>
      <c r="K648" s="72">
        <f t="shared" si="101"/>
        <v>924.21938708130858</v>
      </c>
    </row>
    <row r="649" spans="1:11">
      <c r="A649" s="65">
        <v>634</v>
      </c>
      <c r="B649" s="67">
        <f t="shared" si="93"/>
        <v>924.21938708130858</v>
      </c>
      <c r="C649" s="66">
        <f t="shared" si="94"/>
        <v>52.833333333333336</v>
      </c>
      <c r="D649" s="70">
        <f t="shared" si="95"/>
        <v>926.3233820628493</v>
      </c>
      <c r="E649" s="67">
        <f t="shared" si="96"/>
        <v>926.3233820628493</v>
      </c>
      <c r="F649" s="68">
        <f t="shared" si="97"/>
        <v>627.31375890522406</v>
      </c>
      <c r="G649" s="68" cm="1">
        <f t="array" ref="G649">_xll.DCE_EC312_SpecificHeat_Ca(B649)</f>
        <v>650</v>
      </c>
      <c r="H649" s="67">
        <f t="shared" si="98"/>
        <v>0.240121937356544</v>
      </c>
      <c r="I649" s="67">
        <f t="shared" si="99"/>
        <v>924.45950901866513</v>
      </c>
      <c r="J649" s="71">
        <f t="shared" si="100"/>
        <v>52.833333333333336</v>
      </c>
      <c r="K649" s="72">
        <f t="shared" si="101"/>
        <v>924.45950901866513</v>
      </c>
    </row>
    <row r="650" spans="1:11">
      <c r="A650" s="65">
        <v>635</v>
      </c>
      <c r="B650" s="67">
        <f t="shared" si="93"/>
        <v>924.45950901866513</v>
      </c>
      <c r="C650" s="66">
        <f t="shared" si="94"/>
        <v>52.916666666666664</v>
      </c>
      <c r="D650" s="70">
        <f t="shared" si="95"/>
        <v>926.5589663822276</v>
      </c>
      <c r="E650" s="67">
        <f t="shared" si="96"/>
        <v>926.5589663822276</v>
      </c>
      <c r="F650" s="68">
        <f t="shared" si="97"/>
        <v>626.30241594961331</v>
      </c>
      <c r="G650" s="68" cm="1">
        <f t="array" ref="G650">_xll.DCE_EC312_SpecificHeat_Ca(B650)</f>
        <v>650</v>
      </c>
      <c r="H650" s="67">
        <f t="shared" si="98"/>
        <v>0.23973481747213887</v>
      </c>
      <c r="I650" s="67">
        <f t="shared" si="99"/>
        <v>924.69924383613727</v>
      </c>
      <c r="J650" s="71">
        <f t="shared" si="100"/>
        <v>52.916666666666664</v>
      </c>
      <c r="K650" s="72">
        <f t="shared" si="101"/>
        <v>924.69924383613727</v>
      </c>
    </row>
    <row r="651" spans="1:11">
      <c r="A651" s="65">
        <v>636</v>
      </c>
      <c r="B651" s="67">
        <f t="shared" si="93"/>
        <v>924.69924383613727</v>
      </c>
      <c r="C651" s="66">
        <f t="shared" si="94"/>
        <v>53</v>
      </c>
      <c r="D651" s="70">
        <f t="shared" si="95"/>
        <v>926.79418086735745</v>
      </c>
      <c r="E651" s="67">
        <f t="shared" si="96"/>
        <v>926.79418086735745</v>
      </c>
      <c r="F651" s="68">
        <f t="shared" si="97"/>
        <v>625.29434858600791</v>
      </c>
      <c r="G651" s="68" cm="1">
        <f t="array" ref="G651">_xll.DCE_EC312_SpecificHeat_Ca(B651)</f>
        <v>650</v>
      </c>
      <c r="H651" s="67">
        <f t="shared" si="98"/>
        <v>0.23934895141245402</v>
      </c>
      <c r="I651" s="67">
        <f t="shared" si="99"/>
        <v>924.93859278754974</v>
      </c>
      <c r="J651" s="71">
        <f t="shared" si="100"/>
        <v>53</v>
      </c>
      <c r="K651" s="72">
        <f t="shared" si="101"/>
        <v>924.93859278754974</v>
      </c>
    </row>
    <row r="652" spans="1:11">
      <c r="A652" s="65">
        <v>637</v>
      </c>
      <c r="B652" s="67">
        <f t="shared" si="93"/>
        <v>924.93859278754974</v>
      </c>
      <c r="C652" s="66">
        <f t="shared" si="94"/>
        <v>53.083333333333336</v>
      </c>
      <c r="D652" s="70">
        <f t="shared" si="95"/>
        <v>927.02902667759474</v>
      </c>
      <c r="E652" s="67">
        <f t="shared" si="96"/>
        <v>927.02902667759474</v>
      </c>
      <c r="F652" s="68">
        <f t="shared" si="97"/>
        <v>624.28954077531444</v>
      </c>
      <c r="G652" s="68" cm="1">
        <f t="array" ref="G652">_xll.DCE_EC312_SpecificHeat_Ca(B652)</f>
        <v>650</v>
      </c>
      <c r="H652" s="67">
        <f t="shared" si="98"/>
        <v>0.23896433303807663</v>
      </c>
      <c r="I652" s="67">
        <f t="shared" si="99"/>
        <v>925.17755712058784</v>
      </c>
      <c r="J652" s="71">
        <f t="shared" si="100"/>
        <v>53.083333333333336</v>
      </c>
      <c r="K652" s="72">
        <f t="shared" si="101"/>
        <v>925.17755712058784</v>
      </c>
    </row>
    <row r="653" spans="1:11">
      <c r="A653" s="65">
        <v>638</v>
      </c>
      <c r="B653" s="67">
        <f t="shared" si="93"/>
        <v>925.17755712058784</v>
      </c>
      <c r="C653" s="66">
        <f t="shared" si="94"/>
        <v>53.166666666666664</v>
      </c>
      <c r="D653" s="70">
        <f t="shared" si="95"/>
        <v>927.263504966852</v>
      </c>
      <c r="E653" s="67">
        <f t="shared" si="96"/>
        <v>927.263504966852</v>
      </c>
      <c r="F653" s="68">
        <f t="shared" si="97"/>
        <v>623.28797659105521</v>
      </c>
      <c r="G653" s="68" cm="1">
        <f t="array" ref="G653">_xll.DCE_EC312_SpecificHeat_Ca(B653)</f>
        <v>650</v>
      </c>
      <c r="H653" s="67">
        <f t="shared" si="98"/>
        <v>0.23858095625270057</v>
      </c>
      <c r="I653" s="67">
        <f t="shared" si="99"/>
        <v>925.41613807684053</v>
      </c>
      <c r="J653" s="71">
        <f t="shared" si="100"/>
        <v>53.166666666666664</v>
      </c>
      <c r="K653" s="72">
        <f t="shared" si="101"/>
        <v>925.41613807684053</v>
      </c>
    </row>
    <row r="654" spans="1:11">
      <c r="A654" s="65">
        <v>639</v>
      </c>
      <c r="B654" s="67">
        <f t="shared" si="93"/>
        <v>925.41613807684053</v>
      </c>
      <c r="C654" s="66">
        <f t="shared" si="94"/>
        <v>53.25</v>
      </c>
      <c r="D654" s="70">
        <f t="shared" si="95"/>
        <v>927.49761688363333</v>
      </c>
      <c r="E654" s="67">
        <f t="shared" si="96"/>
        <v>927.49761688363333</v>
      </c>
      <c r="F654" s="68">
        <f t="shared" si="97"/>
        <v>622.28964021736169</v>
      </c>
      <c r="G654" s="68" cm="1">
        <f t="array" ref="G654">_xll.DCE_EC312_SpecificHeat_Ca(B654)</f>
        <v>650</v>
      </c>
      <c r="H654" s="67">
        <f t="shared" si="98"/>
        <v>0.23819881500235857</v>
      </c>
      <c r="I654" s="67">
        <f t="shared" si="99"/>
        <v>925.65433689184283</v>
      </c>
      <c r="J654" s="71">
        <f t="shared" si="100"/>
        <v>53.25</v>
      </c>
      <c r="K654" s="72">
        <f t="shared" si="101"/>
        <v>925.65433689184283</v>
      </c>
    </row>
    <row r="655" spans="1:11">
      <c r="A655" s="65">
        <v>640</v>
      </c>
      <c r="B655" s="67">
        <f t="shared" si="93"/>
        <v>925.65433689184283</v>
      </c>
      <c r="C655" s="66">
        <f t="shared" si="94"/>
        <v>53.333333333333336</v>
      </c>
      <c r="D655" s="70">
        <f t="shared" si="95"/>
        <v>927.73136357106682</v>
      </c>
      <c r="E655" s="67">
        <f t="shared" si="96"/>
        <v>927.73136357106682</v>
      </c>
      <c r="F655" s="68">
        <f t="shared" si="97"/>
        <v>621.29451594697059</v>
      </c>
      <c r="G655" s="68" cm="1">
        <f t="array" ref="G655">_xll.DCE_EC312_SpecificHeat_Ca(B655)</f>
        <v>650</v>
      </c>
      <c r="H655" s="67">
        <f t="shared" si="98"/>
        <v>0.23781790327465496</v>
      </c>
      <c r="I655" s="67">
        <f t="shared" si="99"/>
        <v>925.89215479511745</v>
      </c>
      <c r="J655" s="71">
        <f t="shared" si="100"/>
        <v>53.333333333333336</v>
      </c>
      <c r="K655" s="72">
        <f t="shared" si="101"/>
        <v>925.89215479511745</v>
      </c>
    </row>
    <row r="656" spans="1:11">
      <c r="A656" s="65">
        <v>641</v>
      </c>
      <c r="B656" s="67">
        <f t="shared" si="93"/>
        <v>925.89215479511745</v>
      </c>
      <c r="C656" s="66">
        <f t="shared" si="94"/>
        <v>53.416666666666664</v>
      </c>
      <c r="D656" s="70">
        <f t="shared" si="95"/>
        <v>927.96474616693956</v>
      </c>
      <c r="E656" s="67">
        <f t="shared" si="96"/>
        <v>927.96474616693956</v>
      </c>
      <c r="F656" s="68">
        <f t="shared" si="97"/>
        <v>620.30258818030245</v>
      </c>
      <c r="G656" s="68" cm="1">
        <f t="array" ref="G656">_xll.DCE_EC312_SpecificHeat_Ca(B656)</f>
        <v>650</v>
      </c>
      <c r="H656" s="67">
        <f t="shared" si="98"/>
        <v>0.23743821509841317</v>
      </c>
      <c r="I656" s="67">
        <f t="shared" si="99"/>
        <v>926.1295930102159</v>
      </c>
      <c r="J656" s="71">
        <f t="shared" si="100"/>
        <v>53.416666666666664</v>
      </c>
      <c r="K656" s="72">
        <f t="shared" si="101"/>
        <v>926.1295930102159</v>
      </c>
    </row>
    <row r="657" spans="1:11">
      <c r="A657" s="65">
        <v>642</v>
      </c>
      <c r="B657" s="67">
        <f t="shared" ref="B657:B720" si="102">IF(A657=1,20,I656)</f>
        <v>926.1295930102159</v>
      </c>
      <c r="C657" s="66">
        <f t="shared" ref="C657:C720" si="103">A657*5/60</f>
        <v>53.5</v>
      </c>
      <c r="D657" s="70">
        <f t="shared" ref="D657:D720" si="104">20 + 345 *LOG10(8 * C657 + 1)</f>
        <v>928.19776580372991</v>
      </c>
      <c r="E657" s="67">
        <f t="shared" ref="E657:E720" si="105">D657</f>
        <v>928.19776580372991</v>
      </c>
      <c r="F657" s="68">
        <f t="shared" ref="F657:F720" si="106">25 * (D657 - B657)+1 * 0.7 * 1 * 0.0000000567 * ((E657 + 273) ^ 4 - (B657 + 273) ^ 4)</f>
        <v>619.31384142341926</v>
      </c>
      <c r="G657" s="68" cm="1">
        <f t="array" ref="G657">_xll.DCE_EC312_SpecificHeat_Ca(B657)</f>
        <v>650</v>
      </c>
      <c r="H657" s="67">
        <f t="shared" ref="H657:H720" si="107">$G$10 * $G$9 / (G657 * 7850) * F657 * 5</f>
        <v>0.2370597445428938</v>
      </c>
      <c r="I657" s="67">
        <f t="shared" ref="I657:I720" si="108">B657+H657</f>
        <v>926.36665275475877</v>
      </c>
      <c r="J657" s="71">
        <f t="shared" si="100"/>
        <v>53.5</v>
      </c>
      <c r="K657" s="72">
        <f t="shared" si="101"/>
        <v>926.36665275475877</v>
      </c>
    </row>
    <row r="658" spans="1:11">
      <c r="A658" s="65">
        <v>643</v>
      </c>
      <c r="B658" s="67">
        <f t="shared" si="102"/>
        <v>926.36665275475877</v>
      </c>
      <c r="C658" s="66">
        <f t="shared" si="103"/>
        <v>53.583333333333336</v>
      </c>
      <c r="D658" s="70">
        <f t="shared" si="104"/>
        <v>928.43042360864047</v>
      </c>
      <c r="E658" s="67">
        <f t="shared" si="105"/>
        <v>928.43042360864047</v>
      </c>
      <c r="F658" s="68">
        <f t="shared" si="106"/>
        <v>618.32826028705711</v>
      </c>
      <c r="G658" s="68" cm="1">
        <f t="array" ref="G658">_xll.DCE_EC312_SpecificHeat_Ca(B658)</f>
        <v>650</v>
      </c>
      <c r="H658" s="67">
        <f t="shared" si="107"/>
        <v>0.23668248571742448</v>
      </c>
      <c r="I658" s="67">
        <f t="shared" si="108"/>
        <v>926.60333524047621</v>
      </c>
      <c r="J658" s="71">
        <f t="shared" si="100"/>
        <v>53.583333333333336</v>
      </c>
      <c r="K658" s="72">
        <f t="shared" si="101"/>
        <v>926.60333524047621</v>
      </c>
    </row>
    <row r="659" spans="1:11">
      <c r="A659" s="65">
        <v>644</v>
      </c>
      <c r="B659" s="67">
        <f t="shared" si="102"/>
        <v>926.60333524047621</v>
      </c>
      <c r="C659" s="66">
        <f t="shared" si="103"/>
        <v>53.666666666666664</v>
      </c>
      <c r="D659" s="70">
        <f t="shared" si="104"/>
        <v>928.66272070363141</v>
      </c>
      <c r="E659" s="67">
        <f t="shared" si="105"/>
        <v>928.66272070363141</v>
      </c>
      <c r="F659" s="68">
        <f t="shared" si="106"/>
        <v>617.34582948515811</v>
      </c>
      <c r="G659" s="68" cm="1">
        <f t="array" ref="G659">_xll.DCE_EC312_SpecificHeat_Ca(B659)</f>
        <v>650</v>
      </c>
      <c r="H659" s="67">
        <f t="shared" si="107"/>
        <v>0.23630643277083774</v>
      </c>
      <c r="I659" s="67">
        <f t="shared" si="108"/>
        <v>926.839641673247</v>
      </c>
      <c r="J659" s="71">
        <f t="shared" si="100"/>
        <v>53.666666666666664</v>
      </c>
      <c r="K659" s="72">
        <f t="shared" si="101"/>
        <v>926.839641673247</v>
      </c>
    </row>
    <row r="660" spans="1:11">
      <c r="A660" s="65">
        <v>645</v>
      </c>
      <c r="B660" s="67">
        <f t="shared" si="102"/>
        <v>926.839641673247</v>
      </c>
      <c r="C660" s="66">
        <f t="shared" si="103"/>
        <v>53.75</v>
      </c>
      <c r="D660" s="70">
        <f t="shared" si="104"/>
        <v>928.8946582054524</v>
      </c>
      <c r="E660" s="67">
        <f t="shared" si="105"/>
        <v>928.8946582054524</v>
      </c>
      <c r="F660" s="68">
        <f t="shared" si="106"/>
        <v>616.36653383334522</v>
      </c>
      <c r="G660" s="68" cm="1">
        <f t="array" ref="G660">_xll.DCE_EC312_SpecificHeat_Ca(B660)</f>
        <v>650</v>
      </c>
      <c r="H660" s="67">
        <f t="shared" si="107"/>
        <v>0.23593157989088728</v>
      </c>
      <c r="I660" s="67">
        <f t="shared" si="108"/>
        <v>927.07557325313792</v>
      </c>
      <c r="J660" s="71">
        <f t="shared" si="100"/>
        <v>53.75</v>
      </c>
      <c r="K660" s="72">
        <f t="shared" si="101"/>
        <v>927.07557325313792</v>
      </c>
    </row>
    <row r="661" spans="1:11">
      <c r="A661" s="65">
        <v>646</v>
      </c>
      <c r="B661" s="67">
        <f t="shared" si="102"/>
        <v>927.07557325313792</v>
      </c>
      <c r="C661" s="66">
        <f t="shared" si="103"/>
        <v>53.833333333333336</v>
      </c>
      <c r="D661" s="70">
        <f t="shared" si="104"/>
        <v>929.1262372256748</v>
      </c>
      <c r="E661" s="67">
        <f t="shared" si="105"/>
        <v>929.1262372256748</v>
      </c>
      <c r="F661" s="68">
        <f t="shared" si="106"/>
        <v>615.39035824824828</v>
      </c>
      <c r="G661" s="68" cm="1">
        <f t="array" ref="G661">_xll.DCE_EC312_SpecificHeat_Ca(B661)</f>
        <v>650</v>
      </c>
      <c r="H661" s="67">
        <f t="shared" si="107"/>
        <v>0.23555792130399017</v>
      </c>
      <c r="I661" s="67">
        <f t="shared" si="108"/>
        <v>927.31113117444193</v>
      </c>
      <c r="J661" s="71">
        <f t="shared" si="100"/>
        <v>53.833333333333336</v>
      </c>
      <c r="K661" s="72">
        <f t="shared" si="101"/>
        <v>927.31113117444193</v>
      </c>
    </row>
    <row r="662" spans="1:11">
      <c r="A662" s="65">
        <v>647</v>
      </c>
      <c r="B662" s="67">
        <f t="shared" si="102"/>
        <v>927.31113117444193</v>
      </c>
      <c r="C662" s="66">
        <f t="shared" si="103"/>
        <v>53.916666666666664</v>
      </c>
      <c r="D662" s="70">
        <f t="shared" si="104"/>
        <v>929.35745887072403</v>
      </c>
      <c r="E662" s="67">
        <f t="shared" si="105"/>
        <v>929.35745887072403</v>
      </c>
      <c r="F662" s="68">
        <f t="shared" si="106"/>
        <v>614.41728774590581</v>
      </c>
      <c r="G662" s="68" cm="1">
        <f t="array" ref="G662">_xll.DCE_EC312_SpecificHeat_Ca(B662)</f>
        <v>650</v>
      </c>
      <c r="H662" s="67">
        <f t="shared" si="107"/>
        <v>0.23518545127461485</v>
      </c>
      <c r="I662" s="67">
        <f t="shared" si="108"/>
        <v>927.54631662571649</v>
      </c>
      <c r="J662" s="71">
        <f t="shared" si="100"/>
        <v>53.916666666666664</v>
      </c>
      <c r="K662" s="72">
        <f t="shared" si="101"/>
        <v>927.54631662571649</v>
      </c>
    </row>
    <row r="663" spans="1:11">
      <c r="A663" s="65">
        <v>648</v>
      </c>
      <c r="B663" s="67">
        <f t="shared" si="102"/>
        <v>927.54631662571649</v>
      </c>
      <c r="C663" s="66">
        <f t="shared" si="103"/>
        <v>54</v>
      </c>
      <c r="D663" s="70">
        <f t="shared" si="104"/>
        <v>929.5883242419111</v>
      </c>
      <c r="E663" s="67">
        <f t="shared" si="105"/>
        <v>929.5883242419111</v>
      </c>
      <c r="F663" s="68">
        <f t="shared" si="106"/>
        <v>613.4473074409068</v>
      </c>
      <c r="G663" s="68" cm="1">
        <f t="array" ref="G663">_xll.DCE_EC312_SpecificHeat_Ca(B663)</f>
        <v>650</v>
      </c>
      <c r="H663" s="67">
        <f t="shared" si="107"/>
        <v>0.23481416410495268</v>
      </c>
      <c r="I663" s="67">
        <f t="shared" si="108"/>
        <v>927.78113078982142</v>
      </c>
      <c r="J663" s="71">
        <f t="shared" si="100"/>
        <v>54</v>
      </c>
      <c r="K663" s="72">
        <f t="shared" si="101"/>
        <v>927.78113078982142</v>
      </c>
    </row>
    <row r="664" spans="1:11">
      <c r="A664" s="65">
        <v>649</v>
      </c>
      <c r="B664" s="67">
        <f t="shared" si="102"/>
        <v>927.78113078982142</v>
      </c>
      <c r="C664" s="66">
        <f t="shared" si="103"/>
        <v>54.083333333333336</v>
      </c>
      <c r="D664" s="70">
        <f t="shared" si="104"/>
        <v>929.81883443546371</v>
      </c>
      <c r="E664" s="67">
        <f t="shared" si="105"/>
        <v>929.81883443546371</v>
      </c>
      <c r="F664" s="68">
        <f t="shared" si="106"/>
        <v>612.48040254518571</v>
      </c>
      <c r="G664" s="68" cm="1">
        <f t="array" ref="G664">_xll.DCE_EC312_SpecificHeat_Ca(B664)</f>
        <v>650</v>
      </c>
      <c r="H664" s="67">
        <f t="shared" si="107"/>
        <v>0.23444405413445679</v>
      </c>
      <c r="I664" s="67">
        <f t="shared" si="108"/>
        <v>928.01557484395585</v>
      </c>
      <c r="J664" s="71">
        <f t="shared" si="100"/>
        <v>54.083333333333336</v>
      </c>
      <c r="K664" s="72">
        <f t="shared" si="101"/>
        <v>928.01557484395585</v>
      </c>
    </row>
    <row r="665" spans="1:11">
      <c r="A665" s="65">
        <v>650</v>
      </c>
      <c r="B665" s="67">
        <f t="shared" si="102"/>
        <v>928.01557484395585</v>
      </c>
      <c r="C665" s="66">
        <f t="shared" si="103"/>
        <v>54.166666666666664</v>
      </c>
      <c r="D665" s="70">
        <f t="shared" si="104"/>
        <v>930.04899054255816</v>
      </c>
      <c r="E665" s="67">
        <f t="shared" si="105"/>
        <v>930.04899054255816</v>
      </c>
      <c r="F665" s="68">
        <f t="shared" si="106"/>
        <v>611.51655836727457</v>
      </c>
      <c r="G665" s="68" cm="1">
        <f t="array" ref="G665">_xll.DCE_EC312_SpecificHeat_Ca(B665)</f>
        <v>650</v>
      </c>
      <c r="H665" s="67">
        <f t="shared" si="107"/>
        <v>0.23407511573955572</v>
      </c>
      <c r="I665" s="67">
        <f t="shared" si="108"/>
        <v>928.24964995969538</v>
      </c>
      <c r="J665" s="71">
        <f t="shared" si="100"/>
        <v>54.166666666666664</v>
      </c>
      <c r="K665" s="72">
        <f t="shared" si="101"/>
        <v>928.24964995969538</v>
      </c>
    </row>
    <row r="666" spans="1:11">
      <c r="A666" s="65">
        <v>651</v>
      </c>
      <c r="B666" s="67">
        <f t="shared" si="102"/>
        <v>928.24964995969538</v>
      </c>
      <c r="C666" s="66">
        <f t="shared" si="103"/>
        <v>54.25</v>
      </c>
      <c r="D666" s="70">
        <f t="shared" si="104"/>
        <v>930.27879364934995</v>
      </c>
      <c r="E666" s="67">
        <f t="shared" si="105"/>
        <v>930.27879364934995</v>
      </c>
      <c r="F666" s="68">
        <f t="shared" si="106"/>
        <v>610.55576031100748</v>
      </c>
      <c r="G666" s="68" cm="1">
        <f t="array" ref="G666">_xll.DCE_EC312_SpecificHeat_Ca(B666)</f>
        <v>650</v>
      </c>
      <c r="H666" s="67">
        <f t="shared" si="107"/>
        <v>0.23370734333315757</v>
      </c>
      <c r="I666" s="67">
        <f t="shared" si="108"/>
        <v>928.48335730302858</v>
      </c>
      <c r="J666" s="71">
        <f t="shared" si="100"/>
        <v>54.25</v>
      </c>
      <c r="K666" s="72">
        <f t="shared" si="101"/>
        <v>928.48335730302858</v>
      </c>
    </row>
    <row r="667" spans="1:11">
      <c r="A667" s="65">
        <v>652</v>
      </c>
      <c r="B667" s="67">
        <f t="shared" si="102"/>
        <v>928.48335730302858</v>
      </c>
      <c r="C667" s="66">
        <f t="shared" si="103"/>
        <v>54.333333333333336</v>
      </c>
      <c r="D667" s="70">
        <f t="shared" si="104"/>
        <v>930.50824483700433</v>
      </c>
      <c r="E667" s="67">
        <f t="shared" si="105"/>
        <v>930.50824483700433</v>
      </c>
      <c r="F667" s="68">
        <f t="shared" si="106"/>
        <v>609.59799387473015</v>
      </c>
      <c r="G667" s="68" cm="1">
        <f t="array" ref="G667">_xll.DCE_EC312_SpecificHeat_Ca(B667)</f>
        <v>650</v>
      </c>
      <c r="H667" s="67">
        <f t="shared" si="107"/>
        <v>0.23334073136434735</v>
      </c>
      <c r="I667" s="67">
        <f t="shared" si="108"/>
        <v>928.71669803439295</v>
      </c>
      <c r="J667" s="71">
        <f t="shared" si="100"/>
        <v>54.333333333333336</v>
      </c>
      <c r="K667" s="72">
        <f t="shared" si="101"/>
        <v>928.71669803439295</v>
      </c>
    </row>
    <row r="668" spans="1:11">
      <c r="A668" s="65">
        <v>653</v>
      </c>
      <c r="B668" s="67">
        <f t="shared" si="102"/>
        <v>928.71669803439295</v>
      </c>
      <c r="C668" s="66">
        <f t="shared" si="103"/>
        <v>54.416666666666664</v>
      </c>
      <c r="D668" s="70">
        <f t="shared" si="104"/>
        <v>930.73734518172716</v>
      </c>
      <c r="E668" s="67">
        <f t="shared" si="105"/>
        <v>930.73734518172716</v>
      </c>
      <c r="F668" s="68">
        <f t="shared" si="106"/>
        <v>608.64324465033224</v>
      </c>
      <c r="G668" s="68" cm="1">
        <f t="array" ref="G668">_xll.DCE_EC312_SpecificHeat_Ca(B668)</f>
        <v>650</v>
      </c>
      <c r="H668" s="67">
        <f t="shared" si="107"/>
        <v>0.23297527431801668</v>
      </c>
      <c r="I668" s="67">
        <f t="shared" si="108"/>
        <v>928.949673308711</v>
      </c>
      <c r="J668" s="71">
        <f t="shared" si="100"/>
        <v>54.416666666666664</v>
      </c>
      <c r="K668" s="72">
        <f t="shared" si="101"/>
        <v>928.949673308711</v>
      </c>
    </row>
    <row r="669" spans="1:11">
      <c r="A669" s="65">
        <v>654</v>
      </c>
      <c r="B669" s="67">
        <f t="shared" si="102"/>
        <v>928.949673308711</v>
      </c>
      <c r="C669" s="66">
        <f t="shared" si="103"/>
        <v>54.5</v>
      </c>
      <c r="D669" s="70">
        <f t="shared" si="104"/>
        <v>930.96609575479556</v>
      </c>
      <c r="E669" s="67">
        <f t="shared" si="105"/>
        <v>930.96609575479556</v>
      </c>
      <c r="F669" s="68">
        <f t="shared" si="106"/>
        <v>607.69149832263247</v>
      </c>
      <c r="G669" s="68" cm="1">
        <f t="array" ref="G669">_xll.DCE_EC312_SpecificHeat_Ca(B669)</f>
        <v>650</v>
      </c>
      <c r="H669" s="67">
        <f t="shared" si="107"/>
        <v>0.23261096671462841</v>
      </c>
      <c r="I669" s="67">
        <f t="shared" si="108"/>
        <v>929.18228427542567</v>
      </c>
      <c r="J669" s="71">
        <f t="shared" si="100"/>
        <v>54.5</v>
      </c>
      <c r="K669" s="72">
        <f t="shared" si="101"/>
        <v>929.18228427542567</v>
      </c>
    </row>
    <row r="670" spans="1:11">
      <c r="A670" s="65">
        <v>655</v>
      </c>
      <c r="B670" s="67">
        <f t="shared" si="102"/>
        <v>929.18228427542567</v>
      </c>
      <c r="C670" s="66">
        <f t="shared" si="103"/>
        <v>54.583333333333336</v>
      </c>
      <c r="D670" s="70">
        <f t="shared" si="104"/>
        <v>931.19449762258682</v>
      </c>
      <c r="E670" s="67">
        <f t="shared" si="105"/>
        <v>931.19449762258682</v>
      </c>
      <c r="F670" s="68">
        <f t="shared" si="106"/>
        <v>606.74274066789292</v>
      </c>
      <c r="G670" s="68" cm="1">
        <f t="array" ref="G670">_xll.DCE_EC312_SpecificHeat_Ca(B670)</f>
        <v>650</v>
      </c>
      <c r="H670" s="67">
        <f t="shared" si="107"/>
        <v>0.23224780310964788</v>
      </c>
      <c r="I670" s="67">
        <f t="shared" si="108"/>
        <v>929.41453207853533</v>
      </c>
      <c r="J670" s="71">
        <f t="shared" si="100"/>
        <v>54.583333333333336</v>
      </c>
      <c r="K670" s="72">
        <f t="shared" si="101"/>
        <v>929.41453207853533</v>
      </c>
    </row>
    <row r="671" spans="1:11">
      <c r="A671" s="65">
        <v>656</v>
      </c>
      <c r="B671" s="67">
        <f t="shared" si="102"/>
        <v>929.41453207853533</v>
      </c>
      <c r="C671" s="66">
        <f t="shared" si="103"/>
        <v>54.666666666666664</v>
      </c>
      <c r="D671" s="70">
        <f t="shared" si="104"/>
        <v>931.42255184660939</v>
      </c>
      <c r="E671" s="67">
        <f t="shared" si="105"/>
        <v>931.42255184660939</v>
      </c>
      <c r="F671" s="68">
        <f t="shared" si="106"/>
        <v>605.79695755359012</v>
      </c>
      <c r="G671" s="68" cm="1">
        <f t="array" ref="G671">_xll.DCE_EC312_SpecificHeat_Ca(B671)</f>
        <v>650</v>
      </c>
      <c r="H671" s="67">
        <f t="shared" si="107"/>
        <v>0.23188577809345529</v>
      </c>
      <c r="I671" s="67">
        <f t="shared" si="108"/>
        <v>929.64641785662877</v>
      </c>
      <c r="J671" s="71">
        <f t="shared" si="100"/>
        <v>54.666666666666664</v>
      </c>
      <c r="K671" s="72">
        <f t="shared" si="101"/>
        <v>929.64641785662877</v>
      </c>
    </row>
    <row r="672" spans="1:11">
      <c r="A672" s="65">
        <v>657</v>
      </c>
      <c r="B672" s="67">
        <f t="shared" si="102"/>
        <v>929.64641785662877</v>
      </c>
      <c r="C672" s="66">
        <f t="shared" si="103"/>
        <v>54.75</v>
      </c>
      <c r="D672" s="70">
        <f t="shared" si="104"/>
        <v>931.65025948353184</v>
      </c>
      <c r="E672" s="67">
        <f t="shared" si="105"/>
        <v>931.65025948353184</v>
      </c>
      <c r="F672" s="68">
        <f t="shared" si="106"/>
        <v>604.85413493728572</v>
      </c>
      <c r="G672" s="68" cm="1">
        <f t="array" ref="G672">_xll.DCE_EC312_SpecificHeat_Ca(B672)</f>
        <v>650</v>
      </c>
      <c r="H672" s="67">
        <f t="shared" si="107"/>
        <v>0.2315248862909135</v>
      </c>
      <c r="I672" s="67">
        <f t="shared" si="108"/>
        <v>929.87794274291969</v>
      </c>
      <c r="J672" s="71">
        <f t="shared" si="100"/>
        <v>54.75</v>
      </c>
      <c r="K672" s="72">
        <f t="shared" si="101"/>
        <v>929.87794274291969</v>
      </c>
    </row>
    <row r="673" spans="1:11">
      <c r="A673" s="65">
        <v>658</v>
      </c>
      <c r="B673" s="67">
        <f t="shared" si="102"/>
        <v>929.87794274291969</v>
      </c>
      <c r="C673" s="66">
        <f t="shared" si="103"/>
        <v>54.833333333333336</v>
      </c>
      <c r="D673" s="70">
        <f t="shared" si="104"/>
        <v>931.87762158521252</v>
      </c>
      <c r="E673" s="67">
        <f t="shared" si="105"/>
        <v>931.87762158521252</v>
      </c>
      <c r="F673" s="68">
        <f t="shared" si="106"/>
        <v>603.91425886596494</v>
      </c>
      <c r="G673" s="68" cm="1">
        <f t="array" ref="G673">_xll.DCE_EC312_SpecificHeat_Ca(B673)</f>
        <v>650</v>
      </c>
      <c r="H673" s="67">
        <f t="shared" si="107"/>
        <v>0.23116512236111469</v>
      </c>
      <c r="I673" s="67">
        <f t="shared" si="108"/>
        <v>930.10910786528075</v>
      </c>
      <c r="J673" s="71">
        <f t="shared" si="100"/>
        <v>54.833333333333336</v>
      </c>
      <c r="K673" s="72">
        <f t="shared" si="101"/>
        <v>930.10910786528075</v>
      </c>
    </row>
    <row r="674" spans="1:11">
      <c r="A674" s="65">
        <v>659</v>
      </c>
      <c r="B674" s="67">
        <f t="shared" si="102"/>
        <v>930.10910786528075</v>
      </c>
      <c r="C674" s="66">
        <f t="shared" si="103"/>
        <v>54.916666666666664</v>
      </c>
      <c r="D674" s="70">
        <f t="shared" si="104"/>
        <v>932.10463919872825</v>
      </c>
      <c r="E674" s="67">
        <f t="shared" si="105"/>
        <v>932.10463919872825</v>
      </c>
      <c r="F674" s="68">
        <f t="shared" si="106"/>
        <v>602.97731547486285</v>
      </c>
      <c r="G674" s="68" cm="1">
        <f t="array" ref="G674">_xll.DCE_EC312_SpecificHeat_Ca(B674)</f>
        <v>650</v>
      </c>
      <c r="H674" s="67">
        <f t="shared" si="107"/>
        <v>0.23080648099693121</v>
      </c>
      <c r="I674" s="67">
        <f t="shared" si="108"/>
        <v>930.33991434627762</v>
      </c>
      <c r="J674" s="71">
        <f t="shared" si="100"/>
        <v>54.916666666666664</v>
      </c>
      <c r="K674" s="72">
        <f t="shared" si="101"/>
        <v>930.33991434627762</v>
      </c>
    </row>
    <row r="675" spans="1:11">
      <c r="A675" s="65">
        <v>660</v>
      </c>
      <c r="B675" s="67">
        <f t="shared" si="102"/>
        <v>930.33991434627762</v>
      </c>
      <c r="C675" s="66">
        <f t="shared" si="103"/>
        <v>55</v>
      </c>
      <c r="D675" s="70">
        <f t="shared" si="104"/>
        <v>932.33131336640429</v>
      </c>
      <c r="E675" s="67">
        <f t="shared" si="105"/>
        <v>932.33131336640429</v>
      </c>
      <c r="F675" s="68">
        <f t="shared" si="106"/>
        <v>602.04329098741368</v>
      </c>
      <c r="G675" s="68" cm="1">
        <f t="array" ref="G675">_xll.DCE_EC312_SpecificHeat_Ca(B675)</f>
        <v>650</v>
      </c>
      <c r="H675" s="67">
        <f t="shared" si="107"/>
        <v>0.23044895692499606</v>
      </c>
      <c r="I675" s="67">
        <f t="shared" si="108"/>
        <v>930.57036330320261</v>
      </c>
      <c r="J675" s="71">
        <f t="shared" si="100"/>
        <v>55</v>
      </c>
      <c r="K675" s="72">
        <f t="shared" si="101"/>
        <v>930.57036330320261</v>
      </c>
    </row>
    <row r="676" spans="1:11">
      <c r="A676" s="65">
        <v>661</v>
      </c>
      <c r="B676" s="67">
        <f t="shared" si="102"/>
        <v>930.57036330320261</v>
      </c>
      <c r="C676" s="66">
        <f t="shared" si="103"/>
        <v>55.083333333333336</v>
      </c>
      <c r="D676" s="70">
        <f t="shared" si="104"/>
        <v>932.55764512584165</v>
      </c>
      <c r="E676" s="67">
        <f t="shared" si="105"/>
        <v>932.55764512584165</v>
      </c>
      <c r="F676" s="68">
        <f t="shared" si="106"/>
        <v>601.11217171386056</v>
      </c>
      <c r="G676" s="68" cm="1">
        <f t="array" ref="G676">_xll.DCE_EC312_SpecificHeat_Ca(B676)</f>
        <v>650</v>
      </c>
      <c r="H676" s="67">
        <f t="shared" si="107"/>
        <v>0.23009254490517078</v>
      </c>
      <c r="I676" s="67">
        <f t="shared" si="108"/>
        <v>930.80045584810773</v>
      </c>
      <c r="J676" s="71">
        <f t="shared" si="100"/>
        <v>55.083333333333336</v>
      </c>
      <c r="K676" s="72">
        <f t="shared" si="101"/>
        <v>930.80045584810773</v>
      </c>
    </row>
    <row r="677" spans="1:11">
      <c r="A677" s="65">
        <v>662</v>
      </c>
      <c r="B677" s="67">
        <f t="shared" si="102"/>
        <v>930.80045584810773</v>
      </c>
      <c r="C677" s="66">
        <f t="shared" si="103"/>
        <v>55.166666666666664</v>
      </c>
      <c r="D677" s="70">
        <f t="shared" si="104"/>
        <v>932.78363550994675</v>
      </c>
      <c r="E677" s="67">
        <f t="shared" si="105"/>
        <v>932.78363550994675</v>
      </c>
      <c r="F677" s="68">
        <f t="shared" si="106"/>
        <v>600.18394405074469</v>
      </c>
      <c r="G677" s="68" cm="1">
        <f t="array" ref="G677">_xll.DCE_EC312_SpecificHeat_Ca(B677)</f>
        <v>650</v>
      </c>
      <c r="H677" s="67">
        <f t="shared" si="107"/>
        <v>0.22973723973034998</v>
      </c>
      <c r="I677" s="67">
        <f t="shared" si="108"/>
        <v>931.03019308783803</v>
      </c>
      <c r="J677" s="71">
        <f t="shared" si="100"/>
        <v>55.166666666666664</v>
      </c>
      <c r="K677" s="72">
        <f t="shared" si="101"/>
        <v>931.03019308783803</v>
      </c>
    </row>
    <row r="678" spans="1:11">
      <c r="A678" s="65">
        <v>663</v>
      </c>
      <c r="B678" s="67">
        <f t="shared" si="102"/>
        <v>931.03019308783803</v>
      </c>
      <c r="C678" s="66">
        <f t="shared" si="103"/>
        <v>55.25</v>
      </c>
      <c r="D678" s="70">
        <f t="shared" si="104"/>
        <v>933.00928554695895</v>
      </c>
      <c r="E678" s="67">
        <f t="shared" si="105"/>
        <v>933.00928554695895</v>
      </c>
      <c r="F678" s="68">
        <f t="shared" si="106"/>
        <v>599.25859448018787</v>
      </c>
      <c r="G678" s="68" cm="1">
        <f t="array" ref="G678">_xll.DCE_EC312_SpecificHeat_Ca(B678)</f>
        <v>650</v>
      </c>
      <c r="H678" s="67">
        <f t="shared" si="107"/>
        <v>0.22938303622618655</v>
      </c>
      <c r="I678" s="67">
        <f t="shared" si="108"/>
        <v>931.25957612406421</v>
      </c>
      <c r="J678" s="71">
        <f t="shared" si="100"/>
        <v>55.25</v>
      </c>
      <c r="K678" s="72">
        <f t="shared" si="101"/>
        <v>931.25957612406421</v>
      </c>
    </row>
    <row r="679" spans="1:11">
      <c r="A679" s="65">
        <v>664</v>
      </c>
      <c r="B679" s="67">
        <f t="shared" si="102"/>
        <v>931.25957612406421</v>
      </c>
      <c r="C679" s="66">
        <f t="shared" si="103"/>
        <v>55.333333333333336</v>
      </c>
      <c r="D679" s="70">
        <f t="shared" si="104"/>
        <v>933.23459626047929</v>
      </c>
      <c r="E679" s="67">
        <f t="shared" si="105"/>
        <v>933.23459626047929</v>
      </c>
      <c r="F679" s="68">
        <f t="shared" si="106"/>
        <v>598.33610956934081</v>
      </c>
      <c r="G679" s="68" cm="1">
        <f t="array" ref="G679">_xll.DCE_EC312_SpecificHeat_Ca(B679)</f>
        <v>650</v>
      </c>
      <c r="H679" s="67">
        <f t="shared" si="107"/>
        <v>0.2290299292508807</v>
      </c>
      <c r="I679" s="67">
        <f t="shared" si="108"/>
        <v>931.48860605331504</v>
      </c>
      <c r="J679" s="71">
        <f t="shared" ref="J679:J742" si="109">C679</f>
        <v>55.333333333333336</v>
      </c>
      <c r="K679" s="72">
        <f t="shared" ref="K679:K742" si="110">I679</f>
        <v>931.48860605331504</v>
      </c>
    </row>
    <row r="680" spans="1:11">
      <c r="A680" s="65">
        <v>665</v>
      </c>
      <c r="B680" s="67">
        <f t="shared" si="102"/>
        <v>931.48860605331504</v>
      </c>
      <c r="C680" s="66">
        <f t="shared" si="103"/>
        <v>55.416666666666664</v>
      </c>
      <c r="D680" s="70">
        <f t="shared" si="104"/>
        <v>933.4595686694978</v>
      </c>
      <c r="E680" s="67">
        <f t="shared" si="105"/>
        <v>933.4595686694978</v>
      </c>
      <c r="F680" s="68">
        <f t="shared" si="106"/>
        <v>597.41647596913128</v>
      </c>
      <c r="G680" s="68" cm="1">
        <f t="array" ref="G680">_xll.DCE_EC312_SpecificHeat_Ca(B680)</f>
        <v>650</v>
      </c>
      <c r="H680" s="67">
        <f t="shared" si="107"/>
        <v>0.22867791369470053</v>
      </c>
      <c r="I680" s="67">
        <f t="shared" si="108"/>
        <v>931.71728396700973</v>
      </c>
      <c r="J680" s="71">
        <f t="shared" si="109"/>
        <v>55.416666666666664</v>
      </c>
      <c r="K680" s="72">
        <f t="shared" si="110"/>
        <v>931.71728396700973</v>
      </c>
    </row>
    <row r="681" spans="1:11">
      <c r="A681" s="65">
        <v>666</v>
      </c>
      <c r="B681" s="67">
        <f t="shared" si="102"/>
        <v>931.71728396700973</v>
      </c>
      <c r="C681" s="66">
        <f t="shared" si="103"/>
        <v>55.5</v>
      </c>
      <c r="D681" s="70">
        <f t="shared" si="104"/>
        <v>933.68420378842143</v>
      </c>
      <c r="E681" s="67">
        <f t="shared" si="105"/>
        <v>933.68420378842143</v>
      </c>
      <c r="F681" s="68">
        <f t="shared" si="106"/>
        <v>596.49968041410477</v>
      </c>
      <c r="G681" s="68" cm="1">
        <f t="array" ref="G681">_xll.DCE_EC312_SpecificHeat_Ca(B681)</f>
        <v>650</v>
      </c>
      <c r="H681" s="67">
        <f t="shared" si="107"/>
        <v>0.22832698447992128</v>
      </c>
      <c r="I681" s="67">
        <f t="shared" si="108"/>
        <v>931.9456109514897</v>
      </c>
      <c r="J681" s="71">
        <f t="shared" si="109"/>
        <v>55.5</v>
      </c>
      <c r="K681" s="72">
        <f t="shared" si="110"/>
        <v>931.9456109514897</v>
      </c>
    </row>
    <row r="682" spans="1:11">
      <c r="A682" s="65">
        <v>667</v>
      </c>
      <c r="B682" s="67">
        <f t="shared" si="102"/>
        <v>931.9456109514897</v>
      </c>
      <c r="C682" s="66">
        <f t="shared" si="103"/>
        <v>55.583333333333336</v>
      </c>
      <c r="D682" s="70">
        <f t="shared" si="104"/>
        <v>933.90850262710103</v>
      </c>
      <c r="E682" s="67">
        <f t="shared" si="105"/>
        <v>933.90850262710103</v>
      </c>
      <c r="F682" s="68">
        <f t="shared" si="106"/>
        <v>595.58570972161681</v>
      </c>
      <c r="G682" s="68" cm="1">
        <f t="array" ref="G682">_xll.DCE_EC312_SpecificHeat_Ca(B682)</f>
        <v>650</v>
      </c>
      <c r="H682" s="67">
        <f t="shared" si="107"/>
        <v>0.22797713656051599</v>
      </c>
      <c r="I682" s="67">
        <f t="shared" si="108"/>
        <v>932.17358808805022</v>
      </c>
      <c r="J682" s="71">
        <f t="shared" si="109"/>
        <v>55.583333333333336</v>
      </c>
      <c r="K682" s="72">
        <f t="shared" si="110"/>
        <v>932.17358808805022</v>
      </c>
    </row>
    <row r="683" spans="1:11">
      <c r="A683" s="65">
        <v>668</v>
      </c>
      <c r="B683" s="67">
        <f t="shared" si="102"/>
        <v>932.17358808805022</v>
      </c>
      <c r="C683" s="66">
        <f t="shared" si="103"/>
        <v>55.666666666666664</v>
      </c>
      <c r="D683" s="70">
        <f t="shared" si="104"/>
        <v>934.13246619085953</v>
      </c>
      <c r="E683" s="67">
        <f t="shared" si="105"/>
        <v>934.13246619085953</v>
      </c>
      <c r="F683" s="68">
        <f t="shared" si="106"/>
        <v>594.67455079131912</v>
      </c>
      <c r="G683" s="68" cm="1">
        <f t="array" ref="G683">_xll.DCE_EC312_SpecificHeat_Ca(B683)</f>
        <v>650</v>
      </c>
      <c r="H683" s="67">
        <f t="shared" si="107"/>
        <v>0.22762836492195887</v>
      </c>
      <c r="I683" s="67">
        <f t="shared" si="108"/>
        <v>932.40121645297222</v>
      </c>
      <c r="J683" s="71">
        <f t="shared" si="109"/>
        <v>55.666666666666664</v>
      </c>
      <c r="K683" s="72">
        <f t="shared" si="110"/>
        <v>932.40121645297222</v>
      </c>
    </row>
    <row r="684" spans="1:11">
      <c r="A684" s="65">
        <v>669</v>
      </c>
      <c r="B684" s="67">
        <f t="shared" si="102"/>
        <v>932.40121645297222</v>
      </c>
      <c r="C684" s="66">
        <f t="shared" si="103"/>
        <v>55.75</v>
      </c>
      <c r="D684" s="70">
        <f t="shared" si="104"/>
        <v>934.35609548051809</v>
      </c>
      <c r="E684" s="67">
        <f t="shared" si="105"/>
        <v>934.35609548051809</v>
      </c>
      <c r="F684" s="68">
        <f t="shared" si="106"/>
        <v>593.76619060371149</v>
      </c>
      <c r="G684" s="68" cm="1">
        <f t="array" ref="G684">_xll.DCE_EC312_SpecificHeat_Ca(B684)</f>
        <v>650</v>
      </c>
      <c r="H684" s="67">
        <f t="shared" si="107"/>
        <v>0.22728066458067103</v>
      </c>
      <c r="I684" s="67">
        <f t="shared" si="108"/>
        <v>932.62849711755291</v>
      </c>
      <c r="J684" s="71">
        <f t="shared" si="109"/>
        <v>55.75</v>
      </c>
      <c r="K684" s="72">
        <f t="shared" si="110"/>
        <v>932.62849711755291</v>
      </c>
    </row>
    <row r="685" spans="1:11">
      <c r="A685" s="65">
        <v>670</v>
      </c>
      <c r="B685" s="67">
        <f t="shared" si="102"/>
        <v>932.62849711755291</v>
      </c>
      <c r="C685" s="66">
        <f t="shared" si="103"/>
        <v>55.833333333333336</v>
      </c>
      <c r="D685" s="70">
        <f t="shared" si="104"/>
        <v>934.57939149242327</v>
      </c>
      <c r="E685" s="67">
        <f t="shared" si="105"/>
        <v>934.57939149242327</v>
      </c>
      <c r="F685" s="68">
        <f t="shared" si="106"/>
        <v>592.86061622084878</v>
      </c>
      <c r="G685" s="68" cm="1">
        <f t="array" ref="G685">_xll.DCE_EC312_SpecificHeat_Ca(B685)</f>
        <v>650</v>
      </c>
      <c r="H685" s="67">
        <f t="shared" si="107"/>
        <v>0.2269340305842911</v>
      </c>
      <c r="I685" s="67">
        <f t="shared" si="108"/>
        <v>932.8554311481372</v>
      </c>
      <c r="J685" s="71">
        <f t="shared" si="109"/>
        <v>55.833333333333336</v>
      </c>
      <c r="K685" s="72">
        <f t="shared" si="110"/>
        <v>932.8554311481372</v>
      </c>
    </row>
    <row r="686" spans="1:11">
      <c r="A686" s="65">
        <v>671</v>
      </c>
      <c r="B686" s="67">
        <f t="shared" si="102"/>
        <v>932.8554311481372</v>
      </c>
      <c r="C686" s="66">
        <f t="shared" si="103"/>
        <v>55.916666666666664</v>
      </c>
      <c r="D686" s="70">
        <f t="shared" si="104"/>
        <v>934.80235521847362</v>
      </c>
      <c r="E686" s="67">
        <f t="shared" si="105"/>
        <v>934.80235521847362</v>
      </c>
      <c r="F686" s="68">
        <f t="shared" si="106"/>
        <v>591.95781478409936</v>
      </c>
      <c r="G686" s="68" cm="1">
        <f t="array" ref="G686">_xll.DCE_EC312_SpecificHeat_Ca(B686)</f>
        <v>650</v>
      </c>
      <c r="H686" s="67">
        <f t="shared" si="107"/>
        <v>0.22658845801081706</v>
      </c>
      <c r="I686" s="67">
        <f t="shared" si="108"/>
        <v>933.08201960614804</v>
      </c>
      <c r="J686" s="71">
        <f t="shared" si="109"/>
        <v>55.916666666666664</v>
      </c>
      <c r="K686" s="72">
        <f t="shared" si="110"/>
        <v>933.08201960614804</v>
      </c>
    </row>
    <row r="687" spans="1:11">
      <c r="A687" s="65">
        <v>672</v>
      </c>
      <c r="B687" s="67">
        <f t="shared" si="102"/>
        <v>933.08201960614804</v>
      </c>
      <c r="C687" s="66">
        <f t="shared" si="103"/>
        <v>56</v>
      </c>
      <c r="D687" s="70">
        <f t="shared" si="104"/>
        <v>935.02498764614654</v>
      </c>
      <c r="E687" s="67">
        <f t="shared" si="105"/>
        <v>935.02498764614654</v>
      </c>
      <c r="F687" s="68">
        <f t="shared" si="106"/>
        <v>591.05777351492884</v>
      </c>
      <c r="G687" s="68" cm="1">
        <f t="array" ref="G687">_xll.DCE_EC312_SpecificHeat_Ca(B687)</f>
        <v>650</v>
      </c>
      <c r="H687" s="67">
        <f t="shared" si="107"/>
        <v>0.22624394196890649</v>
      </c>
      <c r="I687" s="67">
        <f t="shared" si="108"/>
        <v>933.308263548117</v>
      </c>
      <c r="J687" s="71">
        <f t="shared" si="109"/>
        <v>56</v>
      </c>
      <c r="K687" s="72">
        <f t="shared" si="110"/>
        <v>933.308263548117</v>
      </c>
    </row>
    <row r="688" spans="1:11">
      <c r="A688" s="65">
        <v>673</v>
      </c>
      <c r="B688" s="67">
        <f t="shared" si="102"/>
        <v>933.308263548117</v>
      </c>
      <c r="C688" s="66">
        <f t="shared" si="103"/>
        <v>56.083333333333336</v>
      </c>
      <c r="D688" s="70">
        <f t="shared" si="104"/>
        <v>935.24728975852338</v>
      </c>
      <c r="E688" s="67">
        <f t="shared" si="105"/>
        <v>935.24728975852338</v>
      </c>
      <c r="F688" s="68">
        <f t="shared" si="106"/>
        <v>590.16047971341698</v>
      </c>
      <c r="G688" s="68" cm="1">
        <f t="array" ref="G688">_xll.DCE_EC312_SpecificHeat_Ca(B688)</f>
        <v>650</v>
      </c>
      <c r="H688" s="67">
        <f t="shared" si="107"/>
        <v>0.22590047759730866</v>
      </c>
      <c r="I688" s="67">
        <f t="shared" si="108"/>
        <v>933.53416402571429</v>
      </c>
      <c r="J688" s="71">
        <f t="shared" si="109"/>
        <v>56.083333333333336</v>
      </c>
      <c r="K688" s="72">
        <f t="shared" si="110"/>
        <v>933.53416402571429</v>
      </c>
    </row>
    <row r="689" spans="1:11">
      <c r="A689" s="65">
        <v>674</v>
      </c>
      <c r="B689" s="67">
        <f t="shared" si="102"/>
        <v>933.53416402571429</v>
      </c>
      <c r="C689" s="66">
        <f t="shared" si="103"/>
        <v>56.166666666666664</v>
      </c>
      <c r="D689" s="70">
        <f t="shared" si="104"/>
        <v>935.46926253431707</v>
      </c>
      <c r="E689" s="67">
        <f t="shared" si="105"/>
        <v>935.46926253431707</v>
      </c>
      <c r="F689" s="68">
        <f t="shared" si="106"/>
        <v>589.26592075787835</v>
      </c>
      <c r="G689" s="68" cm="1">
        <f t="array" ref="G689">_xll.DCE_EC312_SpecificHeat_Ca(B689)</f>
        <v>650</v>
      </c>
      <c r="H689" s="67">
        <f t="shared" si="107"/>
        <v>0.22555806006471948</v>
      </c>
      <c r="I689" s="67">
        <f t="shared" si="108"/>
        <v>933.759722085779</v>
      </c>
      <c r="J689" s="71">
        <f t="shared" si="109"/>
        <v>56.166666666666664</v>
      </c>
      <c r="K689" s="72">
        <f t="shared" si="110"/>
        <v>933.759722085779</v>
      </c>
    </row>
    <row r="690" spans="1:11">
      <c r="A690" s="65">
        <v>675</v>
      </c>
      <c r="B690" s="67">
        <f t="shared" si="102"/>
        <v>933.759722085779</v>
      </c>
      <c r="C690" s="66">
        <f t="shared" si="103"/>
        <v>56.25</v>
      </c>
      <c r="D690" s="70">
        <f t="shared" si="104"/>
        <v>935.69090694789634</v>
      </c>
      <c r="E690" s="67">
        <f t="shared" si="105"/>
        <v>935.69090694789634</v>
      </c>
      <c r="F690" s="68">
        <f t="shared" si="106"/>
        <v>588.37408410435273</v>
      </c>
      <c r="G690" s="68" cm="1">
        <f t="array" ref="G690">_xll.DCE_EC312_SpecificHeat_Ca(B690)</f>
        <v>650</v>
      </c>
      <c r="H690" s="67">
        <f t="shared" si="107"/>
        <v>0.22521668456958627</v>
      </c>
      <c r="I690" s="67">
        <f t="shared" si="108"/>
        <v>933.98493877034855</v>
      </c>
      <c r="J690" s="71">
        <f t="shared" si="109"/>
        <v>56.25</v>
      </c>
      <c r="K690" s="72">
        <f t="shared" si="110"/>
        <v>933.98493877034855</v>
      </c>
    </row>
    <row r="691" spans="1:11">
      <c r="A691" s="65">
        <v>676</v>
      </c>
      <c r="B691" s="67">
        <f t="shared" si="102"/>
        <v>933.98493877034855</v>
      </c>
      <c r="C691" s="66">
        <f t="shared" si="103"/>
        <v>56.333333333333336</v>
      </c>
      <c r="D691" s="70">
        <f t="shared" si="104"/>
        <v>935.91222396931289</v>
      </c>
      <c r="E691" s="67">
        <f t="shared" si="105"/>
        <v>935.91222396931289</v>
      </c>
      <c r="F691" s="68">
        <f t="shared" si="106"/>
        <v>587.48495728583146</v>
      </c>
      <c r="G691" s="68" cm="1">
        <f t="array" ref="G691">_xll.DCE_EC312_SpecificHeat_Ca(B691)</f>
        <v>650</v>
      </c>
      <c r="H691" s="67">
        <f t="shared" si="107"/>
        <v>0.22487634633981177</v>
      </c>
      <c r="I691" s="67">
        <f t="shared" si="108"/>
        <v>934.20981511668833</v>
      </c>
      <c r="J691" s="71">
        <f t="shared" si="109"/>
        <v>56.333333333333336</v>
      </c>
      <c r="K691" s="72">
        <f t="shared" si="110"/>
        <v>934.20981511668833</v>
      </c>
    </row>
    <row r="692" spans="1:11">
      <c r="A692" s="65">
        <v>677</v>
      </c>
      <c r="B692" s="67">
        <f t="shared" si="102"/>
        <v>934.20981511668833</v>
      </c>
      <c r="C692" s="66">
        <f t="shared" si="103"/>
        <v>56.416666666666664</v>
      </c>
      <c r="D692" s="70">
        <f t="shared" si="104"/>
        <v>936.13321456432573</v>
      </c>
      <c r="E692" s="67">
        <f t="shared" si="105"/>
        <v>936.13321456432573</v>
      </c>
      <c r="F692" s="68">
        <f t="shared" si="106"/>
        <v>586.59852791170761</v>
      </c>
      <c r="G692" s="68" cm="1">
        <f t="array" ref="G692">_xll.DCE_EC312_SpecificHeat_Ca(B692)</f>
        <v>650</v>
      </c>
      <c r="H692" s="67">
        <f t="shared" si="107"/>
        <v>0.22453704063254365</v>
      </c>
      <c r="I692" s="67">
        <f t="shared" si="108"/>
        <v>934.43435215732086</v>
      </c>
      <c r="J692" s="71">
        <f t="shared" si="109"/>
        <v>56.416666666666664</v>
      </c>
      <c r="K692" s="72">
        <f t="shared" si="110"/>
        <v>934.43435215732086</v>
      </c>
    </row>
    <row r="693" spans="1:11">
      <c r="A693" s="65">
        <v>678</v>
      </c>
      <c r="B693" s="67">
        <f t="shared" si="102"/>
        <v>934.43435215732086</v>
      </c>
      <c r="C693" s="66">
        <f t="shared" si="103"/>
        <v>56.5</v>
      </c>
      <c r="D693" s="70">
        <f t="shared" si="104"/>
        <v>936.35387969442695</v>
      </c>
      <c r="E693" s="67">
        <f t="shared" si="105"/>
        <v>936.35387969442695</v>
      </c>
      <c r="F693" s="68">
        <f t="shared" si="106"/>
        <v>585.71478366713052</v>
      </c>
      <c r="G693" s="68" cm="1">
        <f t="array" ref="G693">_xll.DCE_EC312_SpecificHeat_Ca(B693)</f>
        <v>650</v>
      </c>
      <c r="H693" s="67">
        <f t="shared" si="107"/>
        <v>0.22419876273392733</v>
      </c>
      <c r="I693" s="67">
        <f t="shared" si="108"/>
        <v>934.65855092005484</v>
      </c>
      <c r="J693" s="71">
        <f t="shared" si="109"/>
        <v>56.5</v>
      </c>
      <c r="K693" s="72">
        <f t="shared" si="110"/>
        <v>934.65855092005484</v>
      </c>
    </row>
    <row r="694" spans="1:11">
      <c r="A694" s="65">
        <v>679</v>
      </c>
      <c r="B694" s="67">
        <f t="shared" si="102"/>
        <v>934.65855092005484</v>
      </c>
      <c r="C694" s="66">
        <f t="shared" si="103"/>
        <v>56.583333333333336</v>
      </c>
      <c r="D694" s="70">
        <f t="shared" si="104"/>
        <v>936.5742203168669</v>
      </c>
      <c r="E694" s="67">
        <f t="shared" si="105"/>
        <v>936.5742203168669</v>
      </c>
      <c r="F694" s="68">
        <f t="shared" si="106"/>
        <v>584.83371231272338</v>
      </c>
      <c r="G694" s="68" cm="1">
        <f t="array" ref="G694">_xll.DCE_EC312_SpecificHeat_Ca(B694)</f>
        <v>650</v>
      </c>
      <c r="H694" s="67">
        <f t="shared" si="107"/>
        <v>0.22386150795899812</v>
      </c>
      <c r="I694" s="67">
        <f t="shared" si="108"/>
        <v>934.88241242801382</v>
      </c>
      <c r="J694" s="71">
        <f t="shared" si="109"/>
        <v>56.583333333333336</v>
      </c>
      <c r="K694" s="72">
        <f t="shared" si="110"/>
        <v>934.88241242801382</v>
      </c>
    </row>
    <row r="695" spans="1:11">
      <c r="A695" s="65">
        <v>680</v>
      </c>
      <c r="B695" s="67">
        <f t="shared" si="102"/>
        <v>934.88241242801382</v>
      </c>
      <c r="C695" s="66">
        <f t="shared" si="103"/>
        <v>56.666666666666664</v>
      </c>
      <c r="D695" s="70">
        <f t="shared" si="104"/>
        <v>936.79423738467881</v>
      </c>
      <c r="E695" s="67">
        <f t="shared" si="105"/>
        <v>936.79423738467881</v>
      </c>
      <c r="F695" s="68">
        <f t="shared" si="106"/>
        <v>583.95530168345579</v>
      </c>
      <c r="G695" s="68" cm="1">
        <f t="array" ref="G695">_xll.DCE_EC312_SpecificHeat_Ca(B695)</f>
        <v>650</v>
      </c>
      <c r="H695" s="67">
        <f t="shared" si="107"/>
        <v>0.2235252716512493</v>
      </c>
      <c r="I695" s="67">
        <f t="shared" si="108"/>
        <v>935.10593769966511</v>
      </c>
      <c r="J695" s="71">
        <f t="shared" si="109"/>
        <v>56.666666666666664</v>
      </c>
      <c r="K695" s="72">
        <f t="shared" si="110"/>
        <v>935.10593769966511</v>
      </c>
    </row>
    <row r="696" spans="1:11">
      <c r="A696" s="65">
        <v>681</v>
      </c>
      <c r="B696" s="67">
        <f t="shared" si="102"/>
        <v>935.10593769966511</v>
      </c>
      <c r="C696" s="66">
        <f t="shared" si="103"/>
        <v>56.75</v>
      </c>
      <c r="D696" s="70">
        <f t="shared" si="104"/>
        <v>937.01393184670383</v>
      </c>
      <c r="E696" s="67">
        <f t="shared" si="105"/>
        <v>937.01393184670383</v>
      </c>
      <c r="F696" s="68">
        <f t="shared" si="106"/>
        <v>583.07953968866366</v>
      </c>
      <c r="G696" s="68" cm="1">
        <f t="array" ref="G696">_xll.DCE_EC312_SpecificHeat_Ca(B696)</f>
        <v>650</v>
      </c>
      <c r="H696" s="67">
        <f t="shared" si="107"/>
        <v>0.2231900491826401</v>
      </c>
      <c r="I696" s="67">
        <f t="shared" si="108"/>
        <v>935.32912774884778</v>
      </c>
      <c r="J696" s="71">
        <f t="shared" si="109"/>
        <v>56.75</v>
      </c>
      <c r="K696" s="72">
        <f t="shared" si="110"/>
        <v>935.32912774884778</v>
      </c>
    </row>
    <row r="697" spans="1:11">
      <c r="A697" s="65">
        <v>682</v>
      </c>
      <c r="B697" s="67">
        <f t="shared" si="102"/>
        <v>935.32912774884778</v>
      </c>
      <c r="C697" s="66">
        <f t="shared" si="103"/>
        <v>56.833333333333336</v>
      </c>
      <c r="D697" s="70">
        <f t="shared" si="104"/>
        <v>937.23330464761511</v>
      </c>
      <c r="E697" s="67">
        <f t="shared" si="105"/>
        <v>937.23330464761511</v>
      </c>
      <c r="F697" s="68">
        <f t="shared" si="106"/>
        <v>582.20641431070953</v>
      </c>
      <c r="G697" s="68" cm="1">
        <f t="array" ref="G697">_xll.DCE_EC312_SpecificHeat_Ca(B697)</f>
        <v>650</v>
      </c>
      <c r="H697" s="67">
        <f t="shared" si="107"/>
        <v>0.22285583595308273</v>
      </c>
      <c r="I697" s="67">
        <f t="shared" si="108"/>
        <v>935.55198358480084</v>
      </c>
      <c r="J697" s="71">
        <f t="shared" si="109"/>
        <v>56.833333333333336</v>
      </c>
      <c r="K697" s="72">
        <f t="shared" si="110"/>
        <v>935.55198358480084</v>
      </c>
    </row>
    <row r="698" spans="1:11">
      <c r="A698" s="65">
        <v>683</v>
      </c>
      <c r="B698" s="67">
        <f t="shared" si="102"/>
        <v>935.55198358480084</v>
      </c>
      <c r="C698" s="66">
        <f t="shared" si="103"/>
        <v>56.916666666666664</v>
      </c>
      <c r="D698" s="70">
        <f t="shared" si="104"/>
        <v>937.45235672794297</v>
      </c>
      <c r="E698" s="67">
        <f t="shared" si="105"/>
        <v>937.45235672794297</v>
      </c>
      <c r="F698" s="68">
        <f t="shared" si="106"/>
        <v>581.33591360560638</v>
      </c>
      <c r="G698" s="68" cm="1">
        <f t="array" ref="G698">_xll.DCE_EC312_SpecificHeat_Ca(B698)</f>
        <v>650</v>
      </c>
      <c r="H698" s="67">
        <f t="shared" si="107"/>
        <v>0.22252262739068104</v>
      </c>
      <c r="I698" s="67">
        <f t="shared" si="108"/>
        <v>935.77450621219157</v>
      </c>
      <c r="J698" s="71">
        <f t="shared" si="109"/>
        <v>56.916666666666664</v>
      </c>
      <c r="K698" s="72">
        <f t="shared" si="110"/>
        <v>935.77450621219157</v>
      </c>
    </row>
    <row r="699" spans="1:11">
      <c r="A699" s="65">
        <v>684</v>
      </c>
      <c r="B699" s="67">
        <f t="shared" si="102"/>
        <v>935.77450621219157</v>
      </c>
      <c r="C699" s="66">
        <f t="shared" si="103"/>
        <v>57</v>
      </c>
      <c r="D699" s="70">
        <f t="shared" si="104"/>
        <v>937.67108902409836</v>
      </c>
      <c r="E699" s="67">
        <f t="shared" si="105"/>
        <v>937.67108902409836</v>
      </c>
      <c r="F699" s="68">
        <f t="shared" si="106"/>
        <v>580.46802570116063</v>
      </c>
      <c r="G699" s="68" cm="1">
        <f t="array" ref="G699">_xll.DCE_EC312_SpecificHeat_Ca(B699)</f>
        <v>650</v>
      </c>
      <c r="H699" s="67">
        <f t="shared" si="107"/>
        <v>0.22219041895101993</v>
      </c>
      <c r="I699" s="67">
        <f t="shared" si="108"/>
        <v>935.99669663114264</v>
      </c>
      <c r="J699" s="71">
        <f t="shared" si="109"/>
        <v>57</v>
      </c>
      <c r="K699" s="72">
        <f t="shared" si="110"/>
        <v>935.99669663114264</v>
      </c>
    </row>
    <row r="700" spans="1:11">
      <c r="A700" s="65">
        <v>685</v>
      </c>
      <c r="B700" s="67">
        <f t="shared" si="102"/>
        <v>935.99669663114264</v>
      </c>
      <c r="C700" s="66">
        <f t="shared" si="103"/>
        <v>57.083333333333336</v>
      </c>
      <c r="D700" s="70">
        <f t="shared" si="104"/>
        <v>937.88950246839704</v>
      </c>
      <c r="E700" s="67">
        <f t="shared" si="105"/>
        <v>937.88950246839704</v>
      </c>
      <c r="F700" s="68">
        <f t="shared" si="106"/>
        <v>579.60273879723763</v>
      </c>
      <c r="G700" s="68" cm="1">
        <f t="array" ref="G700">_xll.DCE_EC312_SpecificHeat_Ca(B700)</f>
        <v>650</v>
      </c>
      <c r="H700" s="67">
        <f t="shared" si="107"/>
        <v>0.22185920611726698</v>
      </c>
      <c r="I700" s="67">
        <f t="shared" si="108"/>
        <v>936.21855583725994</v>
      </c>
      <c r="J700" s="71">
        <f t="shared" si="109"/>
        <v>57.083333333333336</v>
      </c>
      <c r="K700" s="72">
        <f t="shared" si="110"/>
        <v>936.21855583725994</v>
      </c>
    </row>
    <row r="701" spans="1:11">
      <c r="A701" s="65">
        <v>686</v>
      </c>
      <c r="B701" s="67">
        <f t="shared" si="102"/>
        <v>936.21855583725994</v>
      </c>
      <c r="C701" s="66">
        <f t="shared" si="103"/>
        <v>57.166666666666664</v>
      </c>
      <c r="D701" s="70">
        <f t="shared" si="104"/>
        <v>938.1075979890835</v>
      </c>
      <c r="E701" s="67">
        <f t="shared" si="105"/>
        <v>938.1075979890835</v>
      </c>
      <c r="F701" s="68">
        <f t="shared" si="106"/>
        <v>578.7400411648315</v>
      </c>
      <c r="G701" s="68" cm="1">
        <f t="array" ref="G701">_xll.DCE_EC312_SpecificHeat_Ca(B701)</f>
        <v>650</v>
      </c>
      <c r="H701" s="67">
        <f t="shared" si="107"/>
        <v>0.22152898439981608</v>
      </c>
      <c r="I701" s="67">
        <f t="shared" si="108"/>
        <v>936.44008482165975</v>
      </c>
      <c r="J701" s="71">
        <f t="shared" si="109"/>
        <v>57.166666666666664</v>
      </c>
      <c r="K701" s="72">
        <f t="shared" si="110"/>
        <v>936.44008482165975</v>
      </c>
    </row>
    <row r="702" spans="1:11">
      <c r="A702" s="65">
        <v>687</v>
      </c>
      <c r="B702" s="67">
        <f t="shared" si="102"/>
        <v>936.44008482165975</v>
      </c>
      <c r="C702" s="66">
        <f t="shared" si="103"/>
        <v>57.25</v>
      </c>
      <c r="D702" s="70">
        <f t="shared" si="104"/>
        <v>938.325376510355</v>
      </c>
      <c r="E702" s="67">
        <f t="shared" si="105"/>
        <v>938.325376510355</v>
      </c>
      <c r="F702" s="68">
        <f t="shared" si="106"/>
        <v>577.87992114600524</v>
      </c>
      <c r="G702" s="68" cm="1">
        <f t="array" ref="G702">_xll.DCE_EC312_SpecificHeat_Ca(B702)</f>
        <v>650</v>
      </c>
      <c r="H702" s="67">
        <f t="shared" si="107"/>
        <v>0.22119974933626485</v>
      </c>
      <c r="I702" s="67">
        <f t="shared" si="108"/>
        <v>936.66128457099603</v>
      </c>
      <c r="J702" s="71">
        <f t="shared" si="109"/>
        <v>57.25</v>
      </c>
      <c r="K702" s="72">
        <f t="shared" si="110"/>
        <v>936.66128457099603</v>
      </c>
    </row>
    <row r="703" spans="1:11">
      <c r="A703" s="65">
        <v>688</v>
      </c>
      <c r="B703" s="67">
        <f t="shared" si="102"/>
        <v>936.66128457099603</v>
      </c>
      <c r="C703" s="66">
        <f t="shared" si="103"/>
        <v>57.333333333333336</v>
      </c>
      <c r="D703" s="70">
        <f t="shared" si="104"/>
        <v>938.54283895238461</v>
      </c>
      <c r="E703" s="67">
        <f t="shared" si="105"/>
        <v>938.54283895238461</v>
      </c>
      <c r="F703" s="68">
        <f t="shared" si="106"/>
        <v>577.02236715267099</v>
      </c>
      <c r="G703" s="68" cm="1">
        <f t="array" ref="G703">_xll.DCE_EC312_SpecificHeat_Ca(B703)</f>
        <v>650</v>
      </c>
      <c r="H703" s="67">
        <f t="shared" si="107"/>
        <v>0.22087149649094767</v>
      </c>
      <c r="I703" s="67">
        <f t="shared" si="108"/>
        <v>936.88215606748702</v>
      </c>
      <c r="J703" s="71">
        <f t="shared" si="109"/>
        <v>57.333333333333336</v>
      </c>
      <c r="K703" s="72">
        <f t="shared" si="110"/>
        <v>936.88215606748702</v>
      </c>
    </row>
    <row r="704" spans="1:11">
      <c r="A704" s="65">
        <v>689</v>
      </c>
      <c r="B704" s="67">
        <f t="shared" si="102"/>
        <v>936.88215606748702</v>
      </c>
      <c r="C704" s="66">
        <f t="shared" si="103"/>
        <v>57.416666666666664</v>
      </c>
      <c r="D704" s="70">
        <f t="shared" si="104"/>
        <v>938.75998623134433</v>
      </c>
      <c r="E704" s="67">
        <f t="shared" si="105"/>
        <v>938.75998623134433</v>
      </c>
      <c r="F704" s="68">
        <f t="shared" si="106"/>
        <v>576.16736766662791</v>
      </c>
      <c r="G704" s="68" cm="1">
        <f t="array" ref="G704">_xll.DCE_EC312_SpecificHeat_Ca(B704)</f>
        <v>650</v>
      </c>
      <c r="H704" s="67">
        <f t="shared" si="107"/>
        <v>0.22054422145495006</v>
      </c>
      <c r="I704" s="67">
        <f t="shared" si="108"/>
        <v>937.10270028894195</v>
      </c>
      <c r="J704" s="71">
        <f t="shared" si="109"/>
        <v>57.416666666666664</v>
      </c>
      <c r="K704" s="72">
        <f t="shared" si="110"/>
        <v>937.10270028894195</v>
      </c>
    </row>
    <row r="705" spans="1:11">
      <c r="A705" s="65">
        <v>690</v>
      </c>
      <c r="B705" s="67">
        <f t="shared" si="102"/>
        <v>937.10270028894195</v>
      </c>
      <c r="C705" s="66">
        <f t="shared" si="103"/>
        <v>57.5</v>
      </c>
      <c r="D705" s="70">
        <f t="shared" si="104"/>
        <v>938.97681925942857</v>
      </c>
      <c r="E705" s="67">
        <f t="shared" si="105"/>
        <v>938.97681925942857</v>
      </c>
      <c r="F705" s="68">
        <f t="shared" si="106"/>
        <v>575.31491123860076</v>
      </c>
      <c r="G705" s="68" cm="1">
        <f t="array" ref="G705">_xll.DCE_EC312_SpecificHeat_Ca(B705)</f>
        <v>650</v>
      </c>
      <c r="H705" s="67">
        <f t="shared" si="107"/>
        <v>0.22021791984574074</v>
      </c>
      <c r="I705" s="67">
        <f t="shared" si="108"/>
        <v>937.32291820878766</v>
      </c>
      <c r="J705" s="71">
        <f t="shared" si="109"/>
        <v>57.5</v>
      </c>
      <c r="K705" s="72">
        <f t="shared" si="110"/>
        <v>937.32291820878766</v>
      </c>
    </row>
    <row r="706" spans="1:11">
      <c r="A706" s="65">
        <v>691</v>
      </c>
      <c r="B706" s="67">
        <f t="shared" si="102"/>
        <v>937.32291820878766</v>
      </c>
      <c r="C706" s="66">
        <f t="shared" si="103"/>
        <v>57.583333333333336</v>
      </c>
      <c r="D706" s="70">
        <f t="shared" si="104"/>
        <v>939.19333894487761</v>
      </c>
      <c r="E706" s="67">
        <f t="shared" si="105"/>
        <v>939.19333894487761</v>
      </c>
      <c r="F706" s="68">
        <f t="shared" si="106"/>
        <v>574.46498648818965</v>
      </c>
      <c r="G706" s="68" cm="1">
        <f t="array" ref="G706">_xll.DCE_EC312_SpecificHeat_Ca(B706)</f>
        <v>650</v>
      </c>
      <c r="H706" s="67">
        <f t="shared" si="107"/>
        <v>0.21989258730715247</v>
      </c>
      <c r="I706" s="67">
        <f t="shared" si="108"/>
        <v>937.54281079609484</v>
      </c>
      <c r="J706" s="71">
        <f t="shared" si="109"/>
        <v>57.583333333333336</v>
      </c>
      <c r="K706" s="72">
        <f t="shared" si="110"/>
        <v>937.54281079609484</v>
      </c>
    </row>
    <row r="707" spans="1:11">
      <c r="A707" s="65">
        <v>692</v>
      </c>
      <c r="B707" s="67">
        <f t="shared" si="102"/>
        <v>937.54281079609484</v>
      </c>
      <c r="C707" s="66">
        <f t="shared" si="103"/>
        <v>57.666666666666664</v>
      </c>
      <c r="D707" s="70">
        <f t="shared" si="104"/>
        <v>939.40954619199977</v>
      </c>
      <c r="E707" s="67">
        <f t="shared" si="105"/>
        <v>939.40954619199977</v>
      </c>
      <c r="F707" s="68">
        <f t="shared" si="106"/>
        <v>573.61758210283733</v>
      </c>
      <c r="G707" s="68" cm="1">
        <f t="array" ref="G707">_xll.DCE_EC312_SpecificHeat_Ca(B707)</f>
        <v>650</v>
      </c>
      <c r="H707" s="67">
        <f t="shared" si="107"/>
        <v>0.21956821950898658</v>
      </c>
      <c r="I707" s="67">
        <f t="shared" si="108"/>
        <v>937.76237901560387</v>
      </c>
      <c r="J707" s="71">
        <f t="shared" si="109"/>
        <v>57.666666666666664</v>
      </c>
      <c r="K707" s="72">
        <f t="shared" si="110"/>
        <v>937.76237901560387</v>
      </c>
    </row>
    <row r="708" spans="1:11">
      <c r="A708" s="65">
        <v>693</v>
      </c>
      <c r="B708" s="67">
        <f t="shared" si="102"/>
        <v>937.76237901560387</v>
      </c>
      <c r="C708" s="66">
        <f t="shared" si="103"/>
        <v>57.75</v>
      </c>
      <c r="D708" s="70">
        <f t="shared" si="104"/>
        <v>939.62544190119388</v>
      </c>
      <c r="E708" s="67">
        <f t="shared" si="105"/>
        <v>939.62544190119388</v>
      </c>
      <c r="F708" s="68">
        <f t="shared" si="106"/>
        <v>572.77268683781438</v>
      </c>
      <c r="G708" s="68" cm="1">
        <f t="array" ref="G708">_xll.DCE_EC312_SpecificHeat_Ca(B708)</f>
        <v>650</v>
      </c>
      <c r="H708" s="67">
        <f t="shared" si="107"/>
        <v>0.21924481214700758</v>
      </c>
      <c r="I708" s="67">
        <f t="shared" si="108"/>
        <v>937.98162382775092</v>
      </c>
      <c r="J708" s="71">
        <f t="shared" si="109"/>
        <v>57.75</v>
      </c>
      <c r="K708" s="72">
        <f t="shared" si="110"/>
        <v>937.98162382775092</v>
      </c>
    </row>
    <row r="709" spans="1:11">
      <c r="A709" s="65">
        <v>694</v>
      </c>
      <c r="B709" s="67">
        <f t="shared" si="102"/>
        <v>937.98162382775092</v>
      </c>
      <c r="C709" s="66">
        <f t="shared" si="103"/>
        <v>57.833333333333336</v>
      </c>
      <c r="D709" s="70">
        <f t="shared" si="104"/>
        <v>939.84102696897253</v>
      </c>
      <c r="E709" s="67">
        <f t="shared" si="105"/>
        <v>939.84102696897253</v>
      </c>
      <c r="F709" s="68">
        <f t="shared" si="106"/>
        <v>571.93028951543818</v>
      </c>
      <c r="G709" s="68" cm="1">
        <f t="array" ref="G709">_xll.DCE_EC312_SpecificHeat_Ca(B709)</f>
        <v>650</v>
      </c>
      <c r="H709" s="67">
        <f t="shared" si="107"/>
        <v>0.21892236094264383</v>
      </c>
      <c r="I709" s="67">
        <f t="shared" si="108"/>
        <v>938.20054618869358</v>
      </c>
      <c r="J709" s="71">
        <f t="shared" si="109"/>
        <v>57.833333333333336</v>
      </c>
      <c r="K709" s="72">
        <f t="shared" si="110"/>
        <v>938.20054618869358</v>
      </c>
    </row>
    <row r="710" spans="1:11">
      <c r="A710" s="65">
        <v>695</v>
      </c>
      <c r="B710" s="67">
        <f t="shared" si="102"/>
        <v>938.20054618869358</v>
      </c>
      <c r="C710" s="66">
        <f t="shared" si="103"/>
        <v>57.916666666666664</v>
      </c>
      <c r="D710" s="70">
        <f t="shared" si="104"/>
        <v>940.05630228798384</v>
      </c>
      <c r="E710" s="67">
        <f t="shared" si="105"/>
        <v>940.05630228798384</v>
      </c>
      <c r="F710" s="68">
        <f t="shared" si="106"/>
        <v>571.09037902434943</v>
      </c>
      <c r="G710" s="68" cm="1">
        <f t="array" ref="G710">_xll.DCE_EC312_SpecificHeat_Ca(B710)</f>
        <v>650</v>
      </c>
      <c r="H710" s="67">
        <f t="shared" si="107"/>
        <v>0.21860086164271092</v>
      </c>
      <c r="I710" s="67">
        <f t="shared" si="108"/>
        <v>938.41914705033628</v>
      </c>
      <c r="J710" s="71">
        <f t="shared" si="109"/>
        <v>57.916666666666664</v>
      </c>
      <c r="K710" s="72">
        <f t="shared" si="110"/>
        <v>938.41914705033628</v>
      </c>
    </row>
    <row r="711" spans="1:11">
      <c r="A711" s="65">
        <v>696</v>
      </c>
      <c r="B711" s="67">
        <f t="shared" si="102"/>
        <v>938.41914705033628</v>
      </c>
      <c r="C711" s="66">
        <f t="shared" si="103"/>
        <v>58</v>
      </c>
      <c r="D711" s="70">
        <f t="shared" si="104"/>
        <v>940.27126874703413</v>
      </c>
      <c r="E711" s="67">
        <f t="shared" si="105"/>
        <v>940.27126874703413</v>
      </c>
      <c r="F711" s="68">
        <f t="shared" si="106"/>
        <v>570.25294431975078</v>
      </c>
      <c r="G711" s="68" cm="1">
        <f t="array" ref="G711">_xll.DCE_EC312_SpecificHeat_Ca(B711)</f>
        <v>650</v>
      </c>
      <c r="H711" s="67">
        <f t="shared" si="107"/>
        <v>0.21828031001950285</v>
      </c>
      <c r="I711" s="67">
        <f t="shared" si="108"/>
        <v>938.63742736035579</v>
      </c>
      <c r="J711" s="71">
        <f t="shared" si="109"/>
        <v>58</v>
      </c>
      <c r="K711" s="72">
        <f t="shared" si="110"/>
        <v>938.63742736035579</v>
      </c>
    </row>
    <row r="712" spans="1:11">
      <c r="A712" s="65">
        <v>697</v>
      </c>
      <c r="B712" s="67">
        <f t="shared" si="102"/>
        <v>938.63742736035579</v>
      </c>
      <c r="C712" s="66">
        <f t="shared" si="103"/>
        <v>58.083333333333336</v>
      </c>
      <c r="D712" s="70">
        <f t="shared" si="104"/>
        <v>940.48592723110926</v>
      </c>
      <c r="E712" s="67">
        <f t="shared" si="105"/>
        <v>940.48592723110926</v>
      </c>
      <c r="F712" s="68">
        <f t="shared" si="106"/>
        <v>569.41797442186112</v>
      </c>
      <c r="G712" s="68" cm="1">
        <f t="array" ref="G712">_xll.DCE_EC312_SpecificHeat_Ca(B712)</f>
        <v>650</v>
      </c>
      <c r="H712" s="67">
        <f t="shared" si="107"/>
        <v>0.21796070187020039</v>
      </c>
      <c r="I712" s="67">
        <f t="shared" si="108"/>
        <v>938.85538806222598</v>
      </c>
      <c r="J712" s="71">
        <f t="shared" si="109"/>
        <v>58.083333333333336</v>
      </c>
      <c r="K712" s="72">
        <f t="shared" si="110"/>
        <v>938.85538806222598</v>
      </c>
    </row>
    <row r="713" spans="1:11">
      <c r="A713" s="65">
        <v>698</v>
      </c>
      <c r="B713" s="67">
        <f t="shared" si="102"/>
        <v>938.85538806222598</v>
      </c>
      <c r="C713" s="66">
        <f t="shared" si="103"/>
        <v>58.166666666666664</v>
      </c>
      <c r="D713" s="70">
        <f t="shared" si="104"/>
        <v>940.70027862139693</v>
      </c>
      <c r="E713" s="67">
        <f t="shared" si="105"/>
        <v>940.70027862139693</v>
      </c>
      <c r="F713" s="68">
        <f t="shared" si="106"/>
        <v>568.58545841653086</v>
      </c>
      <c r="G713" s="68" cm="1">
        <f t="array" ref="G713">_xll.DCE_EC312_SpecificHeat_Ca(B713)</f>
        <v>650</v>
      </c>
      <c r="H713" s="67">
        <f t="shared" si="107"/>
        <v>0.21764203301710666</v>
      </c>
      <c r="I713" s="67">
        <f t="shared" si="108"/>
        <v>939.0730300952431</v>
      </c>
      <c r="J713" s="71">
        <f t="shared" si="109"/>
        <v>58.166666666666664</v>
      </c>
      <c r="K713" s="72">
        <f t="shared" si="110"/>
        <v>939.0730300952431</v>
      </c>
    </row>
    <row r="714" spans="1:11">
      <c r="A714" s="65">
        <v>699</v>
      </c>
      <c r="B714" s="67">
        <f t="shared" si="102"/>
        <v>939.0730300952431</v>
      </c>
      <c r="C714" s="66">
        <f t="shared" si="103"/>
        <v>58.25</v>
      </c>
      <c r="D714" s="70">
        <f t="shared" si="104"/>
        <v>940.91432379530875</v>
      </c>
      <c r="E714" s="67">
        <f t="shared" si="105"/>
        <v>940.91432379530875</v>
      </c>
      <c r="F714" s="68">
        <f t="shared" si="106"/>
        <v>567.75538545376764</v>
      </c>
      <c r="G714" s="68" cm="1">
        <f t="array" ref="G714">_xll.DCE_EC312_SpecificHeat_Ca(B714)</f>
        <v>650</v>
      </c>
      <c r="H714" s="67">
        <f t="shared" si="107"/>
        <v>0.2173242993070828</v>
      </c>
      <c r="I714" s="67">
        <f t="shared" si="108"/>
        <v>939.29035439455015</v>
      </c>
      <c r="J714" s="71">
        <f t="shared" si="109"/>
        <v>58.25</v>
      </c>
      <c r="K714" s="72">
        <f t="shared" si="110"/>
        <v>939.29035439455015</v>
      </c>
    </row>
    <row r="715" spans="1:11">
      <c r="A715" s="65">
        <v>700</v>
      </c>
      <c r="B715" s="67">
        <f t="shared" si="102"/>
        <v>939.29035439455015</v>
      </c>
      <c r="C715" s="66">
        <f t="shared" si="103"/>
        <v>58.333333333333336</v>
      </c>
      <c r="D715" s="70">
        <f t="shared" si="104"/>
        <v>941.12806362650065</v>
      </c>
      <c r="E715" s="67">
        <f t="shared" si="105"/>
        <v>941.12806362650065</v>
      </c>
      <c r="F715" s="68">
        <f t="shared" si="106"/>
        <v>566.92774474809153</v>
      </c>
      <c r="G715" s="68" cm="1">
        <f t="array" ref="G715">_xll.DCE_EC312_SpecificHeat_Ca(B715)</f>
        <v>650</v>
      </c>
      <c r="H715" s="67">
        <f t="shared" si="107"/>
        <v>0.21700749661168373</v>
      </c>
      <c r="I715" s="67">
        <f t="shared" si="108"/>
        <v>939.50736189116185</v>
      </c>
      <c r="J715" s="71">
        <f t="shared" si="109"/>
        <v>58.333333333333336</v>
      </c>
      <c r="K715" s="72">
        <f t="shared" si="110"/>
        <v>939.50736189116185</v>
      </c>
    </row>
    <row r="716" spans="1:11">
      <c r="A716" s="65">
        <v>701</v>
      </c>
      <c r="B716" s="67">
        <f t="shared" si="102"/>
        <v>939.50736189116185</v>
      </c>
      <c r="C716" s="66">
        <f t="shared" si="103"/>
        <v>58.416666666666664</v>
      </c>
      <c r="D716" s="70">
        <f t="shared" si="104"/>
        <v>941.34149898489557</v>
      </c>
      <c r="E716" s="67">
        <f t="shared" si="105"/>
        <v>941.34149898489557</v>
      </c>
      <c r="F716" s="68">
        <f t="shared" si="106"/>
        <v>566.10252557751971</v>
      </c>
      <c r="G716" s="68" cm="1">
        <f t="array" ref="G716">_xll.DCE_EC312_SpecificHeat_Ca(B716)</f>
        <v>650</v>
      </c>
      <c r="H716" s="67">
        <f t="shared" si="107"/>
        <v>0.21669162082676985</v>
      </c>
      <c r="I716" s="67">
        <f t="shared" si="108"/>
        <v>939.72405351198859</v>
      </c>
      <c r="J716" s="71">
        <f t="shared" si="109"/>
        <v>58.416666666666664</v>
      </c>
      <c r="K716" s="72">
        <f t="shared" si="110"/>
        <v>939.72405351198859</v>
      </c>
    </row>
    <row r="717" spans="1:11">
      <c r="A717" s="65">
        <v>702</v>
      </c>
      <c r="B717" s="67">
        <f t="shared" si="102"/>
        <v>939.72405351198859</v>
      </c>
      <c r="C717" s="66">
        <f t="shared" si="103"/>
        <v>58.5</v>
      </c>
      <c r="D717" s="70">
        <f t="shared" si="104"/>
        <v>941.55463073670376</v>
      </c>
      <c r="E717" s="67">
        <f t="shared" si="105"/>
        <v>941.55463073670376</v>
      </c>
      <c r="F717" s="68">
        <f t="shared" si="106"/>
        <v>565.27971728315481</v>
      </c>
      <c r="G717" s="68" cm="1">
        <f t="array" ref="G717">_xll.DCE_EC312_SpecificHeat_Ca(B717)</f>
        <v>650</v>
      </c>
      <c r="H717" s="67">
        <f t="shared" si="107"/>
        <v>0.21637666787234919</v>
      </c>
      <c r="I717" s="67">
        <f t="shared" si="108"/>
        <v>939.94043017986098</v>
      </c>
      <c r="J717" s="71">
        <f t="shared" si="109"/>
        <v>58.5</v>
      </c>
      <c r="K717" s="72">
        <f t="shared" si="110"/>
        <v>939.94043017986098</v>
      </c>
    </row>
    <row r="718" spans="1:11">
      <c r="A718" s="65">
        <v>703</v>
      </c>
      <c r="B718" s="67">
        <f t="shared" si="102"/>
        <v>939.94043017986098</v>
      </c>
      <c r="C718" s="66">
        <f t="shared" si="103"/>
        <v>58.583333333333336</v>
      </c>
      <c r="D718" s="70">
        <f t="shared" si="104"/>
        <v>941.76745974444441</v>
      </c>
      <c r="E718" s="67">
        <f t="shared" si="105"/>
        <v>941.76745974444441</v>
      </c>
      <c r="F718" s="68">
        <f t="shared" si="106"/>
        <v>564.45930926900542</v>
      </c>
      <c r="G718" s="68" cm="1">
        <f t="array" ref="G718">_xll.DCE_EC312_SpecificHeat_Ca(B718)</f>
        <v>650</v>
      </c>
      <c r="H718" s="67">
        <f t="shared" si="107"/>
        <v>0.2160626336925088</v>
      </c>
      <c r="I718" s="67">
        <f t="shared" si="108"/>
        <v>940.15649281355354</v>
      </c>
      <c r="J718" s="71">
        <f t="shared" si="109"/>
        <v>58.583333333333336</v>
      </c>
      <c r="K718" s="72">
        <f t="shared" si="110"/>
        <v>940.15649281355354</v>
      </c>
    </row>
    <row r="719" spans="1:11">
      <c r="A719" s="65">
        <v>704</v>
      </c>
      <c r="B719" s="67">
        <f t="shared" si="102"/>
        <v>940.15649281355354</v>
      </c>
      <c r="C719" s="66">
        <f t="shared" si="103"/>
        <v>58.666666666666664</v>
      </c>
      <c r="D719" s="70">
        <f t="shared" si="104"/>
        <v>941.97998686696644</v>
      </c>
      <c r="E719" s="67">
        <f t="shared" si="105"/>
        <v>941.97998686696644</v>
      </c>
      <c r="F719" s="68">
        <f t="shared" si="106"/>
        <v>563.64129100130367</v>
      </c>
      <c r="G719" s="68" cm="1">
        <f t="array" ref="G719">_xll.DCE_EC312_SpecificHeat_Ca(B719)</f>
        <v>650</v>
      </c>
      <c r="H719" s="67">
        <f t="shared" si="107"/>
        <v>0.2157495142551536</v>
      </c>
      <c r="I719" s="67">
        <f t="shared" si="108"/>
        <v>940.37224232780875</v>
      </c>
      <c r="J719" s="71">
        <f t="shared" si="109"/>
        <v>58.666666666666664</v>
      </c>
      <c r="K719" s="72">
        <f t="shared" si="110"/>
        <v>940.37224232780875</v>
      </c>
    </row>
    <row r="720" spans="1:11">
      <c r="A720" s="65">
        <v>705</v>
      </c>
      <c r="B720" s="67">
        <f t="shared" si="102"/>
        <v>940.37224232780875</v>
      </c>
      <c r="C720" s="66">
        <f t="shared" si="103"/>
        <v>58.75</v>
      </c>
      <c r="D720" s="70">
        <f t="shared" si="104"/>
        <v>942.1922129594692</v>
      </c>
      <c r="E720" s="67">
        <f t="shared" si="105"/>
        <v>942.1922129594692</v>
      </c>
      <c r="F720" s="68">
        <f t="shared" si="106"/>
        <v>562.82565200797501</v>
      </c>
      <c r="G720" s="68" cm="1">
        <f t="array" ref="G720">_xll.DCE_EC312_SpecificHeat_Ca(B720)</f>
        <v>650</v>
      </c>
      <c r="H720" s="67">
        <f t="shared" si="107"/>
        <v>0.21543730555180327</v>
      </c>
      <c r="I720" s="67">
        <f t="shared" si="108"/>
        <v>940.58767963336061</v>
      </c>
      <c r="J720" s="71">
        <f t="shared" si="109"/>
        <v>58.75</v>
      </c>
      <c r="K720" s="72">
        <f t="shared" si="110"/>
        <v>940.58767963336061</v>
      </c>
    </row>
    <row r="721" spans="1:11">
      <c r="A721" s="65">
        <v>706</v>
      </c>
      <c r="B721" s="67">
        <f t="shared" ref="B721:B784" si="111">IF(A721=1,20,I720)</f>
        <v>940.58767963336061</v>
      </c>
      <c r="C721" s="66">
        <f t="shared" ref="C721:C784" si="112">A721*5/60</f>
        <v>58.833333333333336</v>
      </c>
      <c r="D721" s="70">
        <f t="shared" ref="D721:D784" si="113">20 + 345 *LOG10(8 * C721 + 1)</f>
        <v>942.40413887352315</v>
      </c>
      <c r="E721" s="67">
        <f t="shared" ref="E721:E784" si="114">D721</f>
        <v>942.40413887352315</v>
      </c>
      <c r="F721" s="68">
        <f t="shared" ref="F721:F784" si="115">25 * (D721 - B721)+1 * 0.7 * 1 * 0.0000000567 * ((E721 + 273) ^ 4 - (B721 + 273) ^ 4)</f>
        <v>562.01238187849867</v>
      </c>
      <c r="G721" s="68" cm="1">
        <f t="array" ref="G721">_xll.DCE_EC312_SpecificHeat_Ca(B721)</f>
        <v>650</v>
      </c>
      <c r="H721" s="67">
        <f t="shared" ref="H721:H784" si="116">$G$10 * $G$9 / (G721 * 7850) * F721 * 5</f>
        <v>0.215126003597539</v>
      </c>
      <c r="I721" s="67">
        <f t="shared" ref="I721:I784" si="117">B721+H721</f>
        <v>940.80280563695817</v>
      </c>
      <c r="J721" s="71">
        <f t="shared" si="109"/>
        <v>58.833333333333336</v>
      </c>
      <c r="K721" s="72">
        <f t="shared" si="110"/>
        <v>940.80280563695817</v>
      </c>
    </row>
    <row r="722" spans="1:11">
      <c r="A722" s="65">
        <v>707</v>
      </c>
      <c r="B722" s="67">
        <f t="shared" si="111"/>
        <v>940.80280563695817</v>
      </c>
      <c r="C722" s="66">
        <f t="shared" si="112"/>
        <v>58.916666666666664</v>
      </c>
      <c r="D722" s="70">
        <f t="shared" si="113"/>
        <v>942.61576545709033</v>
      </c>
      <c r="E722" s="67">
        <f t="shared" si="114"/>
        <v>942.61576545709033</v>
      </c>
      <c r="F722" s="68">
        <f t="shared" si="115"/>
        <v>561.20147026291079</v>
      </c>
      <c r="G722" s="68" cm="1">
        <f t="array" ref="G722">_xll.DCE_EC312_SpecificHeat_Ca(B722)</f>
        <v>650</v>
      </c>
      <c r="H722" s="67">
        <f t="shared" si="116"/>
        <v>0.21481560443062178</v>
      </c>
      <c r="I722" s="67">
        <f t="shared" si="117"/>
        <v>941.01762124138884</v>
      </c>
      <c r="J722" s="71">
        <f t="shared" si="109"/>
        <v>58.916666666666664</v>
      </c>
      <c r="K722" s="72">
        <f t="shared" si="110"/>
        <v>941.01762124138884</v>
      </c>
    </row>
    <row r="723" spans="1:11">
      <c r="A723" s="65">
        <v>708</v>
      </c>
      <c r="B723" s="67">
        <f t="shared" si="111"/>
        <v>941.01762124138884</v>
      </c>
      <c r="C723" s="66">
        <f t="shared" si="112"/>
        <v>59</v>
      </c>
      <c r="D723" s="70">
        <f t="shared" si="113"/>
        <v>942.82709355454494</v>
      </c>
      <c r="E723" s="67">
        <f t="shared" si="114"/>
        <v>942.82709355454494</v>
      </c>
      <c r="F723" s="68">
        <f t="shared" si="115"/>
        <v>560.39290687202674</v>
      </c>
      <c r="G723" s="68" cm="1">
        <f t="array" ref="G723">_xll.DCE_EC312_SpecificHeat_Ca(B723)</f>
        <v>650</v>
      </c>
      <c r="H723" s="67">
        <f t="shared" si="116"/>
        <v>0.21450610411257759</v>
      </c>
      <c r="I723" s="67">
        <f t="shared" si="117"/>
        <v>941.23212734550145</v>
      </c>
      <c r="J723" s="71">
        <f t="shared" si="109"/>
        <v>59</v>
      </c>
      <c r="K723" s="72">
        <f t="shared" si="110"/>
        <v>941.23212734550145</v>
      </c>
    </row>
    <row r="724" spans="1:11">
      <c r="A724" s="65">
        <v>709</v>
      </c>
      <c r="B724" s="67">
        <f t="shared" si="111"/>
        <v>941.23212734550145</v>
      </c>
      <c r="C724" s="66">
        <f t="shared" si="112"/>
        <v>59.083333333333336</v>
      </c>
      <c r="D724" s="70">
        <f t="shared" si="113"/>
        <v>943.03812400669358</v>
      </c>
      <c r="E724" s="67">
        <f t="shared" si="114"/>
        <v>943.03812400669358</v>
      </c>
      <c r="F724" s="68">
        <f t="shared" si="115"/>
        <v>559.58668147671108</v>
      </c>
      <c r="G724" s="68" cm="1">
        <f t="array" ref="G724">_xll.DCE_EC312_SpecificHeat_Ca(B724)</f>
        <v>650</v>
      </c>
      <c r="H724" s="67">
        <f t="shared" si="116"/>
        <v>0.21419749872791796</v>
      </c>
      <c r="I724" s="67">
        <f t="shared" si="117"/>
        <v>941.44632484422937</v>
      </c>
      <c r="J724" s="71">
        <f t="shared" si="109"/>
        <v>59.083333333333336</v>
      </c>
      <c r="K724" s="72">
        <f t="shared" si="110"/>
        <v>941.44632484422937</v>
      </c>
    </row>
    <row r="725" spans="1:11">
      <c r="A725" s="65">
        <v>710</v>
      </c>
      <c r="B725" s="67">
        <f t="shared" si="111"/>
        <v>941.44632484422937</v>
      </c>
      <c r="C725" s="66">
        <f t="shared" si="112"/>
        <v>59.166666666666664</v>
      </c>
      <c r="D725" s="70">
        <f t="shared" si="113"/>
        <v>943.24885765079455</v>
      </c>
      <c r="E725" s="67">
        <f t="shared" si="114"/>
        <v>943.24885765079455</v>
      </c>
      <c r="F725" s="68">
        <f t="shared" si="115"/>
        <v>558.78278390688308</v>
      </c>
      <c r="G725" s="68" cm="1">
        <f t="array" ref="G725">_xll.DCE_EC312_SpecificHeat_Ca(B725)</f>
        <v>650</v>
      </c>
      <c r="H725" s="67">
        <f t="shared" si="116"/>
        <v>0.21388978438375916</v>
      </c>
      <c r="I725" s="67">
        <f t="shared" si="117"/>
        <v>941.66021462861318</v>
      </c>
      <c r="J725" s="71">
        <f t="shared" si="109"/>
        <v>59.166666666666664</v>
      </c>
      <c r="K725" s="72">
        <f t="shared" si="110"/>
        <v>941.66021462861318</v>
      </c>
    </row>
    <row r="726" spans="1:11">
      <c r="A726" s="65">
        <v>711</v>
      </c>
      <c r="B726" s="67">
        <f t="shared" si="111"/>
        <v>941.66021462861318</v>
      </c>
      <c r="C726" s="66">
        <f t="shared" si="112"/>
        <v>59.25</v>
      </c>
      <c r="D726" s="70">
        <f t="shared" si="113"/>
        <v>943.45929532057892</v>
      </c>
      <c r="E726" s="67">
        <f t="shared" si="114"/>
        <v>943.45929532057892</v>
      </c>
      <c r="F726" s="68">
        <f t="shared" si="115"/>
        <v>557.98120405219026</v>
      </c>
      <c r="G726" s="68" cm="1">
        <f t="array" ref="G726">_xll.DCE_EC312_SpecificHeat_Ca(B726)</f>
        <v>650</v>
      </c>
      <c r="H726" s="67">
        <f t="shared" si="116"/>
        <v>0.21358295721008017</v>
      </c>
      <c r="I726" s="67">
        <f t="shared" si="117"/>
        <v>941.87379758582324</v>
      </c>
      <c r="J726" s="71">
        <f t="shared" si="109"/>
        <v>59.25</v>
      </c>
      <c r="K726" s="72">
        <f t="shared" si="110"/>
        <v>941.87379758582324</v>
      </c>
    </row>
    <row r="727" spans="1:11">
      <c r="A727" s="65">
        <v>712</v>
      </c>
      <c r="B727" s="67">
        <f t="shared" si="111"/>
        <v>941.87379758582324</v>
      </c>
      <c r="C727" s="66">
        <f t="shared" si="112"/>
        <v>59.333333333333336</v>
      </c>
      <c r="D727" s="70">
        <f t="shared" si="113"/>
        <v>943.6694378462696</v>
      </c>
      <c r="E727" s="67">
        <f t="shared" si="114"/>
        <v>943.6694378462696</v>
      </c>
      <c r="F727" s="68">
        <f t="shared" si="115"/>
        <v>557.18193186073222</v>
      </c>
      <c r="G727" s="68" cm="1">
        <f t="array" ref="G727">_xll.DCE_EC312_SpecificHeat_Ca(B727)</f>
        <v>650</v>
      </c>
      <c r="H727" s="67">
        <f t="shared" si="116"/>
        <v>0.21327701335923421</v>
      </c>
      <c r="I727" s="67">
        <f t="shared" si="117"/>
        <v>942.08707459918253</v>
      </c>
      <c r="J727" s="71">
        <f t="shared" si="109"/>
        <v>59.333333333333336</v>
      </c>
      <c r="K727" s="72">
        <f t="shared" si="110"/>
        <v>942.08707459918253</v>
      </c>
    </row>
    <row r="728" spans="1:11">
      <c r="A728" s="65">
        <v>713</v>
      </c>
      <c r="B728" s="67">
        <f t="shared" si="111"/>
        <v>942.08707459918253</v>
      </c>
      <c r="C728" s="66">
        <f t="shared" si="112"/>
        <v>59.416666666666664</v>
      </c>
      <c r="D728" s="70">
        <f t="shared" si="113"/>
        <v>943.87928605460115</v>
      </c>
      <c r="E728" s="67">
        <f t="shared" si="114"/>
        <v>943.87928605460115</v>
      </c>
      <c r="F728" s="68">
        <f t="shared" si="115"/>
        <v>556.38495733880882</v>
      </c>
      <c r="G728" s="68" cm="1">
        <f t="array" ref="G728">_xll.DCE_EC312_SpecificHeat_Ca(B728)</f>
        <v>650</v>
      </c>
      <c r="H728" s="67">
        <f t="shared" si="116"/>
        <v>0.21297194900585223</v>
      </c>
      <c r="I728" s="67">
        <f t="shared" si="117"/>
        <v>942.30004654818833</v>
      </c>
      <c r="J728" s="71">
        <f t="shared" si="109"/>
        <v>59.416666666666664</v>
      </c>
      <c r="K728" s="72">
        <f t="shared" si="110"/>
        <v>942.30004654818833</v>
      </c>
    </row>
    <row r="729" spans="1:11">
      <c r="A729" s="65">
        <v>714</v>
      </c>
      <c r="B729" s="67">
        <f t="shared" si="111"/>
        <v>942.30004654818833</v>
      </c>
      <c r="C729" s="66">
        <f t="shared" si="112"/>
        <v>59.5</v>
      </c>
      <c r="D729" s="70">
        <f t="shared" si="113"/>
        <v>944.0888407688393</v>
      </c>
      <c r="E729" s="67">
        <f t="shared" si="114"/>
        <v>944.0888407688393</v>
      </c>
      <c r="F729" s="68">
        <f t="shared" si="115"/>
        <v>555.59027055072102</v>
      </c>
      <c r="G729" s="68" cm="1">
        <f t="array" ref="G729">_xll.DCE_EC312_SpecificHeat_Ca(B729)</f>
        <v>650</v>
      </c>
      <c r="H729" s="67">
        <f t="shared" si="116"/>
        <v>0.21266776034676668</v>
      </c>
      <c r="I729" s="67">
        <f t="shared" si="117"/>
        <v>942.51271430853512</v>
      </c>
      <c r="J729" s="71">
        <f t="shared" si="109"/>
        <v>59.5</v>
      </c>
      <c r="K729" s="72">
        <f t="shared" si="110"/>
        <v>942.51271430853512</v>
      </c>
    </row>
    <row r="730" spans="1:11">
      <c r="A730" s="65">
        <v>715</v>
      </c>
      <c r="B730" s="67">
        <f t="shared" si="111"/>
        <v>942.51271430853512</v>
      </c>
      <c r="C730" s="66">
        <f t="shared" si="112"/>
        <v>59.583333333333336</v>
      </c>
      <c r="D730" s="70">
        <f t="shared" si="113"/>
        <v>944.29810280880019</v>
      </c>
      <c r="E730" s="67">
        <f t="shared" si="114"/>
        <v>944.29810280880019</v>
      </c>
      <c r="F730" s="68">
        <f t="shared" si="115"/>
        <v>554.7978616179048</v>
      </c>
      <c r="G730" s="68" cm="1">
        <f t="array" ref="G730">_xll.DCE_EC312_SpecificHeat_Ca(B730)</f>
        <v>650</v>
      </c>
      <c r="H730" s="67">
        <f t="shared" si="116"/>
        <v>0.2123644436006801</v>
      </c>
      <c r="I730" s="67">
        <f t="shared" si="117"/>
        <v>942.7250787521358</v>
      </c>
      <c r="J730" s="71">
        <f t="shared" si="109"/>
        <v>59.583333333333336</v>
      </c>
      <c r="K730" s="72">
        <f t="shared" si="110"/>
        <v>942.7250787521358</v>
      </c>
    </row>
    <row r="731" spans="1:11">
      <c r="A731" s="65">
        <v>716</v>
      </c>
      <c r="B731" s="67">
        <f t="shared" si="111"/>
        <v>942.7250787521358</v>
      </c>
      <c r="C731" s="66">
        <f t="shared" si="112"/>
        <v>59.666666666666664</v>
      </c>
      <c r="D731" s="70">
        <f t="shared" si="113"/>
        <v>944.50707299087026</v>
      </c>
      <c r="E731" s="67">
        <f t="shared" si="114"/>
        <v>944.50707299087026</v>
      </c>
      <c r="F731" s="68">
        <f t="shared" si="115"/>
        <v>554.00772071942038</v>
      </c>
      <c r="G731" s="68" cm="1">
        <f t="array" ref="G731">_xll.DCE_EC312_SpecificHeat_Ca(B731)</f>
        <v>650</v>
      </c>
      <c r="H731" s="67">
        <f t="shared" si="116"/>
        <v>0.21206199500835238</v>
      </c>
      <c r="I731" s="67">
        <f t="shared" si="117"/>
        <v>942.9371407471441</v>
      </c>
      <c r="J731" s="71">
        <f t="shared" si="109"/>
        <v>59.666666666666664</v>
      </c>
      <c r="K731" s="72">
        <f t="shared" si="110"/>
        <v>942.9371407471441</v>
      </c>
    </row>
    <row r="732" spans="1:11">
      <c r="A732" s="65">
        <v>717</v>
      </c>
      <c r="B732" s="67">
        <f t="shared" si="111"/>
        <v>942.9371407471441</v>
      </c>
      <c r="C732" s="66">
        <f t="shared" si="112"/>
        <v>59.75</v>
      </c>
      <c r="D732" s="70">
        <f t="shared" si="113"/>
        <v>944.71575212802429</v>
      </c>
      <c r="E732" s="67">
        <f t="shared" si="114"/>
        <v>944.71575212802429</v>
      </c>
      <c r="F732" s="68">
        <f t="shared" si="115"/>
        <v>553.21983809027438</v>
      </c>
      <c r="G732" s="68" cm="1">
        <f t="array" ref="G732">_xll.DCE_EC312_SpecificHeat_Ca(B732)</f>
        <v>650</v>
      </c>
      <c r="H732" s="67">
        <f t="shared" si="116"/>
        <v>0.21176041083195829</v>
      </c>
      <c r="I732" s="67">
        <f t="shared" si="117"/>
        <v>943.14890115797607</v>
      </c>
      <c r="J732" s="71">
        <f t="shared" si="109"/>
        <v>59.75</v>
      </c>
      <c r="K732" s="72">
        <f t="shared" si="110"/>
        <v>943.14890115797607</v>
      </c>
    </row>
    <row r="733" spans="1:11">
      <c r="A733" s="65">
        <v>718</v>
      </c>
      <c r="B733" s="67">
        <f t="shared" si="111"/>
        <v>943.14890115797607</v>
      </c>
      <c r="C733" s="66">
        <f t="shared" si="112"/>
        <v>59.833333333333336</v>
      </c>
      <c r="D733" s="70">
        <f t="shared" si="113"/>
        <v>944.92414102984515</v>
      </c>
      <c r="E733" s="67">
        <f t="shared" si="114"/>
        <v>944.92414102984515</v>
      </c>
      <c r="F733" s="68">
        <f t="shared" si="115"/>
        <v>552.43420402197467</v>
      </c>
      <c r="G733" s="68" cm="1">
        <f t="array" ref="G733">_xll.DCE_EC312_SpecificHeat_Ca(B733)</f>
        <v>650</v>
      </c>
      <c r="H733" s="67">
        <f t="shared" si="116"/>
        <v>0.21145968735530019</v>
      </c>
      <c r="I733" s="67">
        <f t="shared" si="117"/>
        <v>943.36036084533134</v>
      </c>
      <c r="J733" s="71">
        <f t="shared" si="109"/>
        <v>59.833333333333336</v>
      </c>
      <c r="K733" s="72">
        <f t="shared" si="110"/>
        <v>943.36036084533134</v>
      </c>
    </row>
    <row r="734" spans="1:11">
      <c r="A734" s="65">
        <v>719</v>
      </c>
      <c r="B734" s="67">
        <f t="shared" si="111"/>
        <v>943.36036084533134</v>
      </c>
      <c r="C734" s="66">
        <f t="shared" si="112"/>
        <v>59.916666666666664</v>
      </c>
      <c r="D734" s="70">
        <f t="shared" si="113"/>
        <v>945.13224050254269</v>
      </c>
      <c r="E734" s="67">
        <f t="shared" si="114"/>
        <v>945.13224050254269</v>
      </c>
      <c r="F734" s="68">
        <f t="shared" si="115"/>
        <v>551.65080886195108</v>
      </c>
      <c r="G734" s="68" cm="1">
        <f t="array" ref="G734">_xll.DCE_EC312_SpecificHeat_Ca(B734)</f>
        <v>650</v>
      </c>
      <c r="H734" s="67">
        <f t="shared" si="116"/>
        <v>0.21115982088358609</v>
      </c>
      <c r="I734" s="67">
        <f t="shared" si="117"/>
        <v>943.57152066621495</v>
      </c>
      <c r="J734" s="71">
        <f t="shared" si="109"/>
        <v>59.916666666666664</v>
      </c>
      <c r="K734" s="72">
        <f t="shared" si="110"/>
        <v>943.57152066621495</v>
      </c>
    </row>
    <row r="735" spans="1:11">
      <c r="A735" s="65">
        <v>720</v>
      </c>
      <c r="B735" s="67">
        <f t="shared" si="111"/>
        <v>943.57152066621495</v>
      </c>
      <c r="C735" s="66">
        <f t="shared" si="112"/>
        <v>60</v>
      </c>
      <c r="D735" s="70">
        <f t="shared" si="113"/>
        <v>945.340051348972</v>
      </c>
      <c r="E735" s="67">
        <f t="shared" si="114"/>
        <v>945.340051348972</v>
      </c>
      <c r="F735" s="68">
        <f t="shared" si="115"/>
        <v>550.86964301279545</v>
      </c>
      <c r="G735" s="68" cm="1">
        <f t="array" ref="G735">_xll.DCE_EC312_SpecificHeat_Ca(B735)</f>
        <v>650</v>
      </c>
      <c r="H735" s="67">
        <f t="shared" si="116"/>
        <v>0.21086080774313887</v>
      </c>
      <c r="I735" s="67">
        <f t="shared" si="117"/>
        <v>943.78238147395814</v>
      </c>
      <c r="J735" s="71">
        <f t="shared" si="109"/>
        <v>60</v>
      </c>
      <c r="K735" s="72">
        <f t="shared" si="110"/>
        <v>943.78238147395814</v>
      </c>
    </row>
    <row r="736" spans="1:11">
      <c r="A736" s="65">
        <v>721</v>
      </c>
      <c r="B736" s="67">
        <f t="shared" si="111"/>
        <v>943.78238147395814</v>
      </c>
      <c r="C736" s="66">
        <f t="shared" si="112"/>
        <v>60.083333333333336</v>
      </c>
      <c r="D736" s="70">
        <f t="shared" si="113"/>
        <v>945.54757436865202</v>
      </c>
      <c r="E736" s="67">
        <f t="shared" si="114"/>
        <v>945.54757436865202</v>
      </c>
      <c r="F736" s="68">
        <f t="shared" si="115"/>
        <v>550.09069693205242</v>
      </c>
      <c r="G736" s="68" cm="1">
        <f t="array" ref="G736">_xll.DCE_EC312_SpecificHeat_Ca(B736)</f>
        <v>650</v>
      </c>
      <c r="H736" s="67">
        <f t="shared" si="116"/>
        <v>0.21056264428131602</v>
      </c>
      <c r="I736" s="67">
        <f t="shared" si="117"/>
        <v>943.99294411823951</v>
      </c>
      <c r="J736" s="71">
        <f t="shared" si="109"/>
        <v>60.083333333333336</v>
      </c>
      <c r="K736" s="72">
        <f t="shared" si="110"/>
        <v>943.99294411823951</v>
      </c>
    </row>
    <row r="737" spans="1:11">
      <c r="A737" s="65">
        <v>722</v>
      </c>
      <c r="B737" s="67">
        <f t="shared" si="111"/>
        <v>943.99294411823951</v>
      </c>
      <c r="C737" s="66">
        <f t="shared" si="112"/>
        <v>60.166666666666664</v>
      </c>
      <c r="D737" s="70">
        <f t="shared" si="113"/>
        <v>945.75481035778432</v>
      </c>
      <c r="E737" s="67">
        <f t="shared" si="114"/>
        <v>945.75481035778432</v>
      </c>
      <c r="F737" s="68">
        <f t="shared" si="115"/>
        <v>549.3139611319757</v>
      </c>
      <c r="G737" s="68" cm="1">
        <f t="array" ref="G737">_xll.DCE_EC312_SpecificHeat_Ca(B737)</f>
        <v>650</v>
      </c>
      <c r="H737" s="67">
        <f t="shared" si="116"/>
        <v>0.21026532686641647</v>
      </c>
      <c r="I737" s="67">
        <f t="shared" si="117"/>
        <v>944.20320944510593</v>
      </c>
      <c r="J737" s="71">
        <f t="shared" si="109"/>
        <v>60.166666666666664</v>
      </c>
      <c r="K737" s="72">
        <f t="shared" si="110"/>
        <v>944.20320944510593</v>
      </c>
    </row>
    <row r="738" spans="1:11">
      <c r="A738" s="65">
        <v>723</v>
      </c>
      <c r="B738" s="67">
        <f t="shared" si="111"/>
        <v>944.20320944510593</v>
      </c>
      <c r="C738" s="66">
        <f t="shared" si="112"/>
        <v>60.25</v>
      </c>
      <c r="D738" s="70">
        <f t="shared" si="113"/>
        <v>945.96176010927172</v>
      </c>
      <c r="E738" s="67">
        <f t="shared" si="114"/>
        <v>945.96176010927172</v>
      </c>
      <c r="F738" s="68">
        <f t="shared" si="115"/>
        <v>548.53942617918108</v>
      </c>
      <c r="G738" s="68" cm="1">
        <f t="array" ref="G738">_xll.DCE_EC312_SpecificHeat_Ca(B738)</f>
        <v>650</v>
      </c>
      <c r="H738" s="67">
        <f t="shared" si="116"/>
        <v>0.20996885188754785</v>
      </c>
      <c r="I738" s="67">
        <f t="shared" si="117"/>
        <v>944.41317829699346</v>
      </c>
      <c r="J738" s="71">
        <f t="shared" si="109"/>
        <v>60.25</v>
      </c>
      <c r="K738" s="72">
        <f t="shared" si="110"/>
        <v>944.41317829699346</v>
      </c>
    </row>
    <row r="739" spans="1:11">
      <c r="A739" s="65">
        <v>724</v>
      </c>
      <c r="B739" s="67">
        <f t="shared" si="111"/>
        <v>944.41317829699346</v>
      </c>
      <c r="C739" s="66">
        <f t="shared" si="112"/>
        <v>60.333333333333336</v>
      </c>
      <c r="D739" s="70">
        <f t="shared" si="113"/>
        <v>946.16842441273536</v>
      </c>
      <c r="E739" s="67">
        <f t="shared" si="114"/>
        <v>946.16842441273536</v>
      </c>
      <c r="F739" s="68">
        <f t="shared" si="115"/>
        <v>547.76708269383175</v>
      </c>
      <c r="G739" s="68" cm="1">
        <f t="array" ref="G739">_xll.DCE_EC312_SpecificHeat_Ca(B739)</f>
        <v>650</v>
      </c>
      <c r="H739" s="67">
        <f t="shared" si="116"/>
        <v>0.20967321575431458</v>
      </c>
      <c r="I739" s="67">
        <f t="shared" si="117"/>
        <v>944.62285151274773</v>
      </c>
      <c r="J739" s="71">
        <f t="shared" si="109"/>
        <v>60.333333333333336</v>
      </c>
      <c r="K739" s="72">
        <f t="shared" si="110"/>
        <v>944.62285151274773</v>
      </c>
    </row>
    <row r="740" spans="1:11">
      <c r="A740" s="65">
        <v>725</v>
      </c>
      <c r="B740" s="67">
        <f t="shared" si="111"/>
        <v>944.62285151274773</v>
      </c>
      <c r="C740" s="66">
        <f t="shared" si="112"/>
        <v>60.416666666666664</v>
      </c>
      <c r="D740" s="70">
        <f t="shared" si="113"/>
        <v>946.37480405453391</v>
      </c>
      <c r="E740" s="67">
        <f t="shared" si="114"/>
        <v>946.37480405453391</v>
      </c>
      <c r="F740" s="68">
        <f t="shared" si="115"/>
        <v>546.99692134949464</v>
      </c>
      <c r="G740" s="68" cm="1">
        <f t="array" ref="G740">_xll.DCE_EC312_SpecificHeat_Ca(B740)</f>
        <v>650</v>
      </c>
      <c r="H740" s="67">
        <f t="shared" si="116"/>
        <v>0.2093784148967627</v>
      </c>
      <c r="I740" s="67">
        <f t="shared" si="117"/>
        <v>944.83222992764445</v>
      </c>
      <c r="J740" s="71">
        <f t="shared" si="109"/>
        <v>60.416666666666664</v>
      </c>
      <c r="K740" s="72">
        <f t="shared" si="110"/>
        <v>944.83222992764445</v>
      </c>
    </row>
    <row r="741" spans="1:11">
      <c r="A741" s="65">
        <v>726</v>
      </c>
      <c r="B741" s="67">
        <f t="shared" si="111"/>
        <v>944.83222992764445</v>
      </c>
      <c r="C741" s="66">
        <f t="shared" si="112"/>
        <v>60.5</v>
      </c>
      <c r="D741" s="70">
        <f t="shared" si="113"/>
        <v>946.58089981778096</v>
      </c>
      <c r="E741" s="67">
        <f t="shared" si="114"/>
        <v>946.58089981778096</v>
      </c>
      <c r="F741" s="68">
        <f t="shared" si="115"/>
        <v>546.22893287310831</v>
      </c>
      <c r="G741" s="68" cm="1">
        <f t="array" ref="G741">_xll.DCE_EC312_SpecificHeat_Ca(B741)</f>
        <v>650</v>
      </c>
      <c r="H741" s="67">
        <f t="shared" si="116"/>
        <v>0.20908444576536789</v>
      </c>
      <c r="I741" s="67">
        <f t="shared" si="117"/>
        <v>945.04131437340982</v>
      </c>
      <c r="J741" s="71">
        <f t="shared" si="109"/>
        <v>60.5</v>
      </c>
      <c r="K741" s="72">
        <f t="shared" si="110"/>
        <v>945.04131437340982</v>
      </c>
    </row>
    <row r="742" spans="1:11">
      <c r="A742" s="65">
        <v>727</v>
      </c>
      <c r="B742" s="67">
        <f t="shared" si="111"/>
        <v>945.04131437340982</v>
      </c>
      <c r="C742" s="66">
        <f t="shared" si="112"/>
        <v>60.583333333333336</v>
      </c>
      <c r="D742" s="70">
        <f t="shared" si="113"/>
        <v>946.78671248236299</v>
      </c>
      <c r="E742" s="67">
        <f t="shared" si="114"/>
        <v>946.78671248236299</v>
      </c>
      <c r="F742" s="68">
        <f t="shared" si="115"/>
        <v>545.46310804398422</v>
      </c>
      <c r="G742" s="68" cm="1">
        <f t="array" ref="G742">_xll.DCE_EC312_SpecificHeat_Ca(B742)</f>
        <v>650</v>
      </c>
      <c r="H742" s="67">
        <f t="shared" si="116"/>
        <v>0.20879130483065295</v>
      </c>
      <c r="I742" s="67">
        <f t="shared" si="117"/>
        <v>945.25010567824052</v>
      </c>
      <c r="J742" s="71">
        <f t="shared" si="109"/>
        <v>60.583333333333336</v>
      </c>
      <c r="K742" s="72">
        <f t="shared" si="110"/>
        <v>945.25010567824052</v>
      </c>
    </row>
    <row r="743" spans="1:11">
      <c r="A743" s="65">
        <v>728</v>
      </c>
      <c r="B743" s="67">
        <f t="shared" si="111"/>
        <v>945.25010567824052</v>
      </c>
      <c r="C743" s="66">
        <f t="shared" si="112"/>
        <v>60.666666666666664</v>
      </c>
      <c r="D743" s="70">
        <f t="shared" si="113"/>
        <v>946.99224282495732</v>
      </c>
      <c r="E743" s="67">
        <f t="shared" si="114"/>
        <v>946.99224282495732</v>
      </c>
      <c r="F743" s="68">
        <f t="shared" si="115"/>
        <v>544.69943769403574</v>
      </c>
      <c r="G743" s="68" cm="1">
        <f t="array" ref="G743">_xll.DCE_EC312_SpecificHeat_Ca(B743)</f>
        <v>650</v>
      </c>
      <c r="H743" s="67">
        <f t="shared" si="116"/>
        <v>0.20849898858327556</v>
      </c>
      <c r="I743" s="67">
        <f t="shared" si="117"/>
        <v>945.45860466682382</v>
      </c>
      <c r="J743" s="71">
        <f t="shared" ref="J743:J806" si="118">C743</f>
        <v>60.666666666666664</v>
      </c>
      <c r="K743" s="72">
        <f t="shared" ref="K743:K806" si="119">I743</f>
        <v>945.45860466682382</v>
      </c>
    </row>
    <row r="744" spans="1:11">
      <c r="A744" s="65">
        <v>729</v>
      </c>
      <c r="B744" s="67">
        <f t="shared" si="111"/>
        <v>945.45860466682382</v>
      </c>
      <c r="C744" s="66">
        <f t="shared" si="112"/>
        <v>60.75</v>
      </c>
      <c r="D744" s="70">
        <f t="shared" si="113"/>
        <v>947.19749161904895</v>
      </c>
      <c r="E744" s="67">
        <f t="shared" si="114"/>
        <v>947.19749161904895</v>
      </c>
      <c r="F744" s="68">
        <f t="shared" si="115"/>
        <v>543.93791270658244</v>
      </c>
      <c r="G744" s="68" cm="1">
        <f t="array" ref="G744">_xll.DCE_EC312_SpecificHeat_Ca(B744)</f>
        <v>650</v>
      </c>
      <c r="H744" s="67">
        <f t="shared" si="116"/>
        <v>0.20820749353357054</v>
      </c>
      <c r="I744" s="67">
        <f t="shared" si="117"/>
        <v>945.66681216035738</v>
      </c>
      <c r="J744" s="71">
        <f t="shared" si="118"/>
        <v>60.75</v>
      </c>
      <c r="K744" s="72">
        <f t="shared" si="119"/>
        <v>945.66681216035738</v>
      </c>
    </row>
    <row r="745" spans="1:11">
      <c r="A745" s="65">
        <v>730</v>
      </c>
      <c r="B745" s="67">
        <f t="shared" si="111"/>
        <v>945.66681216035738</v>
      </c>
      <c r="C745" s="66">
        <f t="shared" si="112"/>
        <v>60.833333333333336</v>
      </c>
      <c r="D745" s="70">
        <f t="shared" si="113"/>
        <v>947.40245963494874</v>
      </c>
      <c r="E745" s="67">
        <f t="shared" si="114"/>
        <v>947.40245963494874</v>
      </c>
      <c r="F745" s="68">
        <f t="shared" si="115"/>
        <v>543.17852401690016</v>
      </c>
      <c r="G745" s="68" cm="1">
        <f t="array" ref="G745">_xll.DCE_EC312_SpecificHeat_Ca(B745)</f>
        <v>650</v>
      </c>
      <c r="H745" s="67">
        <f t="shared" si="116"/>
        <v>0.20791681621176056</v>
      </c>
      <c r="I745" s="67">
        <f t="shared" si="117"/>
        <v>945.87472897656914</v>
      </c>
      <c r="J745" s="71">
        <f t="shared" si="118"/>
        <v>60.833333333333336</v>
      </c>
      <c r="K745" s="72">
        <f t="shared" si="119"/>
        <v>945.87472897656914</v>
      </c>
    </row>
    <row r="746" spans="1:11">
      <c r="A746" s="65">
        <v>731</v>
      </c>
      <c r="B746" s="67">
        <f t="shared" si="111"/>
        <v>945.87472897656914</v>
      </c>
      <c r="C746" s="66">
        <f t="shared" si="112"/>
        <v>60.916666666666664</v>
      </c>
      <c r="D746" s="70">
        <f t="shared" si="113"/>
        <v>947.60714763981071</v>
      </c>
      <c r="E746" s="67">
        <f t="shared" si="114"/>
        <v>947.60714763981071</v>
      </c>
      <c r="F746" s="68">
        <f t="shared" si="115"/>
        <v>542.42126261153635</v>
      </c>
      <c r="G746" s="68" cm="1">
        <f t="array" ref="G746">_xll.DCE_EC312_SpecificHeat_Ca(B746)</f>
        <v>650</v>
      </c>
      <c r="H746" s="67">
        <f t="shared" si="116"/>
        <v>0.20762695316769364</v>
      </c>
      <c r="I746" s="67">
        <f t="shared" si="117"/>
        <v>946.08235592973688</v>
      </c>
      <c r="J746" s="71">
        <f t="shared" si="118"/>
        <v>60.916666666666664</v>
      </c>
      <c r="K746" s="72">
        <f t="shared" si="119"/>
        <v>946.08235592973688</v>
      </c>
    </row>
    <row r="747" spans="1:11">
      <c r="A747" s="65">
        <v>732</v>
      </c>
      <c r="B747" s="67">
        <f t="shared" si="111"/>
        <v>946.08235592973688</v>
      </c>
      <c r="C747" s="66">
        <f t="shared" si="112"/>
        <v>61</v>
      </c>
      <c r="D747" s="70">
        <f t="shared" si="113"/>
        <v>947.81155639764904</v>
      </c>
      <c r="E747" s="67">
        <f t="shared" si="114"/>
        <v>947.81155639764904</v>
      </c>
      <c r="F747" s="68">
        <f t="shared" si="115"/>
        <v>541.66611952764674</v>
      </c>
      <c r="G747" s="68" cm="1">
        <f t="array" ref="G747">_xll.DCE_EC312_SpecificHeat_Ca(B747)</f>
        <v>650</v>
      </c>
      <c r="H747" s="67">
        <f t="shared" si="116"/>
        <v>0.20733790097058991</v>
      </c>
      <c r="I747" s="67">
        <f t="shared" si="117"/>
        <v>946.28969383070751</v>
      </c>
      <c r="J747" s="71">
        <f t="shared" si="118"/>
        <v>61</v>
      </c>
      <c r="K747" s="72">
        <f t="shared" si="119"/>
        <v>946.28969383070751</v>
      </c>
    </row>
    <row r="748" spans="1:11">
      <c r="A748" s="65">
        <v>733</v>
      </c>
      <c r="B748" s="67">
        <f t="shared" si="111"/>
        <v>946.28969383070751</v>
      </c>
      <c r="C748" s="66">
        <f t="shared" si="112"/>
        <v>61.083333333333336</v>
      </c>
      <c r="D748" s="70">
        <f t="shared" si="113"/>
        <v>948.01568666935498</v>
      </c>
      <c r="E748" s="67">
        <f t="shared" si="114"/>
        <v>948.01568666935498</v>
      </c>
      <c r="F748" s="68">
        <f t="shared" si="115"/>
        <v>540.91308585289335</v>
      </c>
      <c r="G748" s="68" cm="1">
        <f t="array" ref="G748">_xll.DCE_EC312_SpecificHeat_Ca(B748)</f>
        <v>650</v>
      </c>
      <c r="H748" s="67">
        <f t="shared" si="116"/>
        <v>0.2070496562090019</v>
      </c>
      <c r="I748" s="67">
        <f t="shared" si="117"/>
        <v>946.49674348691656</v>
      </c>
      <c r="J748" s="71">
        <f t="shared" si="118"/>
        <v>61.083333333333336</v>
      </c>
      <c r="K748" s="72">
        <f t="shared" si="119"/>
        <v>946.49674348691656</v>
      </c>
    </row>
    <row r="749" spans="1:11">
      <c r="A749" s="65">
        <v>734</v>
      </c>
      <c r="B749" s="67">
        <f t="shared" si="111"/>
        <v>946.49674348691656</v>
      </c>
      <c r="C749" s="66">
        <f t="shared" si="112"/>
        <v>61.166666666666664</v>
      </c>
      <c r="D749" s="70">
        <f t="shared" si="113"/>
        <v>948.21953921271438</v>
      </c>
      <c r="E749" s="67">
        <f t="shared" si="114"/>
        <v>948.21953921271438</v>
      </c>
      <c r="F749" s="68">
        <f t="shared" si="115"/>
        <v>540.16215272501222</v>
      </c>
      <c r="G749" s="68" cm="1">
        <f t="array" ref="G749">_xll.DCE_EC312_SpecificHeat_Ca(B749)</f>
        <v>650</v>
      </c>
      <c r="H749" s="67">
        <f t="shared" si="116"/>
        <v>0.20676221549064958</v>
      </c>
      <c r="I749" s="67">
        <f t="shared" si="117"/>
        <v>946.70350570240726</v>
      </c>
      <c r="J749" s="71">
        <f t="shared" si="118"/>
        <v>61.166666666666664</v>
      </c>
      <c r="K749" s="72">
        <f t="shared" si="119"/>
        <v>946.70350570240726</v>
      </c>
    </row>
    <row r="750" spans="1:11">
      <c r="A750" s="65">
        <v>735</v>
      </c>
      <c r="B750" s="67">
        <f t="shared" si="111"/>
        <v>946.70350570240726</v>
      </c>
      <c r="C750" s="66">
        <f t="shared" si="112"/>
        <v>61.25</v>
      </c>
      <c r="D750" s="70">
        <f t="shared" si="113"/>
        <v>948.42311478242414</v>
      </c>
      <c r="E750" s="67">
        <f t="shared" si="114"/>
        <v>948.42311478242414</v>
      </c>
      <c r="F750" s="68">
        <f t="shared" si="115"/>
        <v>539.41331133160907</v>
      </c>
      <c r="G750" s="68" cm="1">
        <f t="array" ref="G750">_xll.DCE_EC312_SpecificHeat_Ca(B750)</f>
        <v>650</v>
      </c>
      <c r="H750" s="67">
        <f t="shared" si="116"/>
        <v>0.2064755754423418</v>
      </c>
      <c r="I750" s="67">
        <f t="shared" si="117"/>
        <v>946.90998127784962</v>
      </c>
      <c r="J750" s="71">
        <f t="shared" si="118"/>
        <v>61.25</v>
      </c>
      <c r="K750" s="72">
        <f t="shared" si="119"/>
        <v>946.90998127784962</v>
      </c>
    </row>
    <row r="751" spans="1:11">
      <c r="A751" s="65">
        <v>736</v>
      </c>
      <c r="B751" s="67">
        <f t="shared" si="111"/>
        <v>946.90998127784962</v>
      </c>
      <c r="C751" s="66">
        <f t="shared" si="112"/>
        <v>61.333333333333336</v>
      </c>
      <c r="D751" s="70">
        <f t="shared" si="113"/>
        <v>948.6264141301092</v>
      </c>
      <c r="E751" s="67">
        <f t="shared" si="114"/>
        <v>948.6264141301092</v>
      </c>
      <c r="F751" s="68">
        <f t="shared" si="115"/>
        <v>538.66655290974006</v>
      </c>
      <c r="G751" s="68" cm="1">
        <f t="array" ref="G751">_xll.DCE_EC312_SpecificHeat_Ca(B751)</f>
        <v>650</v>
      </c>
      <c r="H751" s="67">
        <f t="shared" si="116"/>
        <v>0.20618973270981597</v>
      </c>
      <c r="I751" s="67">
        <f t="shared" si="117"/>
        <v>947.11617101055947</v>
      </c>
      <c r="J751" s="71">
        <f t="shared" si="118"/>
        <v>61.333333333333336</v>
      </c>
      <c r="K751" s="72">
        <f t="shared" si="119"/>
        <v>947.11617101055947</v>
      </c>
    </row>
    <row r="752" spans="1:11">
      <c r="A752" s="65">
        <v>737</v>
      </c>
      <c r="B752" s="67">
        <f t="shared" si="111"/>
        <v>947.11617101055947</v>
      </c>
      <c r="C752" s="66">
        <f t="shared" si="112"/>
        <v>61.416666666666664</v>
      </c>
      <c r="D752" s="70">
        <f t="shared" si="113"/>
        <v>948.82943800433895</v>
      </c>
      <c r="E752" s="67">
        <f t="shared" si="114"/>
        <v>948.82943800433895</v>
      </c>
      <c r="F752" s="68">
        <f t="shared" si="115"/>
        <v>537.92186874528454</v>
      </c>
      <c r="G752" s="68" cm="1">
        <f t="array" ref="G752">_xll.DCE_EC312_SpecificHeat_Ca(B752)</f>
        <v>650</v>
      </c>
      <c r="H752" s="67">
        <f t="shared" si="116"/>
        <v>0.20590468395749806</v>
      </c>
      <c r="I752" s="67">
        <f t="shared" si="117"/>
        <v>947.32207569451691</v>
      </c>
      <c r="J752" s="71">
        <f t="shared" si="118"/>
        <v>61.416666666666664</v>
      </c>
      <c r="K752" s="72">
        <f t="shared" si="119"/>
        <v>947.32207569451691</v>
      </c>
    </row>
    <row r="753" spans="1:11">
      <c r="A753" s="65">
        <v>738</v>
      </c>
      <c r="B753" s="67">
        <f t="shared" si="111"/>
        <v>947.32207569451691</v>
      </c>
      <c r="C753" s="66">
        <f t="shared" si="112"/>
        <v>61.5</v>
      </c>
      <c r="D753" s="70">
        <f t="shared" si="113"/>
        <v>949.0321871506444</v>
      </c>
      <c r="E753" s="67">
        <f t="shared" si="114"/>
        <v>949.0321871506444</v>
      </c>
      <c r="F753" s="68">
        <f t="shared" si="115"/>
        <v>537.17925017318203</v>
      </c>
      <c r="G753" s="68" cm="1">
        <f t="array" ref="G753">_xll.DCE_EC312_SpecificHeat_Ca(B753)</f>
        <v>650</v>
      </c>
      <c r="H753" s="67">
        <f t="shared" si="116"/>
        <v>0.20562042586859308</v>
      </c>
      <c r="I753" s="67">
        <f t="shared" si="117"/>
        <v>947.52769612038549</v>
      </c>
      <c r="J753" s="71">
        <f t="shared" si="118"/>
        <v>61.5</v>
      </c>
      <c r="K753" s="72">
        <f t="shared" si="119"/>
        <v>947.52769612038549</v>
      </c>
    </row>
    <row r="754" spans="1:11">
      <c r="A754" s="65">
        <v>739</v>
      </c>
      <c r="B754" s="67">
        <f t="shared" si="111"/>
        <v>947.52769612038549</v>
      </c>
      <c r="C754" s="66">
        <f t="shared" si="112"/>
        <v>61.583333333333336</v>
      </c>
      <c r="D754" s="70">
        <f t="shared" si="113"/>
        <v>949.23466231153338</v>
      </c>
      <c r="E754" s="67">
        <f t="shared" si="114"/>
        <v>949.23466231153338</v>
      </c>
      <c r="F754" s="68">
        <f t="shared" si="115"/>
        <v>536.43868857644406</v>
      </c>
      <c r="G754" s="68" cm="1">
        <f t="array" ref="G754">_xll.DCE_EC312_SpecificHeat_Ca(B754)</f>
        <v>650</v>
      </c>
      <c r="H754" s="67">
        <f t="shared" si="116"/>
        <v>0.20533695514470696</v>
      </c>
      <c r="I754" s="67">
        <f t="shared" si="117"/>
        <v>947.73303307553022</v>
      </c>
      <c r="J754" s="71">
        <f t="shared" si="118"/>
        <v>61.583333333333336</v>
      </c>
      <c r="K754" s="72">
        <f t="shared" si="119"/>
        <v>947.73303307553022</v>
      </c>
    </row>
    <row r="755" spans="1:11">
      <c r="A755" s="65">
        <v>740</v>
      </c>
      <c r="B755" s="67">
        <f t="shared" si="111"/>
        <v>947.73303307553022</v>
      </c>
      <c r="C755" s="66">
        <f t="shared" si="112"/>
        <v>61.666666666666664</v>
      </c>
      <c r="D755" s="70">
        <f t="shared" si="113"/>
        <v>949.43686422650831</v>
      </c>
      <c r="E755" s="67">
        <f t="shared" si="114"/>
        <v>949.43686422650831</v>
      </c>
      <c r="F755" s="68">
        <f t="shared" si="115"/>
        <v>535.70017538620436</v>
      </c>
      <c r="G755" s="68" cm="1">
        <f t="array" ref="G755">_xll.DCE_EC312_SpecificHeat_Ca(B755)</f>
        <v>650</v>
      </c>
      <c r="H755" s="67">
        <f t="shared" si="116"/>
        <v>0.20505426850586583</v>
      </c>
      <c r="I755" s="67">
        <f t="shared" si="117"/>
        <v>947.93808734403603</v>
      </c>
      <c r="J755" s="71">
        <f t="shared" si="118"/>
        <v>61.666666666666664</v>
      </c>
      <c r="K755" s="72">
        <f t="shared" si="119"/>
        <v>947.93808734403603</v>
      </c>
    </row>
    <row r="756" spans="1:11">
      <c r="A756" s="65">
        <v>741</v>
      </c>
      <c r="B756" s="67">
        <f t="shared" si="111"/>
        <v>947.93808734403603</v>
      </c>
      <c r="C756" s="66">
        <f t="shared" si="112"/>
        <v>61.75</v>
      </c>
      <c r="D756" s="70">
        <f t="shared" si="113"/>
        <v>949.63879363208127</v>
      </c>
      <c r="E756" s="67">
        <f t="shared" si="114"/>
        <v>949.63879363208127</v>
      </c>
      <c r="F756" s="68">
        <f t="shared" si="115"/>
        <v>534.96370208153849</v>
      </c>
      <c r="G756" s="68" cm="1">
        <f t="array" ref="G756">_xll.DCE_EC312_SpecificHeat_Ca(B756)</f>
        <v>650</v>
      </c>
      <c r="H756" s="67">
        <f t="shared" si="116"/>
        <v>0.20477236269044682</v>
      </c>
      <c r="I756" s="67">
        <f t="shared" si="117"/>
        <v>948.14285970672643</v>
      </c>
      <c r="J756" s="71">
        <f t="shared" si="118"/>
        <v>61.75</v>
      </c>
      <c r="K756" s="72">
        <f t="shared" si="119"/>
        <v>948.14285970672643</v>
      </c>
    </row>
    <row r="757" spans="1:11">
      <c r="A757" s="65">
        <v>742</v>
      </c>
      <c r="B757" s="67">
        <f t="shared" si="111"/>
        <v>948.14285970672643</v>
      </c>
      <c r="C757" s="66">
        <f t="shared" si="112"/>
        <v>61.833333333333336</v>
      </c>
      <c r="D757" s="70">
        <f t="shared" si="113"/>
        <v>949.84045126179069</v>
      </c>
      <c r="E757" s="67">
        <f t="shared" si="114"/>
        <v>949.84045126179069</v>
      </c>
      <c r="F757" s="68">
        <f t="shared" si="115"/>
        <v>534.22926018848352</v>
      </c>
      <c r="G757" s="68" cm="1">
        <f t="array" ref="G757">_xll.DCE_EC312_SpecificHeat_Ca(B757)</f>
        <v>650</v>
      </c>
      <c r="H757" s="67">
        <f t="shared" si="116"/>
        <v>0.20449123445480291</v>
      </c>
      <c r="I757" s="67">
        <f t="shared" si="117"/>
        <v>948.34735094118128</v>
      </c>
      <c r="J757" s="71">
        <f t="shared" si="118"/>
        <v>61.833333333333336</v>
      </c>
      <c r="K757" s="72">
        <f t="shared" si="119"/>
        <v>948.34735094118128</v>
      </c>
    </row>
    <row r="758" spans="1:11">
      <c r="A758" s="65">
        <v>743</v>
      </c>
      <c r="B758" s="67">
        <f t="shared" si="111"/>
        <v>948.34735094118128</v>
      </c>
      <c r="C758" s="66">
        <f t="shared" si="112"/>
        <v>61.916666666666664</v>
      </c>
      <c r="D758" s="70">
        <f t="shared" si="113"/>
        <v>950.04183784621728</v>
      </c>
      <c r="E758" s="67">
        <f t="shared" si="114"/>
        <v>950.04183784621728</v>
      </c>
      <c r="F758" s="68">
        <f t="shared" si="115"/>
        <v>533.49684128043782</v>
      </c>
      <c r="G758" s="68" cm="1">
        <f t="array" ref="G758">_xll.DCE_EC312_SpecificHeat_Ca(B758)</f>
        <v>650</v>
      </c>
      <c r="H758" s="67">
        <f t="shared" si="116"/>
        <v>0.20421088057341602</v>
      </c>
      <c r="I758" s="67">
        <f t="shared" si="117"/>
        <v>948.55156182175472</v>
      </c>
      <c r="J758" s="71">
        <f t="shared" si="118"/>
        <v>61.916666666666664</v>
      </c>
      <c r="K758" s="72">
        <f t="shared" si="119"/>
        <v>948.55156182175472</v>
      </c>
    </row>
    <row r="759" spans="1:11">
      <c r="A759" s="65">
        <v>744</v>
      </c>
      <c r="B759" s="67">
        <f t="shared" si="111"/>
        <v>948.55156182175472</v>
      </c>
      <c r="C759" s="66">
        <f t="shared" si="112"/>
        <v>62</v>
      </c>
      <c r="D759" s="70">
        <f t="shared" si="113"/>
        <v>950.24295411299954</v>
      </c>
      <c r="E759" s="67">
        <f t="shared" si="114"/>
        <v>950.24295411299954</v>
      </c>
      <c r="F759" s="68">
        <f t="shared" si="115"/>
        <v>532.76643697736472</v>
      </c>
      <c r="G759" s="68" cm="1">
        <f t="array" ref="G759">_xll.DCE_EC312_SpecificHeat_Ca(B759)</f>
        <v>650</v>
      </c>
      <c r="H759" s="67">
        <f t="shared" si="116"/>
        <v>0.20393129783859196</v>
      </c>
      <c r="I759" s="67">
        <f t="shared" si="117"/>
        <v>948.75549311959332</v>
      </c>
      <c r="J759" s="71">
        <f t="shared" si="118"/>
        <v>62</v>
      </c>
      <c r="K759" s="72">
        <f t="shared" si="119"/>
        <v>948.75549311959332</v>
      </c>
    </row>
    <row r="760" spans="1:11">
      <c r="A760" s="65">
        <v>745</v>
      </c>
      <c r="B760" s="67">
        <f t="shared" si="111"/>
        <v>948.75549311959332</v>
      </c>
      <c r="C760" s="66">
        <f t="shared" si="112"/>
        <v>62.083333333333336</v>
      </c>
      <c r="D760" s="70">
        <f t="shared" si="113"/>
        <v>950.44380078685026</v>
      </c>
      <c r="E760" s="67">
        <f t="shared" si="114"/>
        <v>950.44380078685026</v>
      </c>
      <c r="F760" s="68">
        <f t="shared" si="115"/>
        <v>532.03803894573082</v>
      </c>
      <c r="G760" s="68" cm="1">
        <f t="array" ref="G760">_xll.DCE_EC312_SpecificHeat_Ca(B760)</f>
        <v>650</v>
      </c>
      <c r="H760" s="67">
        <f t="shared" si="116"/>
        <v>0.20365248306043715</v>
      </c>
      <c r="I760" s="67">
        <f t="shared" si="117"/>
        <v>948.95914560265373</v>
      </c>
      <c r="J760" s="71">
        <f t="shared" si="118"/>
        <v>62.083333333333336</v>
      </c>
      <c r="K760" s="72">
        <f t="shared" si="119"/>
        <v>948.95914560265373</v>
      </c>
    </row>
    <row r="761" spans="1:11">
      <c r="A761" s="65">
        <v>746</v>
      </c>
      <c r="B761" s="67">
        <f t="shared" si="111"/>
        <v>948.95914560265373</v>
      </c>
      <c r="C761" s="66">
        <f t="shared" si="112"/>
        <v>62.166666666666664</v>
      </c>
      <c r="D761" s="70">
        <f t="shared" si="113"/>
        <v>950.64437858957126</v>
      </c>
      <c r="E761" s="67">
        <f t="shared" si="114"/>
        <v>950.64437858957126</v>
      </c>
      <c r="F761" s="68">
        <f t="shared" si="115"/>
        <v>531.31163889793118</v>
      </c>
      <c r="G761" s="68" cm="1">
        <f t="array" ref="G761">_xll.DCE_EC312_SpecificHeat_Ca(B761)</f>
        <v>650</v>
      </c>
      <c r="H761" s="67">
        <f t="shared" si="116"/>
        <v>0.20337443306663827</v>
      </c>
      <c r="I761" s="67">
        <f t="shared" si="117"/>
        <v>949.16252003572038</v>
      </c>
      <c r="J761" s="71">
        <f t="shared" si="118"/>
        <v>62.166666666666664</v>
      </c>
      <c r="K761" s="72">
        <f t="shared" si="119"/>
        <v>949.16252003572038</v>
      </c>
    </row>
    <row r="762" spans="1:11">
      <c r="A762" s="65">
        <v>747</v>
      </c>
      <c r="B762" s="67">
        <f t="shared" si="111"/>
        <v>949.16252003572038</v>
      </c>
      <c r="C762" s="66">
        <f t="shared" si="112"/>
        <v>62.25</v>
      </c>
      <c r="D762" s="70">
        <f t="shared" si="113"/>
        <v>950.84468824006944</v>
      </c>
      <c r="E762" s="67">
        <f t="shared" si="114"/>
        <v>950.84468824006944</v>
      </c>
      <c r="F762" s="68">
        <f t="shared" si="115"/>
        <v>530.58722859220745</v>
      </c>
      <c r="G762" s="68" cm="1">
        <f t="array" ref="G762">_xll.DCE_EC312_SpecificHeat_Ca(B762)</f>
        <v>650</v>
      </c>
      <c r="H762" s="67">
        <f t="shared" si="116"/>
        <v>0.20309714470243118</v>
      </c>
      <c r="I762" s="67">
        <f t="shared" si="117"/>
        <v>949.36561718042276</v>
      </c>
      <c r="J762" s="71">
        <f t="shared" si="118"/>
        <v>62.25</v>
      </c>
      <c r="K762" s="72">
        <f t="shared" si="119"/>
        <v>949.36561718042276</v>
      </c>
    </row>
    <row r="763" spans="1:11">
      <c r="A763" s="65">
        <v>748</v>
      </c>
      <c r="B763" s="67">
        <f t="shared" si="111"/>
        <v>949.36561718042276</v>
      </c>
      <c r="C763" s="66">
        <f t="shared" si="112"/>
        <v>62.333333333333336</v>
      </c>
      <c r="D763" s="70">
        <f t="shared" si="113"/>
        <v>951.04473045437283</v>
      </c>
      <c r="E763" s="67">
        <f t="shared" si="114"/>
        <v>951.04473045437283</v>
      </c>
      <c r="F763" s="68">
        <f t="shared" si="115"/>
        <v>529.86479983222944</v>
      </c>
      <c r="G763" s="68" cm="1">
        <f t="array" ref="G763">_xll.DCE_EC312_SpecificHeat_Ca(B763)</f>
        <v>650</v>
      </c>
      <c r="H763" s="67">
        <f t="shared" si="116"/>
        <v>0.20282061483044062</v>
      </c>
      <c r="I763" s="67">
        <f t="shared" si="117"/>
        <v>949.5684377952532</v>
      </c>
      <c r="J763" s="71">
        <f t="shared" si="118"/>
        <v>62.333333333333336</v>
      </c>
      <c r="K763" s="72">
        <f t="shared" si="119"/>
        <v>949.5684377952532</v>
      </c>
    </row>
    <row r="764" spans="1:11">
      <c r="A764" s="65">
        <v>749</v>
      </c>
      <c r="B764" s="67">
        <f t="shared" si="111"/>
        <v>949.5684377952532</v>
      </c>
      <c r="C764" s="66">
        <f t="shared" si="112"/>
        <v>62.416666666666664</v>
      </c>
      <c r="D764" s="70">
        <f t="shared" si="113"/>
        <v>951.24450594564473</v>
      </c>
      <c r="E764" s="67">
        <f t="shared" si="114"/>
        <v>951.24450594564473</v>
      </c>
      <c r="F764" s="68">
        <f t="shared" si="115"/>
        <v>529.14434446681287</v>
      </c>
      <c r="G764" s="68" cm="1">
        <f t="array" ref="G764">_xll.DCE_EC312_SpecificHeat_Ca(B764)</f>
        <v>650</v>
      </c>
      <c r="H764" s="67">
        <f t="shared" si="116"/>
        <v>0.20254484033057207</v>
      </c>
      <c r="I764" s="67">
        <f t="shared" si="117"/>
        <v>949.77098263558378</v>
      </c>
      <c r="J764" s="71">
        <f t="shared" si="118"/>
        <v>62.416666666666664</v>
      </c>
      <c r="K764" s="72">
        <f t="shared" si="119"/>
        <v>949.77098263558378</v>
      </c>
    </row>
    <row r="765" spans="1:11">
      <c r="A765" s="65">
        <v>750</v>
      </c>
      <c r="B765" s="67">
        <f t="shared" si="111"/>
        <v>949.77098263558378</v>
      </c>
      <c r="C765" s="66">
        <f t="shared" si="112"/>
        <v>62.5</v>
      </c>
      <c r="D765" s="70">
        <f t="shared" si="113"/>
        <v>951.44401542419985</v>
      </c>
      <c r="E765" s="67">
        <f t="shared" si="114"/>
        <v>951.44401542419985</v>
      </c>
      <c r="F765" s="68">
        <f t="shared" si="115"/>
        <v>528.42585438947071</v>
      </c>
      <c r="G765" s="68" cm="1">
        <f t="array" ref="G765">_xll.DCE_EC312_SpecificHeat_Ca(B765)</f>
        <v>650</v>
      </c>
      <c r="H765" s="67">
        <f t="shared" si="116"/>
        <v>0.20226981809984027</v>
      </c>
      <c r="I765" s="67">
        <f t="shared" si="117"/>
        <v>949.97325245368359</v>
      </c>
      <c r="J765" s="71">
        <f t="shared" si="118"/>
        <v>62.5</v>
      </c>
      <c r="K765" s="72">
        <f t="shared" si="119"/>
        <v>949.97325245368359</v>
      </c>
    </row>
    <row r="766" spans="1:11">
      <c r="A766" s="65">
        <v>751</v>
      </c>
      <c r="B766" s="67">
        <f t="shared" si="111"/>
        <v>949.97325245368359</v>
      </c>
      <c r="C766" s="66">
        <f t="shared" si="112"/>
        <v>62.583333333333336</v>
      </c>
      <c r="D766" s="70">
        <f t="shared" si="113"/>
        <v>951.64325959751886</v>
      </c>
      <c r="E766" s="67">
        <f t="shared" si="114"/>
        <v>951.64325959751886</v>
      </c>
      <c r="F766" s="68">
        <f t="shared" si="115"/>
        <v>527.70932153832791</v>
      </c>
      <c r="G766" s="68" cm="1">
        <f t="array" ref="G766">_xll.DCE_EC312_SpecificHeat_Ca(B766)</f>
        <v>650</v>
      </c>
      <c r="H766" s="67">
        <f t="shared" si="116"/>
        <v>0.20199554505233644</v>
      </c>
      <c r="I766" s="67">
        <f t="shared" si="117"/>
        <v>950.17524799873593</v>
      </c>
      <c r="J766" s="71">
        <f t="shared" si="118"/>
        <v>62.583333333333336</v>
      </c>
      <c r="K766" s="72">
        <f t="shared" si="119"/>
        <v>950.17524799873593</v>
      </c>
    </row>
    <row r="767" spans="1:11">
      <c r="A767" s="65">
        <v>752</v>
      </c>
      <c r="B767" s="67">
        <f t="shared" si="111"/>
        <v>950.17524799873593</v>
      </c>
      <c r="C767" s="66">
        <f t="shared" si="112"/>
        <v>62.666666666666664</v>
      </c>
      <c r="D767" s="70">
        <f t="shared" si="113"/>
        <v>951.84223917026441</v>
      </c>
      <c r="E767" s="67">
        <f t="shared" si="114"/>
        <v>951.84223917026441</v>
      </c>
      <c r="F767" s="68">
        <f t="shared" si="115"/>
        <v>526.99473789554816</v>
      </c>
      <c r="G767" s="68" cm="1">
        <f t="array" ref="G767">_xll.DCE_EC312_SpecificHeat_Ca(B767)</f>
        <v>650</v>
      </c>
      <c r="H767" s="67">
        <f t="shared" si="116"/>
        <v>0.20172201811900881</v>
      </c>
      <c r="I767" s="67">
        <f t="shared" si="117"/>
        <v>950.3769700168549</v>
      </c>
      <c r="J767" s="71">
        <f t="shared" si="118"/>
        <v>62.666666666666664</v>
      </c>
      <c r="K767" s="72">
        <f t="shared" si="119"/>
        <v>950.3769700168549</v>
      </c>
    </row>
    <row r="768" spans="1:11">
      <c r="A768" s="65">
        <v>753</v>
      </c>
      <c r="B768" s="67">
        <f t="shared" si="111"/>
        <v>950.3769700168549</v>
      </c>
      <c r="C768" s="66">
        <f t="shared" si="112"/>
        <v>62.75</v>
      </c>
      <c r="D768" s="70">
        <f t="shared" si="113"/>
        <v>952.0409548442949</v>
      </c>
      <c r="E768" s="67">
        <f t="shared" si="114"/>
        <v>952.0409548442949</v>
      </c>
      <c r="F768" s="68">
        <f t="shared" si="115"/>
        <v>526.28209548738096</v>
      </c>
      <c r="G768" s="68" cm="1">
        <f t="array" ref="G768">_xll.DCE_EC312_SpecificHeat_Ca(B768)</f>
        <v>650</v>
      </c>
      <c r="H768" s="67">
        <f t="shared" si="116"/>
        <v>0.20144923424768074</v>
      </c>
      <c r="I768" s="67">
        <f t="shared" si="117"/>
        <v>950.57841925110256</v>
      </c>
      <c r="J768" s="71">
        <f t="shared" si="118"/>
        <v>62.75</v>
      </c>
      <c r="K768" s="72">
        <f t="shared" si="119"/>
        <v>950.57841925110256</v>
      </c>
    </row>
    <row r="769" spans="1:11">
      <c r="A769" s="65">
        <v>754</v>
      </c>
      <c r="B769" s="67">
        <f t="shared" si="111"/>
        <v>950.57841925110256</v>
      </c>
      <c r="C769" s="66">
        <f t="shared" si="112"/>
        <v>62.833333333333336</v>
      </c>
      <c r="D769" s="70">
        <f t="shared" si="113"/>
        <v>952.23940731868026</v>
      </c>
      <c r="E769" s="67">
        <f t="shared" si="114"/>
        <v>952.23940731868026</v>
      </c>
      <c r="F769" s="68">
        <f t="shared" si="115"/>
        <v>525.57138638360266</v>
      </c>
      <c r="G769" s="68" cm="1">
        <f t="array" ref="G769">_xll.DCE_EC312_SpecificHeat_Ca(B769)</f>
        <v>650</v>
      </c>
      <c r="H769" s="67">
        <f t="shared" si="116"/>
        <v>0.20117719040283666</v>
      </c>
      <c r="I769" s="67">
        <f t="shared" si="117"/>
        <v>950.77959644150542</v>
      </c>
      <c r="J769" s="71">
        <f t="shared" si="118"/>
        <v>62.833333333333336</v>
      </c>
      <c r="K769" s="72">
        <f t="shared" si="119"/>
        <v>950.77959644150542</v>
      </c>
    </row>
    <row r="770" spans="1:11">
      <c r="A770" s="65">
        <v>755</v>
      </c>
      <c r="B770" s="67">
        <f t="shared" si="111"/>
        <v>950.77959644150542</v>
      </c>
      <c r="C770" s="66">
        <f t="shared" si="112"/>
        <v>62.916666666666664</v>
      </c>
      <c r="D770" s="70">
        <f t="shared" si="113"/>
        <v>952.43759728971588</v>
      </c>
      <c r="E770" s="67">
        <f t="shared" si="114"/>
        <v>952.43759728971588</v>
      </c>
      <c r="F770" s="68">
        <f t="shared" si="115"/>
        <v>524.86260269731724</v>
      </c>
      <c r="G770" s="68" cm="1">
        <f t="array" ref="G770">_xll.DCE_EC312_SpecificHeat_Ca(B770)</f>
        <v>650</v>
      </c>
      <c r="H770" s="67">
        <f t="shared" si="116"/>
        <v>0.20090588356554584</v>
      </c>
      <c r="I770" s="67">
        <f t="shared" si="117"/>
        <v>950.98050232507092</v>
      </c>
      <c r="J770" s="71">
        <f t="shared" si="118"/>
        <v>62.916666666666664</v>
      </c>
      <c r="K770" s="72">
        <f t="shared" si="119"/>
        <v>950.98050232507092</v>
      </c>
    </row>
    <row r="771" spans="1:11">
      <c r="A771" s="65">
        <v>756</v>
      </c>
      <c r="B771" s="67">
        <f t="shared" si="111"/>
        <v>950.98050232507092</v>
      </c>
      <c r="C771" s="66">
        <f t="shared" si="112"/>
        <v>63</v>
      </c>
      <c r="D771" s="70">
        <f t="shared" si="113"/>
        <v>952.63552545093819</v>
      </c>
      <c r="E771" s="67">
        <f t="shared" si="114"/>
        <v>952.63552545093819</v>
      </c>
      <c r="F771" s="68">
        <f t="shared" si="115"/>
        <v>524.15573658431379</v>
      </c>
      <c r="G771" s="68" cm="1">
        <f t="array" ref="G771">_xll.DCE_EC312_SpecificHeat_Ca(B771)</f>
        <v>650</v>
      </c>
      <c r="H771" s="67">
        <f t="shared" si="116"/>
        <v>0.20063531073321664</v>
      </c>
      <c r="I771" s="67">
        <f t="shared" si="117"/>
        <v>951.18113763580413</v>
      </c>
      <c r="J771" s="71">
        <f t="shared" si="118"/>
        <v>63</v>
      </c>
      <c r="K771" s="72">
        <f t="shared" si="119"/>
        <v>951.18113763580413</v>
      </c>
    </row>
    <row r="772" spans="1:11">
      <c r="A772" s="65">
        <v>757</v>
      </c>
      <c r="B772" s="67">
        <f t="shared" si="111"/>
        <v>951.18113763580413</v>
      </c>
      <c r="C772" s="66">
        <f t="shared" si="112"/>
        <v>63.083333333333336</v>
      </c>
      <c r="D772" s="70">
        <f t="shared" si="113"/>
        <v>952.83319249313854</v>
      </c>
      <c r="E772" s="67">
        <f t="shared" si="114"/>
        <v>952.83319249313854</v>
      </c>
      <c r="F772" s="68">
        <f t="shared" si="115"/>
        <v>523.45078024369343</v>
      </c>
      <c r="G772" s="68" cm="1">
        <f t="array" ref="G772">_xll.DCE_EC312_SpecificHeat_Ca(B772)</f>
        <v>650</v>
      </c>
      <c r="H772" s="67">
        <f t="shared" si="116"/>
        <v>0.20036546891983611</v>
      </c>
      <c r="I772" s="67">
        <f t="shared" si="117"/>
        <v>951.38150310472395</v>
      </c>
      <c r="J772" s="71">
        <f t="shared" si="118"/>
        <v>63.083333333333336</v>
      </c>
      <c r="K772" s="72">
        <f t="shared" si="119"/>
        <v>951.38150310472395</v>
      </c>
    </row>
    <row r="773" spans="1:11">
      <c r="A773" s="65">
        <v>758</v>
      </c>
      <c r="B773" s="67">
        <f t="shared" si="111"/>
        <v>951.38150310472395</v>
      </c>
      <c r="C773" s="66">
        <f t="shared" si="112"/>
        <v>63.166666666666664</v>
      </c>
      <c r="D773" s="70">
        <f t="shared" si="113"/>
        <v>953.03059910437776</v>
      </c>
      <c r="E773" s="67">
        <f t="shared" si="114"/>
        <v>953.03059910437776</v>
      </c>
      <c r="F773" s="68">
        <f t="shared" si="115"/>
        <v>522.7477259163561</v>
      </c>
      <c r="G773" s="68" cm="1">
        <f t="array" ref="G773">_xll.DCE_EC312_SpecificHeat_Ca(B773)</f>
        <v>650</v>
      </c>
      <c r="H773" s="67">
        <f t="shared" si="116"/>
        <v>0.20009635515539109</v>
      </c>
      <c r="I773" s="67">
        <f t="shared" si="117"/>
        <v>951.58159945987938</v>
      </c>
      <c r="J773" s="71">
        <f t="shared" si="118"/>
        <v>63.166666666666664</v>
      </c>
      <c r="K773" s="72">
        <f t="shared" si="119"/>
        <v>951.58159945987938</v>
      </c>
    </row>
    <row r="774" spans="1:11">
      <c r="A774" s="65">
        <v>759</v>
      </c>
      <c r="B774" s="67">
        <f t="shared" si="111"/>
        <v>951.58159945987938</v>
      </c>
      <c r="C774" s="66">
        <f t="shared" si="112"/>
        <v>63.25</v>
      </c>
      <c r="D774" s="70">
        <f t="shared" si="113"/>
        <v>953.22774597000091</v>
      </c>
      <c r="E774" s="67">
        <f t="shared" si="114"/>
        <v>953.22774597000091</v>
      </c>
      <c r="F774" s="68">
        <f t="shared" si="115"/>
        <v>522.04656588552325</v>
      </c>
      <c r="G774" s="68" cm="1">
        <f t="array" ref="G774">_xll.DCE_EC312_SpecificHeat_Ca(B774)</f>
        <v>650</v>
      </c>
      <c r="H774" s="67">
        <f t="shared" si="116"/>
        <v>0.1998279664860681</v>
      </c>
      <c r="I774" s="67">
        <f t="shared" si="117"/>
        <v>951.78142742636544</v>
      </c>
      <c r="J774" s="71">
        <f t="shared" si="118"/>
        <v>63.25</v>
      </c>
      <c r="K774" s="72">
        <f t="shared" si="119"/>
        <v>951.78142742636544</v>
      </c>
    </row>
    <row r="775" spans="1:11">
      <c r="A775" s="65">
        <v>760</v>
      </c>
      <c r="B775" s="67">
        <f t="shared" si="111"/>
        <v>951.78142742636544</v>
      </c>
      <c r="C775" s="66">
        <f t="shared" si="112"/>
        <v>63.333333333333336</v>
      </c>
      <c r="D775" s="70">
        <f t="shared" si="113"/>
        <v>953.42463377265119</v>
      </c>
      <c r="E775" s="67">
        <f t="shared" si="114"/>
        <v>953.42463377265119</v>
      </c>
      <c r="F775" s="68">
        <f t="shared" si="115"/>
        <v>521.34729247651467</v>
      </c>
      <c r="G775" s="68" cm="1">
        <f t="array" ref="G775">_xll.DCE_EC312_SpecificHeat_Ca(B775)</f>
        <v>650</v>
      </c>
      <c r="H775" s="67">
        <f t="shared" si="116"/>
        <v>0.19956029997416808</v>
      </c>
      <c r="I775" s="67">
        <f t="shared" si="117"/>
        <v>951.98098772633966</v>
      </c>
      <c r="J775" s="71">
        <f t="shared" si="118"/>
        <v>63.333333333333336</v>
      </c>
      <c r="K775" s="72">
        <f t="shared" si="119"/>
        <v>951.98098772633966</v>
      </c>
    </row>
    <row r="776" spans="1:11">
      <c r="A776" s="65">
        <v>761</v>
      </c>
      <c r="B776" s="67">
        <f t="shared" si="111"/>
        <v>951.98098772633966</v>
      </c>
      <c r="C776" s="66">
        <f t="shared" si="112"/>
        <v>63.416666666666664</v>
      </c>
      <c r="D776" s="70">
        <f t="shared" si="113"/>
        <v>953.621263192284</v>
      </c>
      <c r="E776" s="67">
        <f t="shared" si="114"/>
        <v>953.621263192284</v>
      </c>
      <c r="F776" s="68">
        <f t="shared" si="115"/>
        <v>520.64989805581445</v>
      </c>
      <c r="G776" s="68" cm="1">
        <f t="array" ref="G776">_xll.DCE_EC312_SpecificHeat_Ca(B776)</f>
        <v>650</v>
      </c>
      <c r="H776" s="67">
        <f t="shared" si="116"/>
        <v>0.19929335269774864</v>
      </c>
      <c r="I776" s="67">
        <f t="shared" si="117"/>
        <v>952.1802810790374</v>
      </c>
      <c r="J776" s="71">
        <f t="shared" si="118"/>
        <v>63.416666666666664</v>
      </c>
      <c r="K776" s="72">
        <f t="shared" si="119"/>
        <v>952.1802810790374</v>
      </c>
    </row>
    <row r="777" spans="1:11">
      <c r="A777" s="65">
        <v>762</v>
      </c>
      <c r="B777" s="67">
        <f t="shared" si="111"/>
        <v>952.1802810790374</v>
      </c>
      <c r="C777" s="66">
        <f t="shared" si="112"/>
        <v>63.5</v>
      </c>
      <c r="D777" s="70">
        <f t="shared" si="113"/>
        <v>953.81763490618175</v>
      </c>
      <c r="E777" s="67">
        <f t="shared" si="114"/>
        <v>953.81763490618175</v>
      </c>
      <c r="F777" s="68">
        <f t="shared" si="115"/>
        <v>519.95437503154358</v>
      </c>
      <c r="G777" s="68" cm="1">
        <f t="array" ref="G777">_xll.DCE_EC312_SpecificHeat_Ca(B777)</f>
        <v>650</v>
      </c>
      <c r="H777" s="67">
        <f t="shared" si="116"/>
        <v>0.1990271217508052</v>
      </c>
      <c r="I777" s="67">
        <f t="shared" si="117"/>
        <v>952.37930820078816</v>
      </c>
      <c r="J777" s="71">
        <f t="shared" si="118"/>
        <v>63.5</v>
      </c>
      <c r="K777" s="72">
        <f t="shared" si="119"/>
        <v>952.37930820078816</v>
      </c>
    </row>
    <row r="778" spans="1:11">
      <c r="A778" s="65">
        <v>763</v>
      </c>
      <c r="B778" s="67">
        <f t="shared" si="111"/>
        <v>952.37930820078816</v>
      </c>
      <c r="C778" s="66">
        <f t="shared" si="112"/>
        <v>63.583333333333336</v>
      </c>
      <c r="D778" s="70">
        <f t="shared" si="113"/>
        <v>954.0137495889669</v>
      </c>
      <c r="E778" s="67">
        <f t="shared" si="114"/>
        <v>954.0137495889669</v>
      </c>
      <c r="F778" s="68">
        <f t="shared" si="115"/>
        <v>519.26071585236969</v>
      </c>
      <c r="G778" s="68" cm="1">
        <f t="array" ref="G778">_xll.DCE_EC312_SpecificHeat_Ca(B778)</f>
        <v>650</v>
      </c>
      <c r="H778" s="67">
        <f t="shared" si="116"/>
        <v>0.19876160424285338</v>
      </c>
      <c r="I778" s="67">
        <f t="shared" si="117"/>
        <v>952.57806980503096</v>
      </c>
      <c r="J778" s="71">
        <f t="shared" si="118"/>
        <v>63.583333333333336</v>
      </c>
      <c r="K778" s="72">
        <f t="shared" si="119"/>
        <v>952.57806980503096</v>
      </c>
    </row>
    <row r="779" spans="1:11">
      <c r="A779" s="65">
        <v>764</v>
      </c>
      <c r="B779" s="67">
        <f t="shared" si="111"/>
        <v>952.57806980503096</v>
      </c>
      <c r="C779" s="66">
        <f t="shared" si="112"/>
        <v>63.666666666666664</v>
      </c>
      <c r="D779" s="70">
        <f t="shared" si="113"/>
        <v>954.20960791261655</v>
      </c>
      <c r="E779" s="67">
        <f t="shared" si="114"/>
        <v>954.20960791261655</v>
      </c>
      <c r="F779" s="68">
        <f t="shared" si="115"/>
        <v>518.56891300820485</v>
      </c>
      <c r="G779" s="68" cm="1">
        <f t="array" ref="G779">_xll.DCE_EC312_SpecificHeat_Ca(B779)</f>
        <v>650</v>
      </c>
      <c r="H779" s="67">
        <f t="shared" si="116"/>
        <v>0.19849679729919648</v>
      </c>
      <c r="I779" s="67">
        <f t="shared" si="117"/>
        <v>952.77656660233015</v>
      </c>
      <c r="J779" s="71">
        <f t="shared" si="118"/>
        <v>63.666666666666664</v>
      </c>
      <c r="K779" s="72">
        <f t="shared" si="119"/>
        <v>952.77656660233015</v>
      </c>
    </row>
    <row r="780" spans="1:11">
      <c r="A780" s="65">
        <v>765</v>
      </c>
      <c r="B780" s="67">
        <f t="shared" si="111"/>
        <v>952.77656660233015</v>
      </c>
      <c r="C780" s="66">
        <f t="shared" si="112"/>
        <v>63.75</v>
      </c>
      <c r="D780" s="70">
        <f t="shared" si="113"/>
        <v>954.40521054647593</v>
      </c>
      <c r="E780" s="67">
        <f t="shared" si="114"/>
        <v>954.40521054647593</v>
      </c>
      <c r="F780" s="68">
        <f t="shared" si="115"/>
        <v>517.8789590289274</v>
      </c>
      <c r="G780" s="68" cm="1">
        <f t="array" ref="G780">_xll.DCE_EC312_SpecificHeat_Ca(B780)</f>
        <v>650</v>
      </c>
      <c r="H780" s="67">
        <f t="shared" si="116"/>
        <v>0.19823269806043584</v>
      </c>
      <c r="I780" s="67">
        <f t="shared" si="117"/>
        <v>952.9747993003906</v>
      </c>
      <c r="J780" s="71">
        <f t="shared" si="118"/>
        <v>63.75</v>
      </c>
      <c r="K780" s="72">
        <f t="shared" si="119"/>
        <v>952.9747993003906</v>
      </c>
    </row>
    <row r="781" spans="1:11">
      <c r="A781" s="65">
        <v>766</v>
      </c>
      <c r="B781" s="67">
        <f t="shared" si="111"/>
        <v>952.9747993003906</v>
      </c>
      <c r="C781" s="66">
        <f t="shared" si="112"/>
        <v>63.833333333333336</v>
      </c>
      <c r="D781" s="70">
        <f t="shared" si="113"/>
        <v>954.60055815727219</v>
      </c>
      <c r="E781" s="67">
        <f t="shared" si="114"/>
        <v>954.60055815727219</v>
      </c>
      <c r="F781" s="68">
        <f t="shared" si="115"/>
        <v>517.19084648475177</v>
      </c>
      <c r="G781" s="68" cm="1">
        <f t="array" ref="G781">_xll.DCE_EC312_SpecificHeat_Ca(B781)</f>
        <v>650</v>
      </c>
      <c r="H781" s="67">
        <f t="shared" si="116"/>
        <v>0.19796930368261259</v>
      </c>
      <c r="I781" s="67">
        <f t="shared" si="117"/>
        <v>953.17276860407321</v>
      </c>
      <c r="J781" s="71">
        <f t="shared" si="118"/>
        <v>63.833333333333336</v>
      </c>
      <c r="K781" s="72">
        <f t="shared" si="119"/>
        <v>953.17276860407321</v>
      </c>
    </row>
    <row r="782" spans="1:11">
      <c r="A782" s="65">
        <v>767</v>
      </c>
      <c r="B782" s="67">
        <f t="shared" si="111"/>
        <v>953.17276860407321</v>
      </c>
      <c r="C782" s="66">
        <f t="shared" si="112"/>
        <v>63.916666666666664</v>
      </c>
      <c r="D782" s="70">
        <f t="shared" si="113"/>
        <v>954.79565140912848</v>
      </c>
      <c r="E782" s="67">
        <f t="shared" si="114"/>
        <v>954.79565140912848</v>
      </c>
      <c r="F782" s="68">
        <f t="shared" si="115"/>
        <v>516.50456798604</v>
      </c>
      <c r="G782" s="68" cm="1">
        <f t="array" ref="G782">_xll.DCE_EC312_SpecificHeat_Ca(B782)</f>
        <v>650</v>
      </c>
      <c r="H782" s="67">
        <f t="shared" si="116"/>
        <v>0.1977066113371356</v>
      </c>
      <c r="I782" s="67">
        <f t="shared" si="117"/>
        <v>953.37047521541035</v>
      </c>
      <c r="J782" s="71">
        <f t="shared" si="118"/>
        <v>63.916666666666664</v>
      </c>
      <c r="K782" s="72">
        <f t="shared" si="119"/>
        <v>953.37047521541035</v>
      </c>
    </row>
    <row r="783" spans="1:11">
      <c r="A783" s="65">
        <v>768</v>
      </c>
      <c r="B783" s="67">
        <f t="shared" si="111"/>
        <v>953.37047521541035</v>
      </c>
      <c r="C783" s="66">
        <f t="shared" si="112"/>
        <v>64</v>
      </c>
      <c r="D783" s="70">
        <f t="shared" si="113"/>
        <v>954.99049096357658</v>
      </c>
      <c r="E783" s="67">
        <f t="shared" si="114"/>
        <v>954.99049096357658</v>
      </c>
      <c r="F783" s="68">
        <f t="shared" si="115"/>
        <v>515.82011618231877</v>
      </c>
      <c r="G783" s="68" cm="1">
        <f t="array" ref="G783">_xll.DCE_EC312_SpecificHeat_Ca(B783)</f>
        <v>650</v>
      </c>
      <c r="H783" s="67">
        <f t="shared" si="116"/>
        <v>0.19744461821040499</v>
      </c>
      <c r="I783" s="67">
        <f t="shared" si="117"/>
        <v>953.56791983362075</v>
      </c>
      <c r="J783" s="71">
        <f t="shared" si="118"/>
        <v>64</v>
      </c>
      <c r="K783" s="72">
        <f t="shared" si="119"/>
        <v>953.56791983362075</v>
      </c>
    </row>
    <row r="784" spans="1:11">
      <c r="A784" s="65">
        <v>769</v>
      </c>
      <c r="B784" s="67">
        <f t="shared" si="111"/>
        <v>953.56791983362075</v>
      </c>
      <c r="C784" s="66">
        <f t="shared" si="112"/>
        <v>64.083333333333329</v>
      </c>
      <c r="D784" s="70">
        <f t="shared" si="113"/>
        <v>955.18507747957108</v>
      </c>
      <c r="E784" s="67">
        <f t="shared" si="114"/>
        <v>955.18507747957108</v>
      </c>
      <c r="F784" s="68">
        <f t="shared" si="115"/>
        <v>515.13748376278659</v>
      </c>
      <c r="G784" s="68" cm="1">
        <f t="array" ref="G784">_xll.DCE_EC312_SpecificHeat_Ca(B784)</f>
        <v>650</v>
      </c>
      <c r="H784" s="67">
        <f t="shared" si="116"/>
        <v>0.19718332150400639</v>
      </c>
      <c r="I784" s="67">
        <f t="shared" si="117"/>
        <v>953.76510315512473</v>
      </c>
      <c r="J784" s="71">
        <f t="shared" si="118"/>
        <v>64.083333333333329</v>
      </c>
      <c r="K784" s="72">
        <f t="shared" si="119"/>
        <v>953.76510315512473</v>
      </c>
    </row>
    <row r="785" spans="1:11">
      <c r="A785" s="65">
        <v>770</v>
      </c>
      <c r="B785" s="67">
        <f t="shared" ref="B785:B848" si="120">IF(A785=1,20,I784)</f>
        <v>953.76510315512473</v>
      </c>
      <c r="C785" s="66">
        <f t="shared" ref="C785:C848" si="121">A785*5/60</f>
        <v>64.166666666666671</v>
      </c>
      <c r="D785" s="70">
        <f t="shared" ref="D785:D848" si="122">20 + 345 *LOG10(8 * C785 + 1)</f>
        <v>955.37941161350261</v>
      </c>
      <c r="E785" s="67">
        <f t="shared" ref="E785:E848" si="123">D785</f>
        <v>955.37941161350261</v>
      </c>
      <c r="F785" s="68">
        <f t="shared" ref="F785:F848" si="124">25 * (D785 - B785)+1 * 0.7 * 1 * 0.0000000567 * ((E785 + 273) ^ 4 - (B785 + 273) ^ 4)</f>
        <v>514.4566634556229</v>
      </c>
      <c r="G785" s="68" cm="1">
        <f t="array" ref="G785">_xll.DCE_EC312_SpecificHeat_Ca(B785)</f>
        <v>650</v>
      </c>
      <c r="H785" s="67">
        <f t="shared" ref="H785:H848" si="125">$G$10 * $G$9 / (G785 * 7850) * F785 * 5</f>
        <v>0.19692271843444656</v>
      </c>
      <c r="I785" s="67">
        <f t="shared" ref="I785:I848" si="126">B785+H785</f>
        <v>953.96202587355913</v>
      </c>
      <c r="J785" s="71">
        <f t="shared" si="118"/>
        <v>64.166666666666671</v>
      </c>
      <c r="K785" s="72">
        <f t="shared" si="119"/>
        <v>953.96202587355913</v>
      </c>
    </row>
    <row r="786" spans="1:11">
      <c r="A786" s="65">
        <v>771</v>
      </c>
      <c r="B786" s="67">
        <f t="shared" si="120"/>
        <v>953.96202587355913</v>
      </c>
      <c r="C786" s="66">
        <f t="shared" si="121"/>
        <v>64.25</v>
      </c>
      <c r="D786" s="70">
        <f t="shared" si="122"/>
        <v>955.57349401921101</v>
      </c>
      <c r="E786" s="67">
        <f t="shared" si="123"/>
        <v>955.57349401921101</v>
      </c>
      <c r="F786" s="68">
        <f t="shared" si="124"/>
        <v>513.77764802792558</v>
      </c>
      <c r="G786" s="68" cm="1">
        <f t="array" ref="G786">_xll.DCE_EC312_SpecificHeat_Ca(B786)</f>
        <v>650</v>
      </c>
      <c r="H786" s="67">
        <f t="shared" si="125"/>
        <v>0.19666280623312926</v>
      </c>
      <c r="I786" s="67">
        <f t="shared" si="126"/>
        <v>954.15868867979225</v>
      </c>
      <c r="J786" s="71">
        <f t="shared" si="118"/>
        <v>64.25</v>
      </c>
      <c r="K786" s="72">
        <f t="shared" si="119"/>
        <v>954.15868867979225</v>
      </c>
    </row>
    <row r="787" spans="1:11">
      <c r="A787" s="65">
        <v>772</v>
      </c>
      <c r="B787" s="67">
        <f t="shared" si="120"/>
        <v>954.15868867979225</v>
      </c>
      <c r="C787" s="66">
        <f t="shared" si="121"/>
        <v>64.333333333333329</v>
      </c>
      <c r="D787" s="70">
        <f t="shared" si="122"/>
        <v>955.76732534799817</v>
      </c>
      <c r="E787" s="67">
        <f t="shared" si="123"/>
        <v>955.76732534799817</v>
      </c>
      <c r="F787" s="68">
        <f t="shared" si="124"/>
        <v>513.10043028519249</v>
      </c>
      <c r="G787" s="68" cm="1">
        <f t="array" ref="G787">_xll.DCE_EC312_SpecificHeat_Ca(B787)</f>
        <v>650</v>
      </c>
      <c r="H787" s="67">
        <f t="shared" si="125"/>
        <v>0.19640358214615711</v>
      </c>
      <c r="I787" s="67">
        <f t="shared" si="126"/>
        <v>954.35509226193835</v>
      </c>
      <c r="J787" s="71">
        <f t="shared" si="118"/>
        <v>64.333333333333329</v>
      </c>
      <c r="K787" s="72">
        <f t="shared" si="119"/>
        <v>954.35509226193835</v>
      </c>
    </row>
    <row r="788" spans="1:11">
      <c r="A788" s="65">
        <v>773</v>
      </c>
      <c r="B788" s="67">
        <f t="shared" si="120"/>
        <v>954.35509226193835</v>
      </c>
      <c r="C788" s="66">
        <f t="shared" si="121"/>
        <v>64.416666666666671</v>
      </c>
      <c r="D788" s="70">
        <f t="shared" si="122"/>
        <v>955.96090624864257</v>
      </c>
      <c r="E788" s="67">
        <f t="shared" si="123"/>
        <v>955.96090624864257</v>
      </c>
      <c r="F788" s="68">
        <f t="shared" si="124"/>
        <v>512.42500307151738</v>
      </c>
      <c r="G788" s="68" cm="1">
        <f t="array" ref="G788">_xll.DCE_EC312_SpecificHeat_Ca(B788)</f>
        <v>650</v>
      </c>
      <c r="H788" s="67">
        <f t="shared" si="125"/>
        <v>0.19614504343440614</v>
      </c>
      <c r="I788" s="67">
        <f t="shared" si="126"/>
        <v>954.55123730537275</v>
      </c>
      <c r="J788" s="71">
        <f t="shared" si="118"/>
        <v>64.416666666666671</v>
      </c>
      <c r="K788" s="72">
        <f t="shared" si="119"/>
        <v>954.55123730537275</v>
      </c>
    </row>
    <row r="789" spans="1:11">
      <c r="A789" s="65">
        <v>774</v>
      </c>
      <c r="B789" s="67">
        <f t="shared" si="120"/>
        <v>954.55123730537275</v>
      </c>
      <c r="C789" s="66">
        <f t="shared" si="121"/>
        <v>64.5</v>
      </c>
      <c r="D789" s="70">
        <f t="shared" si="122"/>
        <v>956.15423736741013</v>
      </c>
      <c r="E789" s="67">
        <f t="shared" si="123"/>
        <v>956.15423736741013</v>
      </c>
      <c r="F789" s="68">
        <f t="shared" si="124"/>
        <v>511.75135926886242</v>
      </c>
      <c r="G789" s="68" cm="1">
        <f t="array" ref="G789">_xll.DCE_EC312_SpecificHeat_Ca(B789)</f>
        <v>650</v>
      </c>
      <c r="H789" s="67">
        <f t="shared" si="125"/>
        <v>0.19588718737324778</v>
      </c>
      <c r="I789" s="67">
        <f t="shared" si="126"/>
        <v>954.74712449274602</v>
      </c>
      <c r="J789" s="71">
        <f t="shared" si="118"/>
        <v>64.5</v>
      </c>
      <c r="K789" s="72">
        <f t="shared" si="119"/>
        <v>954.74712449274602</v>
      </c>
    </row>
    <row r="790" spans="1:11">
      <c r="A790" s="65">
        <v>775</v>
      </c>
      <c r="B790" s="67">
        <f t="shared" si="120"/>
        <v>954.74712449274602</v>
      </c>
      <c r="C790" s="66">
        <f t="shared" si="121"/>
        <v>64.583333333333329</v>
      </c>
      <c r="D790" s="70">
        <f t="shared" si="122"/>
        <v>956.34731934806916</v>
      </c>
      <c r="E790" s="67">
        <f t="shared" si="123"/>
        <v>956.34731934806916</v>
      </c>
      <c r="F790" s="68">
        <f t="shared" si="124"/>
        <v>511.07949179694202</v>
      </c>
      <c r="G790" s="68" cm="1">
        <f t="array" ref="G790">_xll.DCE_EC312_SpecificHeat_Ca(B790)</f>
        <v>650</v>
      </c>
      <c r="H790" s="67">
        <f t="shared" si="125"/>
        <v>0.19563001125250415</v>
      </c>
      <c r="I790" s="67">
        <f t="shared" si="126"/>
        <v>954.94275450399857</v>
      </c>
      <c r="J790" s="71">
        <f t="shared" si="118"/>
        <v>64.583333333333329</v>
      </c>
      <c r="K790" s="72">
        <f t="shared" si="119"/>
        <v>954.94275450399857</v>
      </c>
    </row>
    <row r="791" spans="1:11">
      <c r="A791" s="65">
        <v>776</v>
      </c>
      <c r="B791" s="67">
        <f t="shared" si="120"/>
        <v>954.94275450399857</v>
      </c>
      <c r="C791" s="66">
        <f t="shared" si="121"/>
        <v>64.666666666666671</v>
      </c>
      <c r="D791" s="70">
        <f t="shared" si="122"/>
        <v>956.54015283190199</v>
      </c>
      <c r="E791" s="67">
        <f t="shared" si="123"/>
        <v>956.54015283190199</v>
      </c>
      <c r="F791" s="68">
        <f t="shared" si="124"/>
        <v>510.40939361338167</v>
      </c>
      <c r="G791" s="68" cm="1">
        <f t="array" ref="G791">_xll.DCE_EC312_SpecificHeat_Ca(B791)</f>
        <v>650</v>
      </c>
      <c r="H791" s="67">
        <f t="shared" si="125"/>
        <v>0.1953735123765088</v>
      </c>
      <c r="I791" s="67">
        <f t="shared" si="126"/>
        <v>955.13812801637505</v>
      </c>
      <c r="J791" s="71">
        <f t="shared" si="118"/>
        <v>64.666666666666671</v>
      </c>
      <c r="K791" s="72">
        <f t="shared" si="119"/>
        <v>955.13812801637505</v>
      </c>
    </row>
    <row r="792" spans="1:11">
      <c r="A792" s="65">
        <v>777</v>
      </c>
      <c r="B792" s="67">
        <f t="shared" si="120"/>
        <v>955.13812801637505</v>
      </c>
      <c r="C792" s="66">
        <f t="shared" si="121"/>
        <v>64.75</v>
      </c>
      <c r="D792" s="70">
        <f t="shared" si="122"/>
        <v>956.73273845771791</v>
      </c>
      <c r="E792" s="67">
        <f t="shared" si="123"/>
        <v>956.73273845771791</v>
      </c>
      <c r="F792" s="68">
        <f t="shared" si="124"/>
        <v>509.74105771242125</v>
      </c>
      <c r="G792" s="68" cm="1">
        <f t="array" ref="G792">_xll.DCE_EC312_SpecificHeat_Ca(B792)</f>
        <v>650</v>
      </c>
      <c r="H792" s="67">
        <f t="shared" si="125"/>
        <v>0.19511768806361052</v>
      </c>
      <c r="I792" s="67">
        <f t="shared" si="126"/>
        <v>955.3332457044387</v>
      </c>
      <c r="J792" s="71">
        <f t="shared" si="118"/>
        <v>64.75</v>
      </c>
      <c r="K792" s="72">
        <f t="shared" si="119"/>
        <v>955.3332457044387</v>
      </c>
    </row>
    <row r="793" spans="1:11">
      <c r="A793" s="65">
        <v>778</v>
      </c>
      <c r="B793" s="67">
        <f t="shared" si="120"/>
        <v>955.3332457044387</v>
      </c>
      <c r="C793" s="66">
        <f t="shared" si="121"/>
        <v>64.833333333333329</v>
      </c>
      <c r="D793" s="70">
        <f t="shared" si="122"/>
        <v>956.92507686186684</v>
      </c>
      <c r="E793" s="67">
        <f t="shared" si="123"/>
        <v>956.92507686186684</v>
      </c>
      <c r="F793" s="68">
        <f t="shared" si="124"/>
        <v>509.07447712608013</v>
      </c>
      <c r="G793" s="68" cm="1">
        <f t="array" ref="G793">_xll.DCE_EC312_SpecificHeat_Ca(B793)</f>
        <v>650</v>
      </c>
      <c r="H793" s="67">
        <f t="shared" si="125"/>
        <v>0.19486253564661934</v>
      </c>
      <c r="I793" s="67">
        <f t="shared" si="126"/>
        <v>955.52810824008532</v>
      </c>
      <c r="J793" s="71">
        <f t="shared" si="118"/>
        <v>64.833333333333329</v>
      </c>
      <c r="K793" s="72">
        <f t="shared" si="119"/>
        <v>955.52810824008532</v>
      </c>
    </row>
    <row r="794" spans="1:11">
      <c r="A794" s="65">
        <v>779</v>
      </c>
      <c r="B794" s="67">
        <f t="shared" si="120"/>
        <v>955.52810824008532</v>
      </c>
      <c r="C794" s="66">
        <f t="shared" si="121"/>
        <v>64.916666666666671</v>
      </c>
      <c r="D794" s="70">
        <f t="shared" si="122"/>
        <v>957.11716867825044</v>
      </c>
      <c r="E794" s="67">
        <f t="shared" si="123"/>
        <v>957.11716867825044</v>
      </c>
      <c r="F794" s="68">
        <f t="shared" si="124"/>
        <v>508.40964492296206</v>
      </c>
      <c r="G794" s="68" cm="1">
        <f t="array" ref="G794">_xll.DCE_EC312_SpecificHeat_Ca(B794)</f>
        <v>650</v>
      </c>
      <c r="H794" s="67">
        <f t="shared" si="125"/>
        <v>0.19460805247234891</v>
      </c>
      <c r="I794" s="67">
        <f t="shared" si="126"/>
        <v>955.72271629255772</v>
      </c>
      <c r="J794" s="71">
        <f t="shared" si="118"/>
        <v>64.916666666666671</v>
      </c>
      <c r="K794" s="72">
        <f t="shared" si="119"/>
        <v>955.72271629255772</v>
      </c>
    </row>
    <row r="795" spans="1:11">
      <c r="A795" s="65">
        <v>780</v>
      </c>
      <c r="B795" s="67">
        <f t="shared" si="120"/>
        <v>955.72271629255772</v>
      </c>
      <c r="C795" s="66">
        <f t="shared" si="121"/>
        <v>65</v>
      </c>
      <c r="D795" s="70">
        <f t="shared" si="122"/>
        <v>957.30901453833599</v>
      </c>
      <c r="E795" s="67">
        <f t="shared" si="123"/>
        <v>957.30901453833599</v>
      </c>
      <c r="F795" s="68">
        <f t="shared" si="124"/>
        <v>507.74655420795034</v>
      </c>
      <c r="G795" s="68" cm="1">
        <f t="array" ref="G795">_xll.DCE_EC312_SpecificHeat_Ca(B795)</f>
        <v>650</v>
      </c>
      <c r="H795" s="67">
        <f t="shared" si="125"/>
        <v>0.19435423590149986</v>
      </c>
      <c r="I795" s="67">
        <f t="shared" si="126"/>
        <v>955.91707052845925</v>
      </c>
      <c r="J795" s="71">
        <f t="shared" si="118"/>
        <v>65</v>
      </c>
      <c r="K795" s="72">
        <f t="shared" si="119"/>
        <v>955.91707052845925</v>
      </c>
    </row>
    <row r="796" spans="1:11">
      <c r="A796" s="65">
        <v>781</v>
      </c>
      <c r="B796" s="67">
        <f t="shared" si="120"/>
        <v>955.91707052845925</v>
      </c>
      <c r="C796" s="66">
        <f t="shared" si="121"/>
        <v>65.083333333333329</v>
      </c>
      <c r="D796" s="70">
        <f t="shared" si="122"/>
        <v>957.50061507116766</v>
      </c>
      <c r="E796" s="67">
        <f t="shared" si="123"/>
        <v>957.50061507116766</v>
      </c>
      <c r="F796" s="68">
        <f t="shared" si="124"/>
        <v>507.0851981226935</v>
      </c>
      <c r="G796" s="68" cm="1">
        <f t="array" ref="G796">_xll.DCE_EC312_SpecificHeat_Ca(B796)</f>
        <v>650</v>
      </c>
      <c r="H796" s="67">
        <f t="shared" si="125"/>
        <v>0.19410108330884579</v>
      </c>
      <c r="I796" s="67">
        <f t="shared" si="126"/>
        <v>956.1111716117681</v>
      </c>
      <c r="J796" s="71">
        <f t="shared" si="118"/>
        <v>65.083333333333329</v>
      </c>
      <c r="K796" s="72">
        <f t="shared" si="119"/>
        <v>956.1111716117681</v>
      </c>
    </row>
    <row r="797" spans="1:11">
      <c r="A797" s="65">
        <v>782</v>
      </c>
      <c r="B797" s="67">
        <f t="shared" si="120"/>
        <v>956.1111716117681</v>
      </c>
      <c r="C797" s="66">
        <f t="shared" si="121"/>
        <v>65.166666666666671</v>
      </c>
      <c r="D797" s="70">
        <f t="shared" si="122"/>
        <v>957.69197090338002</v>
      </c>
      <c r="E797" s="67">
        <f t="shared" si="123"/>
        <v>957.69197090338002</v>
      </c>
      <c r="F797" s="68">
        <f t="shared" si="124"/>
        <v>506.42556984457792</v>
      </c>
      <c r="G797" s="68" cm="1">
        <f t="array" ref="G797">_xll.DCE_EC312_SpecificHeat_Ca(B797)</f>
        <v>650</v>
      </c>
      <c r="H797" s="67">
        <f t="shared" si="125"/>
        <v>0.19384859208284003</v>
      </c>
      <c r="I797" s="67">
        <f t="shared" si="126"/>
        <v>956.30502020385097</v>
      </c>
      <c r="J797" s="71">
        <f t="shared" si="118"/>
        <v>65.166666666666671</v>
      </c>
      <c r="K797" s="72">
        <f t="shared" si="119"/>
        <v>956.30502020385097</v>
      </c>
    </row>
    <row r="798" spans="1:11">
      <c r="A798" s="65">
        <v>783</v>
      </c>
      <c r="B798" s="67">
        <f t="shared" si="120"/>
        <v>956.30502020385097</v>
      </c>
      <c r="C798" s="66">
        <f t="shared" si="121"/>
        <v>65.25</v>
      </c>
      <c r="D798" s="70">
        <f t="shared" si="122"/>
        <v>957.88308265920955</v>
      </c>
      <c r="E798" s="67">
        <f t="shared" si="123"/>
        <v>957.88308265920955</v>
      </c>
      <c r="F798" s="68">
        <f t="shared" si="124"/>
        <v>505.76766258702219</v>
      </c>
      <c r="G798" s="68" cm="1">
        <f t="array" ref="G798">_xll.DCE_EC312_SpecificHeat_Ca(B798)</f>
        <v>650</v>
      </c>
      <c r="H798" s="67">
        <f t="shared" si="125"/>
        <v>0.19359675962572814</v>
      </c>
      <c r="I798" s="67">
        <f t="shared" si="126"/>
        <v>956.49861696347671</v>
      </c>
      <c r="J798" s="71">
        <f t="shared" si="118"/>
        <v>65.25</v>
      </c>
      <c r="K798" s="72">
        <f t="shared" si="119"/>
        <v>956.49861696347671</v>
      </c>
    </row>
    <row r="799" spans="1:11">
      <c r="A799" s="65">
        <v>784</v>
      </c>
      <c r="B799" s="67">
        <f t="shared" si="120"/>
        <v>956.49861696347671</v>
      </c>
      <c r="C799" s="66">
        <f t="shared" si="121"/>
        <v>65.333333333333329</v>
      </c>
      <c r="D799" s="70">
        <f t="shared" si="122"/>
        <v>958.0739509605072</v>
      </c>
      <c r="E799" s="67">
        <f t="shared" si="123"/>
        <v>958.0739509605072</v>
      </c>
      <c r="F799" s="68">
        <f t="shared" si="124"/>
        <v>505.11146959906443</v>
      </c>
      <c r="G799" s="68" cm="1">
        <f t="array" ref="G799">_xll.DCE_EC312_SpecificHeat_Ca(B799)</f>
        <v>650</v>
      </c>
      <c r="H799" s="67">
        <f t="shared" si="125"/>
        <v>0.19334558335339005</v>
      </c>
      <c r="I799" s="67">
        <f t="shared" si="126"/>
        <v>956.69196254683004</v>
      </c>
      <c r="J799" s="71">
        <f t="shared" si="118"/>
        <v>65.333333333333329</v>
      </c>
      <c r="K799" s="72">
        <f t="shared" si="119"/>
        <v>956.69196254683004</v>
      </c>
    </row>
    <row r="800" spans="1:11">
      <c r="A800" s="65">
        <v>785</v>
      </c>
      <c r="B800" s="67">
        <f t="shared" si="120"/>
        <v>956.69196254683004</v>
      </c>
      <c r="C800" s="66">
        <f t="shared" si="121"/>
        <v>65.416666666666671</v>
      </c>
      <c r="D800" s="70">
        <f t="shared" si="122"/>
        <v>958.26457642675052</v>
      </c>
      <c r="E800" s="67">
        <f t="shared" si="123"/>
        <v>958.26457642675052</v>
      </c>
      <c r="F800" s="68">
        <f t="shared" si="124"/>
        <v>504.456984165145</v>
      </c>
      <c r="G800" s="68" cm="1">
        <f t="array" ref="G800">_xll.DCE_EC312_SpecificHeat_Ca(B800)</f>
        <v>650</v>
      </c>
      <c r="H800" s="67">
        <f t="shared" si="125"/>
        <v>0.19309506069525698</v>
      </c>
      <c r="I800" s="67">
        <f t="shared" si="126"/>
        <v>956.88505760752525</v>
      </c>
      <c r="J800" s="71">
        <f t="shared" si="118"/>
        <v>65.416666666666671</v>
      </c>
      <c r="K800" s="72">
        <f t="shared" si="119"/>
        <v>956.88505760752525</v>
      </c>
    </row>
    <row r="801" spans="1:11">
      <c r="A801" s="65">
        <v>786</v>
      </c>
      <c r="B801" s="67">
        <f t="shared" si="120"/>
        <v>956.88505760752525</v>
      </c>
      <c r="C801" s="66">
        <f t="shared" si="121"/>
        <v>65.5</v>
      </c>
      <c r="D801" s="70">
        <f t="shared" si="122"/>
        <v>958.45495967505519</v>
      </c>
      <c r="E801" s="67">
        <f t="shared" si="123"/>
        <v>958.45495967505519</v>
      </c>
      <c r="F801" s="68">
        <f t="shared" si="124"/>
        <v>503.80419960466759</v>
      </c>
      <c r="G801" s="68" cm="1">
        <f t="array" ref="G801">_xll.DCE_EC312_SpecificHeat_Ca(B801)</f>
        <v>650</v>
      </c>
      <c r="H801" s="67">
        <f t="shared" si="125"/>
        <v>0.19284518909414333</v>
      </c>
      <c r="I801" s="67">
        <f t="shared" si="126"/>
        <v>957.07790279661936</v>
      </c>
      <c r="J801" s="71">
        <f t="shared" si="118"/>
        <v>65.5</v>
      </c>
      <c r="K801" s="72">
        <f t="shared" si="119"/>
        <v>957.07790279661936</v>
      </c>
    </row>
    <row r="802" spans="1:11">
      <c r="A802" s="65">
        <v>787</v>
      </c>
      <c r="B802" s="67">
        <f t="shared" si="120"/>
        <v>957.07790279661936</v>
      </c>
      <c r="C802" s="66">
        <f t="shared" si="121"/>
        <v>65.583333333333329</v>
      </c>
      <c r="D802" s="70">
        <f t="shared" si="122"/>
        <v>958.64510132018791</v>
      </c>
      <c r="E802" s="67">
        <f t="shared" si="123"/>
        <v>958.64510132018791</v>
      </c>
      <c r="F802" s="68">
        <f t="shared" si="124"/>
        <v>503.15310927197163</v>
      </c>
      <c r="G802" s="68" cm="1">
        <f t="array" ref="G802">_xll.DCE_EC312_SpecificHeat_Ca(B802)</f>
        <v>650</v>
      </c>
      <c r="H802" s="67">
        <f t="shared" si="125"/>
        <v>0.19259596600623607</v>
      </c>
      <c r="I802" s="67">
        <f t="shared" si="126"/>
        <v>957.27049876262561</v>
      </c>
      <c r="J802" s="71">
        <f t="shared" si="118"/>
        <v>65.583333333333329</v>
      </c>
      <c r="K802" s="72">
        <f t="shared" si="119"/>
        <v>957.27049876262561</v>
      </c>
    </row>
    <row r="803" spans="1:11">
      <c r="A803" s="65">
        <v>788</v>
      </c>
      <c r="B803" s="67">
        <f t="shared" si="120"/>
        <v>957.27049876262561</v>
      </c>
      <c r="C803" s="66">
        <f t="shared" si="121"/>
        <v>65.666666666666671</v>
      </c>
      <c r="D803" s="70">
        <f t="shared" si="122"/>
        <v>958.83500197457795</v>
      </c>
      <c r="E803" s="67">
        <f t="shared" si="123"/>
        <v>958.83500197457795</v>
      </c>
      <c r="F803" s="68">
        <f t="shared" si="124"/>
        <v>502.50370655647765</v>
      </c>
      <c r="G803" s="68" cm="1">
        <f t="array" ref="G803">_xll.DCE_EC312_SpecificHeat_Ca(B803)</f>
        <v>650</v>
      </c>
      <c r="H803" s="67">
        <f t="shared" si="125"/>
        <v>0.1923473889011505</v>
      </c>
      <c r="I803" s="67">
        <f t="shared" si="126"/>
        <v>957.46284615152672</v>
      </c>
      <c r="J803" s="71">
        <f t="shared" si="118"/>
        <v>65.666666666666671</v>
      </c>
      <c r="K803" s="72">
        <f t="shared" si="119"/>
        <v>957.46284615152672</v>
      </c>
    </row>
    <row r="804" spans="1:11">
      <c r="A804" s="65">
        <v>789</v>
      </c>
      <c r="B804" s="67">
        <f t="shared" si="120"/>
        <v>957.46284615152672</v>
      </c>
      <c r="C804" s="66">
        <f t="shared" si="121"/>
        <v>65.75</v>
      </c>
      <c r="D804" s="70">
        <f t="shared" si="122"/>
        <v>959.02466224832858</v>
      </c>
      <c r="E804" s="67">
        <f t="shared" si="123"/>
        <v>959.02466224832858</v>
      </c>
      <c r="F804" s="68">
        <f t="shared" si="124"/>
        <v>501.85598488163401</v>
      </c>
      <c r="G804" s="68" cm="1">
        <f t="array" ref="G804">_xll.DCE_EC312_SpecificHeat_Ca(B804)</f>
        <v>650</v>
      </c>
      <c r="H804" s="67">
        <f t="shared" si="125"/>
        <v>0.19209945526152697</v>
      </c>
      <c r="I804" s="67">
        <f t="shared" si="126"/>
        <v>957.65494560678826</v>
      </c>
      <c r="J804" s="71">
        <f t="shared" si="118"/>
        <v>65.75</v>
      </c>
      <c r="K804" s="72">
        <f t="shared" si="119"/>
        <v>957.65494560678826</v>
      </c>
    </row>
    <row r="805" spans="1:11">
      <c r="A805" s="65">
        <v>790</v>
      </c>
      <c r="B805" s="67">
        <f t="shared" si="120"/>
        <v>957.65494560678826</v>
      </c>
      <c r="C805" s="66">
        <f t="shared" si="121"/>
        <v>65.833333333333329</v>
      </c>
      <c r="D805" s="70">
        <f t="shared" si="122"/>
        <v>959.21408274922919</v>
      </c>
      <c r="E805" s="67">
        <f t="shared" si="123"/>
        <v>959.21408274922919</v>
      </c>
      <c r="F805" s="68">
        <f t="shared" si="124"/>
        <v>501.20993770519561</v>
      </c>
      <c r="G805" s="68" cm="1">
        <f t="array" ref="G805">_xll.DCE_EC312_SpecificHeat_Ca(B805)</f>
        <v>650</v>
      </c>
      <c r="H805" s="67">
        <f t="shared" si="125"/>
        <v>0.1918521625831377</v>
      </c>
      <c r="I805" s="67">
        <f t="shared" si="126"/>
        <v>957.84679776937139</v>
      </c>
      <c r="J805" s="71">
        <f t="shared" si="118"/>
        <v>65.833333333333329</v>
      </c>
      <c r="K805" s="72">
        <f t="shared" si="119"/>
        <v>957.84679776937139</v>
      </c>
    </row>
    <row r="806" spans="1:11">
      <c r="A806" s="65">
        <v>791</v>
      </c>
      <c r="B806" s="67">
        <f t="shared" si="120"/>
        <v>957.84679776937139</v>
      </c>
      <c r="C806" s="66">
        <f t="shared" si="121"/>
        <v>65.916666666666671</v>
      </c>
      <c r="D806" s="70">
        <f t="shared" si="122"/>
        <v>959.40326408276724</v>
      </c>
      <c r="E806" s="67">
        <f t="shared" si="123"/>
        <v>959.40326408276724</v>
      </c>
      <c r="F806" s="68">
        <f t="shared" si="124"/>
        <v>500.5655585192431</v>
      </c>
      <c r="G806" s="68" cm="1">
        <f t="array" ref="G806">_xll.DCE_EC312_SpecificHeat_Ca(B806)</f>
        <v>650</v>
      </c>
      <c r="H806" s="67">
        <f t="shared" si="125"/>
        <v>0.19160550837489398</v>
      </c>
      <c r="I806" s="67">
        <f t="shared" si="126"/>
        <v>958.03840327774628</v>
      </c>
      <c r="J806" s="71">
        <f t="shared" si="118"/>
        <v>65.916666666666671</v>
      </c>
      <c r="K806" s="72">
        <f t="shared" si="119"/>
        <v>958.03840327774628</v>
      </c>
    </row>
    <row r="807" spans="1:11">
      <c r="A807" s="65">
        <v>792</v>
      </c>
      <c r="B807" s="67">
        <f t="shared" si="120"/>
        <v>958.03840327774628</v>
      </c>
      <c r="C807" s="66">
        <f t="shared" si="121"/>
        <v>66</v>
      </c>
      <c r="D807" s="70">
        <f t="shared" si="122"/>
        <v>959.59220685213904</v>
      </c>
      <c r="E807" s="67">
        <f t="shared" si="123"/>
        <v>959.59220685213904</v>
      </c>
      <c r="F807" s="68">
        <f t="shared" si="124"/>
        <v>499.92284084908994</v>
      </c>
      <c r="G807" s="68" cm="1">
        <f t="array" ref="G807">_xll.DCE_EC312_SpecificHeat_Ca(B807)</f>
        <v>650</v>
      </c>
      <c r="H807" s="67">
        <f t="shared" si="125"/>
        <v>0.19135949015842799</v>
      </c>
      <c r="I807" s="67">
        <f t="shared" si="126"/>
        <v>958.22976276790473</v>
      </c>
      <c r="J807" s="71">
        <f t="shared" ref="J807:J870" si="127">C807</f>
        <v>66</v>
      </c>
      <c r="K807" s="72">
        <f t="shared" ref="K807:K870" si="128">I807</f>
        <v>958.22976276790473</v>
      </c>
    </row>
    <row r="808" spans="1:11">
      <c r="A808" s="65">
        <v>793</v>
      </c>
      <c r="B808" s="67">
        <f t="shared" si="120"/>
        <v>958.22976276790473</v>
      </c>
      <c r="C808" s="66">
        <f t="shared" si="121"/>
        <v>66.083333333333329</v>
      </c>
      <c r="D808" s="70">
        <f t="shared" si="122"/>
        <v>959.78091165826243</v>
      </c>
      <c r="E808" s="67">
        <f t="shared" si="123"/>
        <v>959.78091165826243</v>
      </c>
      <c r="F808" s="68">
        <f t="shared" si="124"/>
        <v>499.28177825434864</v>
      </c>
      <c r="G808" s="68" cm="1">
        <f t="array" ref="G808">_xll.DCE_EC312_SpecificHeat_Ca(B808)</f>
        <v>650</v>
      </c>
      <c r="H808" s="67">
        <f t="shared" si="125"/>
        <v>0.19111410546850066</v>
      </c>
      <c r="I808" s="67">
        <f t="shared" si="126"/>
        <v>958.42087687337323</v>
      </c>
      <c r="J808" s="71">
        <f t="shared" si="127"/>
        <v>66.083333333333329</v>
      </c>
      <c r="K808" s="72">
        <f t="shared" si="128"/>
        <v>958.42087687337323</v>
      </c>
    </row>
    <row r="809" spans="1:11">
      <c r="A809" s="65">
        <v>794</v>
      </c>
      <c r="B809" s="67">
        <f t="shared" si="120"/>
        <v>958.42087687337323</v>
      </c>
      <c r="C809" s="66">
        <f t="shared" si="121"/>
        <v>66.166666666666671</v>
      </c>
      <c r="D809" s="70">
        <f t="shared" si="122"/>
        <v>959.96937909978703</v>
      </c>
      <c r="E809" s="67">
        <f t="shared" si="123"/>
        <v>959.96937909978703</v>
      </c>
      <c r="F809" s="68">
        <f t="shared" si="124"/>
        <v>498.64236432717632</v>
      </c>
      <c r="G809" s="68" cm="1">
        <f t="array" ref="G809">_xll.DCE_EC312_SpecificHeat_Ca(B809)</f>
        <v>650</v>
      </c>
      <c r="H809" s="67">
        <f t="shared" si="125"/>
        <v>0.19086935185233048</v>
      </c>
      <c r="I809" s="67">
        <f t="shared" si="126"/>
        <v>958.6117462252256</v>
      </c>
      <c r="J809" s="71">
        <f t="shared" si="127"/>
        <v>66.166666666666671</v>
      </c>
      <c r="K809" s="72">
        <f t="shared" si="128"/>
        <v>958.6117462252256</v>
      </c>
    </row>
    <row r="810" spans="1:11">
      <c r="A810" s="65">
        <v>795</v>
      </c>
      <c r="B810" s="67">
        <f t="shared" si="120"/>
        <v>958.6117462252256</v>
      </c>
      <c r="C810" s="66">
        <f t="shared" si="121"/>
        <v>66.25</v>
      </c>
      <c r="D810" s="70">
        <f t="shared" si="122"/>
        <v>960.15760977310686</v>
      </c>
      <c r="E810" s="67">
        <f t="shared" si="123"/>
        <v>960.15760977310686</v>
      </c>
      <c r="F810" s="68">
        <f t="shared" si="124"/>
        <v>498.00459269366735</v>
      </c>
      <c r="G810" s="68" cm="1">
        <f t="array" ref="G810">_xll.DCE_EC312_SpecificHeat_Ca(B810)</f>
        <v>650</v>
      </c>
      <c r="H810" s="67">
        <f t="shared" si="125"/>
        <v>0.19062522687012623</v>
      </c>
      <c r="I810" s="67">
        <f t="shared" si="126"/>
        <v>958.80237145209571</v>
      </c>
      <c r="J810" s="71">
        <f t="shared" si="127"/>
        <v>66.25</v>
      </c>
      <c r="K810" s="72">
        <f t="shared" si="128"/>
        <v>958.80237145209571</v>
      </c>
    </row>
    <row r="811" spans="1:11">
      <c r="A811" s="65">
        <v>796</v>
      </c>
      <c r="B811" s="67">
        <f t="shared" si="120"/>
        <v>958.80237145209571</v>
      </c>
      <c r="C811" s="66">
        <f t="shared" si="121"/>
        <v>66.333333333333329</v>
      </c>
      <c r="D811" s="70">
        <f t="shared" si="122"/>
        <v>960.34560427237045</v>
      </c>
      <c r="E811" s="67">
        <f t="shared" si="123"/>
        <v>960.34560427237045</v>
      </c>
      <c r="F811" s="68">
        <f t="shared" si="124"/>
        <v>497.3684570122208</v>
      </c>
      <c r="G811" s="68" cm="1">
        <f t="array" ref="G811">_xll.DCE_EC312_SpecificHeat_Ca(B811)</f>
        <v>650</v>
      </c>
      <c r="H811" s="67">
        <f t="shared" si="125"/>
        <v>0.19038172809446227</v>
      </c>
      <c r="I811" s="67">
        <f t="shared" si="126"/>
        <v>958.99275318019022</v>
      </c>
      <c r="J811" s="71">
        <f t="shared" si="127"/>
        <v>66.333333333333329</v>
      </c>
      <c r="K811" s="72">
        <f t="shared" si="128"/>
        <v>958.99275318019022</v>
      </c>
    </row>
    <row r="812" spans="1:11">
      <c r="A812" s="65">
        <v>797</v>
      </c>
      <c r="B812" s="67">
        <f t="shared" si="120"/>
        <v>958.99275318019022</v>
      </c>
      <c r="C812" s="66">
        <f t="shared" si="121"/>
        <v>66.416666666666671</v>
      </c>
      <c r="D812" s="70">
        <f t="shared" si="122"/>
        <v>960.533363189493</v>
      </c>
      <c r="E812" s="67">
        <f t="shared" si="123"/>
        <v>960.533363189493</v>
      </c>
      <c r="F812" s="68">
        <f t="shared" si="124"/>
        <v>496.73395097416324</v>
      </c>
      <c r="G812" s="68" cm="1">
        <f t="array" ref="G812">_xll.DCE_EC312_SpecificHeat_Ca(B812)</f>
        <v>650</v>
      </c>
      <c r="H812" s="67">
        <f t="shared" si="125"/>
        <v>0.19013885311051693</v>
      </c>
      <c r="I812" s="67">
        <f t="shared" si="126"/>
        <v>959.18289203330073</v>
      </c>
      <c r="J812" s="71">
        <f t="shared" si="127"/>
        <v>66.416666666666671</v>
      </c>
      <c r="K812" s="72">
        <f t="shared" si="128"/>
        <v>959.18289203330073</v>
      </c>
    </row>
    <row r="813" spans="1:11">
      <c r="A813" s="65">
        <v>798</v>
      </c>
      <c r="B813" s="67">
        <f t="shared" si="120"/>
        <v>959.18289203330073</v>
      </c>
      <c r="C813" s="66">
        <f t="shared" si="121"/>
        <v>66.5</v>
      </c>
      <c r="D813" s="70">
        <f t="shared" si="122"/>
        <v>960.72088711416745</v>
      </c>
      <c r="E813" s="67">
        <f t="shared" si="123"/>
        <v>960.72088711416745</v>
      </c>
      <c r="F813" s="68">
        <f t="shared" si="124"/>
        <v>496.10106830354857</v>
      </c>
      <c r="G813" s="68" cm="1">
        <f t="array" ref="G813">_xll.DCE_EC312_SpecificHeat_Ca(B813)</f>
        <v>650</v>
      </c>
      <c r="H813" s="67">
        <f t="shared" si="125"/>
        <v>0.18989659951599575</v>
      </c>
      <c r="I813" s="67">
        <f t="shared" si="126"/>
        <v>959.37278863281676</v>
      </c>
      <c r="J813" s="71">
        <f t="shared" si="127"/>
        <v>66.5</v>
      </c>
      <c r="K813" s="72">
        <f t="shared" si="128"/>
        <v>959.37278863281676</v>
      </c>
    </row>
    <row r="814" spans="1:11">
      <c r="A814" s="65">
        <v>799</v>
      </c>
      <c r="B814" s="67">
        <f t="shared" si="120"/>
        <v>959.37278863281676</v>
      </c>
      <c r="C814" s="66">
        <f t="shared" si="121"/>
        <v>66.583333333333329</v>
      </c>
      <c r="D814" s="70">
        <f t="shared" si="122"/>
        <v>960.90817663387486</v>
      </c>
      <c r="E814" s="67">
        <f t="shared" si="123"/>
        <v>960.90817663387486</v>
      </c>
      <c r="F814" s="68">
        <f t="shared" si="124"/>
        <v>495.46980275639487</v>
      </c>
      <c r="G814" s="68" cm="1">
        <f t="array" ref="G814">_xll.DCE_EC312_SpecificHeat_Ca(B814)</f>
        <v>650</v>
      </c>
      <c r="H814" s="67">
        <f t="shared" si="125"/>
        <v>0.18965496492083952</v>
      </c>
      <c r="I814" s="67">
        <f t="shared" si="126"/>
        <v>959.56244359773757</v>
      </c>
      <c r="J814" s="71">
        <f t="shared" si="127"/>
        <v>66.583333333333329</v>
      </c>
      <c r="K814" s="72">
        <f t="shared" si="128"/>
        <v>959.56244359773757</v>
      </c>
    </row>
    <row r="815" spans="1:11">
      <c r="A815" s="65">
        <v>800</v>
      </c>
      <c r="B815" s="67">
        <f t="shared" si="120"/>
        <v>959.56244359773757</v>
      </c>
      <c r="C815" s="66">
        <f t="shared" si="121"/>
        <v>66.666666666666671</v>
      </c>
      <c r="D815" s="70">
        <f t="shared" si="122"/>
        <v>961.09523233389643</v>
      </c>
      <c r="E815" s="67">
        <f t="shared" si="123"/>
        <v>961.09523233389643</v>
      </c>
      <c r="F815" s="68">
        <f t="shared" si="124"/>
        <v>494.84014812094239</v>
      </c>
      <c r="G815" s="68" cm="1">
        <f t="array" ref="G815">_xll.DCE_EC312_SpecificHeat_Ca(B815)</f>
        <v>650</v>
      </c>
      <c r="H815" s="67">
        <f t="shared" si="125"/>
        <v>0.189413946947323</v>
      </c>
      <c r="I815" s="67">
        <f t="shared" si="126"/>
        <v>959.75185754468487</v>
      </c>
      <c r="J815" s="71">
        <f t="shared" si="127"/>
        <v>66.666666666666671</v>
      </c>
      <c r="K815" s="72">
        <f t="shared" si="128"/>
        <v>959.75185754468487</v>
      </c>
    </row>
    <row r="816" spans="1:11">
      <c r="A816" s="65">
        <v>801</v>
      </c>
      <c r="B816" s="67">
        <f t="shared" si="120"/>
        <v>959.75185754468487</v>
      </c>
      <c r="C816" s="66">
        <f t="shared" si="121"/>
        <v>66.75</v>
      </c>
      <c r="D816" s="70">
        <f t="shared" si="122"/>
        <v>961.28205479732378</v>
      </c>
      <c r="E816" s="67">
        <f t="shared" si="123"/>
        <v>961.28205479732378</v>
      </c>
      <c r="F816" s="68">
        <f t="shared" si="124"/>
        <v>494.21209821722232</v>
      </c>
      <c r="G816" s="68" cm="1">
        <f t="array" ref="G816">_xll.DCE_EC312_SpecificHeat_Ca(B816)</f>
        <v>650</v>
      </c>
      <c r="H816" s="67">
        <f t="shared" si="125"/>
        <v>0.18917354322988972</v>
      </c>
      <c r="I816" s="67">
        <f t="shared" si="126"/>
        <v>959.94103108791478</v>
      </c>
      <c r="J816" s="71">
        <f t="shared" si="127"/>
        <v>66.75</v>
      </c>
      <c r="K816" s="72">
        <f t="shared" si="128"/>
        <v>959.94103108791478</v>
      </c>
    </row>
    <row r="817" spans="1:11">
      <c r="A817" s="65">
        <v>802</v>
      </c>
      <c r="B817" s="67">
        <f t="shared" si="120"/>
        <v>959.94103108791478</v>
      </c>
      <c r="C817" s="66">
        <f t="shared" si="121"/>
        <v>66.833333333333329</v>
      </c>
      <c r="D817" s="70">
        <f t="shared" si="122"/>
        <v>961.46864460507038</v>
      </c>
      <c r="E817" s="67">
        <f t="shared" si="123"/>
        <v>961.46864460507038</v>
      </c>
      <c r="F817" s="68">
        <f t="shared" si="124"/>
        <v>493.58564689710397</v>
      </c>
      <c r="G817" s="68" cm="1">
        <f t="array" ref="G817">_xll.DCE_EC312_SpecificHeat_Ca(B817)</f>
        <v>650</v>
      </c>
      <c r="H817" s="67">
        <f t="shared" si="125"/>
        <v>0.18893375141517024</v>
      </c>
      <c r="I817" s="67">
        <f t="shared" si="126"/>
        <v>960.12996483933</v>
      </c>
      <c r="J817" s="71">
        <f t="shared" si="127"/>
        <v>66.833333333333329</v>
      </c>
      <c r="K817" s="72">
        <f t="shared" si="128"/>
        <v>960.12996483933</v>
      </c>
    </row>
    <row r="818" spans="1:11">
      <c r="A818" s="65">
        <v>803</v>
      </c>
      <c r="B818" s="67">
        <f t="shared" si="120"/>
        <v>960.12996483933</v>
      </c>
      <c r="C818" s="66">
        <f t="shared" si="121"/>
        <v>66.916666666666671</v>
      </c>
      <c r="D818" s="70">
        <f t="shared" si="122"/>
        <v>961.6550023358817</v>
      </c>
      <c r="E818" s="67">
        <f t="shared" si="123"/>
        <v>961.6550023358817</v>
      </c>
      <c r="F818" s="68">
        <f t="shared" si="124"/>
        <v>492.96078804372007</v>
      </c>
      <c r="G818" s="68" cm="1">
        <f t="array" ref="G818">_xll.DCE_EC312_SpecificHeat_Ca(B818)</f>
        <v>650</v>
      </c>
      <c r="H818" s="67">
        <f t="shared" si="125"/>
        <v>0.18869456916176203</v>
      </c>
      <c r="I818" s="67">
        <f t="shared" si="126"/>
        <v>960.31865940849173</v>
      </c>
      <c r="J818" s="71">
        <f t="shared" si="127"/>
        <v>66.916666666666671</v>
      </c>
      <c r="K818" s="72">
        <f t="shared" si="128"/>
        <v>960.31865940849173</v>
      </c>
    </row>
    <row r="819" spans="1:11">
      <c r="A819" s="65">
        <v>804</v>
      </c>
      <c r="B819" s="67">
        <f t="shared" si="120"/>
        <v>960.31865940849173</v>
      </c>
      <c r="C819" s="66">
        <f t="shared" si="121"/>
        <v>67</v>
      </c>
      <c r="D819" s="70">
        <f t="shared" si="122"/>
        <v>961.84112856634658</v>
      </c>
      <c r="E819" s="67">
        <f t="shared" si="123"/>
        <v>961.84112856634658</v>
      </c>
      <c r="F819" s="68">
        <f t="shared" si="124"/>
        <v>492.33751557153033</v>
      </c>
      <c r="G819" s="68" cm="1">
        <f t="array" ref="G819">_xll.DCE_EC312_SpecificHeat_Ca(B819)</f>
        <v>650</v>
      </c>
      <c r="H819" s="67">
        <f t="shared" si="125"/>
        <v>0.18845599414025385</v>
      </c>
      <c r="I819" s="67">
        <f t="shared" si="126"/>
        <v>960.50711540263194</v>
      </c>
      <c r="J819" s="71">
        <f t="shared" si="127"/>
        <v>67</v>
      </c>
      <c r="K819" s="72">
        <f t="shared" si="128"/>
        <v>960.50711540263194</v>
      </c>
    </row>
    <row r="820" spans="1:11">
      <c r="A820" s="65">
        <v>805</v>
      </c>
      <c r="B820" s="67">
        <f t="shared" si="120"/>
        <v>960.50711540263194</v>
      </c>
      <c r="C820" s="66">
        <f t="shared" si="121"/>
        <v>67.083333333333329</v>
      </c>
      <c r="D820" s="70">
        <f t="shared" si="122"/>
        <v>962.02702387090812</v>
      </c>
      <c r="E820" s="67">
        <f t="shared" si="123"/>
        <v>962.02702387090812</v>
      </c>
      <c r="F820" s="68">
        <f t="shared" si="124"/>
        <v>491.71582342651965</v>
      </c>
      <c r="G820" s="68" cm="1">
        <f t="array" ref="G820">_xll.DCE_EC312_SpecificHeat_Ca(B820)</f>
        <v>650</v>
      </c>
      <c r="H820" s="67">
        <f t="shared" si="125"/>
        <v>0.18821802403330157</v>
      </c>
      <c r="I820" s="67">
        <f t="shared" si="126"/>
        <v>960.69533342666523</v>
      </c>
      <c r="J820" s="71">
        <f t="shared" si="127"/>
        <v>67.083333333333329</v>
      </c>
      <c r="K820" s="72">
        <f t="shared" si="128"/>
        <v>960.69533342666523</v>
      </c>
    </row>
    <row r="821" spans="1:11">
      <c r="A821" s="65">
        <v>806</v>
      </c>
      <c r="B821" s="67">
        <f t="shared" si="120"/>
        <v>960.69533342666523</v>
      </c>
      <c r="C821" s="66">
        <f t="shared" si="121"/>
        <v>67.166666666666671</v>
      </c>
      <c r="D821" s="70">
        <f t="shared" si="122"/>
        <v>962.21268882187337</v>
      </c>
      <c r="E821" s="67">
        <f t="shared" si="123"/>
        <v>962.21268882187337</v>
      </c>
      <c r="F821" s="68">
        <f t="shared" si="124"/>
        <v>491.09570558461326</v>
      </c>
      <c r="G821" s="68" cm="1">
        <f t="array" ref="G821">_xll.DCE_EC312_SpecificHeat_Ca(B821)</f>
        <v>650</v>
      </c>
      <c r="H821" s="67">
        <f t="shared" si="125"/>
        <v>0.18798065653502161</v>
      </c>
      <c r="I821" s="67">
        <f t="shared" si="126"/>
        <v>960.88331408320028</v>
      </c>
      <c r="J821" s="71">
        <f t="shared" si="127"/>
        <v>67.166666666666671</v>
      </c>
      <c r="K821" s="72">
        <f t="shared" si="128"/>
        <v>960.88331408320028</v>
      </c>
    </row>
    <row r="822" spans="1:11">
      <c r="A822" s="65">
        <v>807</v>
      </c>
      <c r="B822" s="67">
        <f t="shared" si="120"/>
        <v>960.88331408320028</v>
      </c>
      <c r="C822" s="66">
        <f t="shared" si="121"/>
        <v>67.25</v>
      </c>
      <c r="D822" s="70">
        <f t="shared" si="122"/>
        <v>962.3981239894249</v>
      </c>
      <c r="E822" s="67">
        <f t="shared" si="123"/>
        <v>962.3981239894249</v>
      </c>
      <c r="F822" s="68">
        <f t="shared" si="124"/>
        <v>490.47715605321054</v>
      </c>
      <c r="G822" s="68" cm="1">
        <f t="array" ref="G822">_xll.DCE_EC312_SpecificHeat_Ca(B822)</f>
        <v>650</v>
      </c>
      <c r="H822" s="67">
        <f t="shared" si="125"/>
        <v>0.18774388935157801</v>
      </c>
      <c r="I822" s="67">
        <f t="shared" si="126"/>
        <v>961.0710579725519</v>
      </c>
      <c r="J822" s="71">
        <f t="shared" si="127"/>
        <v>67.25</v>
      </c>
      <c r="K822" s="72">
        <f t="shared" si="128"/>
        <v>961.0710579725519</v>
      </c>
    </row>
    <row r="823" spans="1:11">
      <c r="A823" s="65">
        <v>808</v>
      </c>
      <c r="B823" s="67">
        <f t="shared" si="120"/>
        <v>961.0710579725519</v>
      </c>
      <c r="C823" s="66">
        <f t="shared" si="121"/>
        <v>67.333333333333329</v>
      </c>
      <c r="D823" s="70">
        <f t="shared" si="122"/>
        <v>962.5833299416305</v>
      </c>
      <c r="E823" s="67">
        <f t="shared" si="123"/>
        <v>962.5833299416305</v>
      </c>
      <c r="F823" s="68">
        <f t="shared" si="124"/>
        <v>489.8601688697687</v>
      </c>
      <c r="G823" s="68" cm="1">
        <f t="array" ref="G823">_xll.DCE_EC312_SpecificHeat_Ca(B823)</f>
        <v>650</v>
      </c>
      <c r="H823" s="67">
        <f t="shared" si="125"/>
        <v>0.18750772020064027</v>
      </c>
      <c r="I823" s="67">
        <f t="shared" si="126"/>
        <v>961.25856569275254</v>
      </c>
      <c r="J823" s="71">
        <f t="shared" si="127"/>
        <v>67.333333333333329</v>
      </c>
      <c r="K823" s="72">
        <f t="shared" si="128"/>
        <v>961.25856569275254</v>
      </c>
    </row>
    <row r="824" spans="1:11">
      <c r="A824" s="65">
        <v>809</v>
      </c>
      <c r="B824" s="67">
        <f t="shared" si="120"/>
        <v>961.25856569275254</v>
      </c>
      <c r="C824" s="66">
        <f t="shared" si="121"/>
        <v>67.416666666666671</v>
      </c>
      <c r="D824" s="70">
        <f t="shared" si="122"/>
        <v>962.76830724445415</v>
      </c>
      <c r="E824" s="67">
        <f t="shared" si="123"/>
        <v>962.76830724445415</v>
      </c>
      <c r="F824" s="68">
        <f t="shared" si="124"/>
        <v>489.24473810223725</v>
      </c>
      <c r="G824" s="68" cm="1">
        <f t="array" ref="G824">_xll.DCE_EC312_SpecificHeat_Ca(B824)</f>
        <v>650</v>
      </c>
      <c r="H824" s="67">
        <f t="shared" si="125"/>
        <v>0.18727214681154963</v>
      </c>
      <c r="I824" s="67">
        <f t="shared" si="126"/>
        <v>961.44583783956409</v>
      </c>
      <c r="J824" s="71">
        <f t="shared" si="127"/>
        <v>67.416666666666671</v>
      </c>
      <c r="K824" s="72">
        <f t="shared" si="128"/>
        <v>961.44583783956409</v>
      </c>
    </row>
    <row r="825" spans="1:11">
      <c r="A825" s="65">
        <v>810</v>
      </c>
      <c r="B825" s="67">
        <f t="shared" si="120"/>
        <v>961.44583783956409</v>
      </c>
      <c r="C825" s="66">
        <f t="shared" si="121"/>
        <v>67.5</v>
      </c>
      <c r="D825" s="70">
        <f t="shared" si="122"/>
        <v>962.95305646176644</v>
      </c>
      <c r="E825" s="67">
        <f t="shared" si="123"/>
        <v>962.95305646176644</v>
      </c>
      <c r="F825" s="68">
        <f t="shared" si="124"/>
        <v>488.6308578484589</v>
      </c>
      <c r="G825" s="68" cm="1">
        <f t="array" ref="G825">_xll.DCE_EC312_SpecificHeat_Ca(B825)</f>
        <v>650</v>
      </c>
      <c r="H825" s="67">
        <f t="shared" si="125"/>
        <v>0.1870371669250899</v>
      </c>
      <c r="I825" s="67">
        <f t="shared" si="126"/>
        <v>961.63287500648914</v>
      </c>
      <c r="J825" s="71">
        <f t="shared" si="127"/>
        <v>67.5</v>
      </c>
      <c r="K825" s="72">
        <f t="shared" si="128"/>
        <v>961.63287500648914</v>
      </c>
    </row>
    <row r="826" spans="1:11">
      <c r="A826" s="65">
        <v>811</v>
      </c>
      <c r="B826" s="67">
        <f t="shared" si="120"/>
        <v>961.63287500648914</v>
      </c>
      <c r="C826" s="66">
        <f t="shared" si="121"/>
        <v>67.583333333333329</v>
      </c>
      <c r="D826" s="70">
        <f t="shared" si="122"/>
        <v>963.1375781553545</v>
      </c>
      <c r="E826" s="67">
        <f t="shared" si="123"/>
        <v>963.1375781553545</v>
      </c>
      <c r="F826" s="68">
        <f t="shared" si="124"/>
        <v>488.01852223644852</v>
      </c>
      <c r="G826" s="68" cm="1">
        <f t="array" ref="G826">_xll.DCE_EC312_SpecificHeat_Ca(B826)</f>
        <v>650</v>
      </c>
      <c r="H826" s="67">
        <f t="shared" si="125"/>
        <v>0.18680277829359404</v>
      </c>
      <c r="I826" s="67">
        <f t="shared" si="126"/>
        <v>961.8196777847827</v>
      </c>
      <c r="J826" s="71">
        <f t="shared" si="127"/>
        <v>67.583333333333329</v>
      </c>
      <c r="K826" s="72">
        <f t="shared" si="128"/>
        <v>961.8196777847827</v>
      </c>
    </row>
    <row r="827" spans="1:11">
      <c r="A827" s="65">
        <v>812</v>
      </c>
      <c r="B827" s="67">
        <f t="shared" si="120"/>
        <v>961.8196777847827</v>
      </c>
      <c r="C827" s="66">
        <f t="shared" si="121"/>
        <v>67.666666666666671</v>
      </c>
      <c r="D827" s="70">
        <f t="shared" si="122"/>
        <v>963.32187288493287</v>
      </c>
      <c r="E827" s="67">
        <f t="shared" si="123"/>
        <v>963.32187288493287</v>
      </c>
      <c r="F827" s="68">
        <f t="shared" si="124"/>
        <v>487.40772542371127</v>
      </c>
      <c r="G827" s="68" cm="1">
        <f t="array" ref="G827">_xll.DCE_EC312_SpecificHeat_Ca(B827)</f>
        <v>650</v>
      </c>
      <c r="H827" s="67">
        <f t="shared" si="125"/>
        <v>0.1865689786806832</v>
      </c>
      <c r="I827" s="67">
        <f t="shared" si="126"/>
        <v>962.00624676346342</v>
      </c>
      <c r="J827" s="71">
        <f t="shared" si="127"/>
        <v>67.666666666666671</v>
      </c>
      <c r="K827" s="72">
        <f t="shared" si="128"/>
        <v>962.00624676346342</v>
      </c>
    </row>
    <row r="828" spans="1:11">
      <c r="A828" s="65">
        <v>813</v>
      </c>
      <c r="B828" s="67">
        <f t="shared" si="120"/>
        <v>962.00624676346342</v>
      </c>
      <c r="C828" s="66">
        <f t="shared" si="121"/>
        <v>67.75</v>
      </c>
      <c r="D828" s="70">
        <f t="shared" si="122"/>
        <v>963.50594120815231</v>
      </c>
      <c r="E828" s="67">
        <f t="shared" si="123"/>
        <v>963.50594120815231</v>
      </c>
      <c r="F828" s="68">
        <f t="shared" si="124"/>
        <v>486.79846159720262</v>
      </c>
      <c r="G828" s="68" cm="1">
        <f t="array" ref="G828">_xll.DCE_EC312_SpecificHeat_Ca(B828)</f>
        <v>650</v>
      </c>
      <c r="H828" s="67">
        <f t="shared" si="125"/>
        <v>0.18633576586125161</v>
      </c>
      <c r="I828" s="67">
        <f t="shared" si="126"/>
        <v>962.19258252932468</v>
      </c>
      <c r="J828" s="71">
        <f t="shared" si="127"/>
        <v>67.75</v>
      </c>
      <c r="K828" s="72">
        <f t="shared" si="128"/>
        <v>962.19258252932468</v>
      </c>
    </row>
    <row r="829" spans="1:11">
      <c r="A829" s="65">
        <v>814</v>
      </c>
      <c r="B829" s="67">
        <f t="shared" si="120"/>
        <v>962.19258252932468</v>
      </c>
      <c r="C829" s="66">
        <f t="shared" si="121"/>
        <v>67.833333333333329</v>
      </c>
      <c r="D829" s="70">
        <f t="shared" si="122"/>
        <v>963.68978368061153</v>
      </c>
      <c r="E829" s="67">
        <f t="shared" si="123"/>
        <v>963.68978368061153</v>
      </c>
      <c r="F829" s="68">
        <f t="shared" si="124"/>
        <v>486.19072497334508</v>
      </c>
      <c r="G829" s="68" cm="1">
        <f t="array" ref="G829">_xll.DCE_EC312_SpecificHeat_Ca(B829)</f>
        <v>650</v>
      </c>
      <c r="H829" s="67">
        <f t="shared" si="125"/>
        <v>0.18610313762147274</v>
      </c>
      <c r="I829" s="67">
        <f t="shared" si="126"/>
        <v>962.37868566694613</v>
      </c>
      <c r="J829" s="71">
        <f t="shared" si="127"/>
        <v>67.833333333333329</v>
      </c>
      <c r="K829" s="72">
        <f t="shared" si="128"/>
        <v>962.37868566694613</v>
      </c>
    </row>
    <row r="830" spans="1:11">
      <c r="A830" s="65">
        <v>815</v>
      </c>
      <c r="B830" s="67">
        <f t="shared" si="120"/>
        <v>962.37868566694613</v>
      </c>
      <c r="C830" s="66">
        <f t="shared" si="121"/>
        <v>67.916666666666671</v>
      </c>
      <c r="D830" s="70">
        <f t="shared" si="122"/>
        <v>963.87340085586709</v>
      </c>
      <c r="E830" s="67">
        <f t="shared" si="123"/>
        <v>963.87340085586709</v>
      </c>
      <c r="F830" s="68">
        <f t="shared" si="124"/>
        <v>485.58450979798573</v>
      </c>
      <c r="G830" s="68" cm="1">
        <f t="array" ref="G830">_xll.DCE_EC312_SpecificHeat_Ca(B830)</f>
        <v>650</v>
      </c>
      <c r="H830" s="67">
        <f t="shared" si="125"/>
        <v>0.18587109175878314</v>
      </c>
      <c r="I830" s="67">
        <f t="shared" si="126"/>
        <v>962.56455675870495</v>
      </c>
      <c r="J830" s="71">
        <f t="shared" si="127"/>
        <v>67.916666666666671</v>
      </c>
      <c r="K830" s="72">
        <f t="shared" si="128"/>
        <v>962.56455675870495</v>
      </c>
    </row>
    <row r="831" spans="1:11">
      <c r="A831" s="65">
        <v>816</v>
      </c>
      <c r="B831" s="67">
        <f t="shared" si="120"/>
        <v>962.56455675870495</v>
      </c>
      <c r="C831" s="66">
        <f t="shared" si="121"/>
        <v>68</v>
      </c>
      <c r="D831" s="70">
        <f t="shared" si="122"/>
        <v>964.0567932854417</v>
      </c>
      <c r="E831" s="67">
        <f t="shared" si="123"/>
        <v>964.0567932854417</v>
      </c>
      <c r="F831" s="68">
        <f t="shared" si="124"/>
        <v>484.97981034531455</v>
      </c>
      <c r="G831" s="68" cm="1">
        <f t="array" ref="G831">_xll.DCE_EC312_SpecificHeat_Ca(B831)</f>
        <v>650</v>
      </c>
      <c r="H831" s="67">
        <f t="shared" si="125"/>
        <v>0.18563962608146839</v>
      </c>
      <c r="I831" s="67">
        <f t="shared" si="126"/>
        <v>962.75019638478648</v>
      </c>
      <c r="J831" s="71">
        <f t="shared" si="127"/>
        <v>68</v>
      </c>
      <c r="K831" s="72">
        <f t="shared" si="128"/>
        <v>962.75019638478648</v>
      </c>
    </row>
    <row r="832" spans="1:11">
      <c r="A832" s="65">
        <v>817</v>
      </c>
      <c r="B832" s="67">
        <f t="shared" si="120"/>
        <v>962.75019638478648</v>
      </c>
      <c r="C832" s="66">
        <f t="shared" si="121"/>
        <v>68.083333333333329</v>
      </c>
      <c r="D832" s="70">
        <f t="shared" si="122"/>
        <v>964.23996151883614</v>
      </c>
      <c r="E832" s="67">
        <f t="shared" si="123"/>
        <v>964.23996151883614</v>
      </c>
      <c r="F832" s="68">
        <f t="shared" si="124"/>
        <v>484.37662091865434</v>
      </c>
      <c r="G832" s="68" cm="1">
        <f t="array" ref="G832">_xll.DCE_EC312_SpecificHeat_Ca(B832)</f>
        <v>650</v>
      </c>
      <c r="H832" s="67">
        <f t="shared" si="125"/>
        <v>0.18540873840896557</v>
      </c>
      <c r="I832" s="67">
        <f t="shared" si="126"/>
        <v>962.93560512319539</v>
      </c>
      <c r="J832" s="71">
        <f t="shared" si="127"/>
        <v>68.083333333333329</v>
      </c>
      <c r="K832" s="72">
        <f t="shared" si="128"/>
        <v>962.93560512319539</v>
      </c>
    </row>
    <row r="833" spans="1:11">
      <c r="A833" s="65">
        <v>818</v>
      </c>
      <c r="B833" s="67">
        <f t="shared" si="120"/>
        <v>962.93560512319539</v>
      </c>
      <c r="C833" s="66">
        <f t="shared" si="121"/>
        <v>68.166666666666671</v>
      </c>
      <c r="D833" s="70">
        <f t="shared" si="122"/>
        <v>964.42290610353871</v>
      </c>
      <c r="E833" s="67">
        <f t="shared" si="123"/>
        <v>964.42290610353871</v>
      </c>
      <c r="F833" s="68">
        <f t="shared" si="124"/>
        <v>483.77493585029902</v>
      </c>
      <c r="G833" s="68" cm="1">
        <f t="array" ref="G833">_xll.DCE_EC312_SpecificHeat_Ca(B833)</f>
        <v>650</v>
      </c>
      <c r="H833" s="67">
        <f t="shared" si="125"/>
        <v>0.18517842657180111</v>
      </c>
      <c r="I833" s="67">
        <f t="shared" si="126"/>
        <v>963.12078354976722</v>
      </c>
      <c r="J833" s="71">
        <f t="shared" si="127"/>
        <v>68.166666666666671</v>
      </c>
      <c r="K833" s="72">
        <f t="shared" si="128"/>
        <v>963.12078354976722</v>
      </c>
    </row>
    <row r="834" spans="1:11">
      <c r="A834" s="65">
        <v>819</v>
      </c>
      <c r="B834" s="67">
        <f t="shared" si="120"/>
        <v>963.12078354976722</v>
      </c>
      <c r="C834" s="66">
        <f t="shared" si="121"/>
        <v>68.25</v>
      </c>
      <c r="D834" s="70">
        <f t="shared" si="122"/>
        <v>964.60562758503363</v>
      </c>
      <c r="E834" s="67">
        <f t="shared" si="123"/>
        <v>964.60562758503363</v>
      </c>
      <c r="F834" s="68">
        <f t="shared" si="124"/>
        <v>483.17474950013826</v>
      </c>
      <c r="G834" s="68" cm="1">
        <f t="array" ref="G834">_xll.DCE_EC312_SpecificHeat_Ca(B834)</f>
        <v>650</v>
      </c>
      <c r="H834" s="67">
        <f t="shared" si="125"/>
        <v>0.18494868841106465</v>
      </c>
      <c r="I834" s="67">
        <f t="shared" si="126"/>
        <v>963.30573223817828</v>
      </c>
      <c r="J834" s="71">
        <f t="shared" si="127"/>
        <v>68.25</v>
      </c>
      <c r="K834" s="72">
        <f t="shared" si="128"/>
        <v>963.30573223817828</v>
      </c>
    </row>
    <row r="835" spans="1:11">
      <c r="A835" s="65">
        <v>820</v>
      </c>
      <c r="B835" s="67">
        <f t="shared" si="120"/>
        <v>963.30573223817828</v>
      </c>
      <c r="C835" s="66">
        <f t="shared" si="121"/>
        <v>68.333333333333329</v>
      </c>
      <c r="D835" s="70">
        <f t="shared" si="122"/>
        <v>964.78812650681277</v>
      </c>
      <c r="E835" s="67">
        <f t="shared" si="123"/>
        <v>964.78812650681277</v>
      </c>
      <c r="F835" s="68">
        <f t="shared" si="124"/>
        <v>482.57605625676905</v>
      </c>
      <c r="G835" s="68" cm="1">
        <f t="array" ref="G835">_xll.DCE_EC312_SpecificHeat_Ca(B835)</f>
        <v>650</v>
      </c>
      <c r="H835" s="67">
        <f t="shared" si="125"/>
        <v>0.1847195217788343</v>
      </c>
      <c r="I835" s="67">
        <f t="shared" si="126"/>
        <v>963.49045175995707</v>
      </c>
      <c r="J835" s="71">
        <f t="shared" si="127"/>
        <v>68.333333333333329</v>
      </c>
      <c r="K835" s="72">
        <f t="shared" si="128"/>
        <v>963.49045175995707</v>
      </c>
    </row>
    <row r="836" spans="1:11">
      <c r="A836" s="65">
        <v>821</v>
      </c>
      <c r="B836" s="67">
        <f t="shared" si="120"/>
        <v>963.49045175995707</v>
      </c>
      <c r="C836" s="66">
        <f t="shared" si="121"/>
        <v>68.416666666666671</v>
      </c>
      <c r="D836" s="70">
        <f t="shared" si="122"/>
        <v>964.97040341038405</v>
      </c>
      <c r="E836" s="67">
        <f t="shared" si="123"/>
        <v>964.97040341038405</v>
      </c>
      <c r="F836" s="68">
        <f t="shared" si="124"/>
        <v>481.97885053710883</v>
      </c>
      <c r="G836" s="68" cm="1">
        <f t="array" ref="G836">_xll.DCE_EC312_SpecificHeat_Ca(B836)</f>
        <v>650</v>
      </c>
      <c r="H836" s="67">
        <f t="shared" si="125"/>
        <v>0.18449092453802854</v>
      </c>
      <c r="I836" s="67">
        <f t="shared" si="126"/>
        <v>963.67494268449514</v>
      </c>
      <c r="J836" s="71">
        <f t="shared" si="127"/>
        <v>68.416666666666671</v>
      </c>
      <c r="K836" s="72">
        <f t="shared" si="128"/>
        <v>963.67494268449514</v>
      </c>
    </row>
    <row r="837" spans="1:11">
      <c r="A837" s="65">
        <v>822</v>
      </c>
      <c r="B837" s="67">
        <f t="shared" si="120"/>
        <v>963.67494268449514</v>
      </c>
      <c r="C837" s="66">
        <f t="shared" si="121"/>
        <v>68.5</v>
      </c>
      <c r="D837" s="70">
        <f t="shared" si="122"/>
        <v>965.15245883528166</v>
      </c>
      <c r="E837" s="67">
        <f t="shared" si="123"/>
        <v>965.15245883528166</v>
      </c>
      <c r="F837" s="68">
        <f t="shared" si="124"/>
        <v>481.38312678547027</v>
      </c>
      <c r="G837" s="68" cm="1">
        <f t="array" ref="G837">_xll.DCE_EC312_SpecificHeat_Ca(B837)</f>
        <v>650</v>
      </c>
      <c r="H837" s="67">
        <f t="shared" si="125"/>
        <v>0.18426289456205225</v>
      </c>
      <c r="I837" s="67">
        <f t="shared" si="126"/>
        <v>963.85920557905717</v>
      </c>
      <c r="J837" s="71">
        <f t="shared" si="127"/>
        <v>68.5</v>
      </c>
      <c r="K837" s="72">
        <f t="shared" si="128"/>
        <v>963.85920557905717</v>
      </c>
    </row>
    <row r="838" spans="1:11">
      <c r="A838" s="65">
        <v>823</v>
      </c>
      <c r="B838" s="67">
        <f t="shared" si="120"/>
        <v>963.85920557905717</v>
      </c>
      <c r="C838" s="66">
        <f t="shared" si="121"/>
        <v>68.583333333333329</v>
      </c>
      <c r="D838" s="70">
        <f t="shared" si="122"/>
        <v>965.33429331907541</v>
      </c>
      <c r="E838" s="67">
        <f t="shared" si="123"/>
        <v>965.33429331907541</v>
      </c>
      <c r="F838" s="68">
        <f t="shared" si="124"/>
        <v>480.78887947406486</v>
      </c>
      <c r="G838" s="68" cm="1">
        <f t="array" ref="G838">_xll.DCE_EC312_SpecificHeat_Ca(B838)</f>
        <v>650</v>
      </c>
      <c r="H838" s="67">
        <f t="shared" si="125"/>
        <v>0.18403542973498929</v>
      </c>
      <c r="I838" s="67">
        <f t="shared" si="126"/>
        <v>964.04324100879217</v>
      </c>
      <c r="J838" s="71">
        <f t="shared" si="127"/>
        <v>68.583333333333329</v>
      </c>
      <c r="K838" s="72">
        <f t="shared" si="128"/>
        <v>964.04324100879217</v>
      </c>
    </row>
    <row r="839" spans="1:11">
      <c r="A839" s="65">
        <v>824</v>
      </c>
      <c r="B839" s="67">
        <f t="shared" si="120"/>
        <v>964.04324100879217</v>
      </c>
      <c r="C839" s="66">
        <f t="shared" si="121"/>
        <v>68.666666666666671</v>
      </c>
      <c r="D839" s="70">
        <f t="shared" si="122"/>
        <v>965.51590739738026</v>
      </c>
      <c r="E839" s="67">
        <f t="shared" si="123"/>
        <v>965.51590739738026</v>
      </c>
      <c r="F839" s="68">
        <f t="shared" si="124"/>
        <v>480.19610310286618</v>
      </c>
      <c r="G839" s="68" cm="1">
        <f t="array" ref="G839">_xll.DCE_EC312_SpecificHeat_Ca(B839)</f>
        <v>650</v>
      </c>
      <c r="H839" s="67">
        <f t="shared" si="125"/>
        <v>0.18380852795155031</v>
      </c>
      <c r="I839" s="67">
        <f t="shared" si="126"/>
        <v>964.22704953674372</v>
      </c>
      <c r="J839" s="71">
        <f t="shared" si="127"/>
        <v>68.666666666666671</v>
      </c>
      <c r="K839" s="72">
        <f t="shared" si="128"/>
        <v>964.22704953674372</v>
      </c>
    </row>
    <row r="840" spans="1:11">
      <c r="A840" s="65">
        <v>825</v>
      </c>
      <c r="B840" s="67">
        <f t="shared" si="120"/>
        <v>964.22704953674372</v>
      </c>
      <c r="C840" s="66">
        <f t="shared" si="121"/>
        <v>68.75</v>
      </c>
      <c r="D840" s="70">
        <f t="shared" si="122"/>
        <v>965.69730160386575</v>
      </c>
      <c r="E840" s="67">
        <f t="shared" si="123"/>
        <v>965.69730160386575</v>
      </c>
      <c r="F840" s="68">
        <f t="shared" si="124"/>
        <v>479.60479219873417</v>
      </c>
      <c r="G840" s="68" cm="1">
        <f t="array" ref="G840">_xll.DCE_EC312_SpecificHeat_Ca(B840)</f>
        <v>650</v>
      </c>
      <c r="H840" s="67">
        <f t="shared" si="125"/>
        <v>0.18358218711673743</v>
      </c>
      <c r="I840" s="67">
        <f t="shared" si="126"/>
        <v>964.41063172386043</v>
      </c>
      <c r="J840" s="71">
        <f t="shared" si="127"/>
        <v>68.75</v>
      </c>
      <c r="K840" s="72">
        <f t="shared" si="128"/>
        <v>964.41063172386043</v>
      </c>
    </row>
    <row r="841" spans="1:11">
      <c r="A841" s="65">
        <v>826</v>
      </c>
      <c r="B841" s="67">
        <f t="shared" si="120"/>
        <v>964.41063172386043</v>
      </c>
      <c r="C841" s="66">
        <f t="shared" si="121"/>
        <v>68.833333333333329</v>
      </c>
      <c r="D841" s="70">
        <f t="shared" si="122"/>
        <v>965.87847647026592</v>
      </c>
      <c r="E841" s="67">
        <f t="shared" si="123"/>
        <v>965.87847647026592</v>
      </c>
      <c r="F841" s="68">
        <f t="shared" si="124"/>
        <v>479.01494131635383</v>
      </c>
      <c r="G841" s="68" cm="1">
        <f t="array" ref="G841">_xll.DCE_EC312_SpecificHeat_Ca(B841)</f>
        <v>650</v>
      </c>
      <c r="H841" s="67">
        <f t="shared" si="125"/>
        <v>0.18335640514620355</v>
      </c>
      <c r="I841" s="67">
        <f t="shared" si="126"/>
        <v>964.59398812900668</v>
      </c>
      <c r="J841" s="71">
        <f t="shared" si="127"/>
        <v>68.833333333333329</v>
      </c>
      <c r="K841" s="72">
        <f t="shared" si="128"/>
        <v>964.59398812900668</v>
      </c>
    </row>
    <row r="842" spans="1:11">
      <c r="A842" s="65">
        <v>827</v>
      </c>
      <c r="B842" s="67">
        <f t="shared" si="120"/>
        <v>964.59398812900668</v>
      </c>
      <c r="C842" s="66">
        <f t="shared" si="121"/>
        <v>68.916666666666671</v>
      </c>
      <c r="D842" s="70">
        <f t="shared" si="122"/>
        <v>966.05943252638758</v>
      </c>
      <c r="E842" s="67">
        <f t="shared" si="123"/>
        <v>966.05943252638758</v>
      </c>
      <c r="F842" s="68">
        <f t="shared" si="124"/>
        <v>478.4265450367576</v>
      </c>
      <c r="G842" s="68" cm="1">
        <f t="array" ref="G842">_xll.DCE_EC312_SpecificHeat_Ca(B842)</f>
        <v>650</v>
      </c>
      <c r="H842" s="67">
        <f t="shared" si="125"/>
        <v>0.18313117996568684</v>
      </c>
      <c r="I842" s="67">
        <f t="shared" si="126"/>
        <v>964.77711930897237</v>
      </c>
      <c r="J842" s="71">
        <f t="shared" si="127"/>
        <v>68.916666666666671</v>
      </c>
      <c r="K842" s="72">
        <f t="shared" si="128"/>
        <v>964.77711930897237</v>
      </c>
    </row>
    <row r="843" spans="1:11">
      <c r="A843" s="65">
        <v>828</v>
      </c>
      <c r="B843" s="67">
        <f t="shared" si="120"/>
        <v>964.77711930897237</v>
      </c>
      <c r="C843" s="66">
        <f t="shared" si="121"/>
        <v>69</v>
      </c>
      <c r="D843" s="70">
        <f t="shared" si="122"/>
        <v>966.24017030012089</v>
      </c>
      <c r="E843" s="67">
        <f t="shared" si="123"/>
        <v>966.24017030012089</v>
      </c>
      <c r="F843" s="68">
        <f t="shared" si="124"/>
        <v>477.83959796841123</v>
      </c>
      <c r="G843" s="68" cm="1">
        <f t="array" ref="G843">_xll.DCE_EC312_SpecificHeat_Ca(B843)</f>
        <v>650</v>
      </c>
      <c r="H843" s="67">
        <f t="shared" si="125"/>
        <v>0.1829065095114264</v>
      </c>
      <c r="I843" s="67">
        <f t="shared" si="126"/>
        <v>964.96002581848381</v>
      </c>
      <c r="J843" s="71">
        <f t="shared" si="127"/>
        <v>69</v>
      </c>
      <c r="K843" s="72">
        <f t="shared" si="128"/>
        <v>964.96002581848381</v>
      </c>
    </row>
    <row r="844" spans="1:11">
      <c r="A844" s="65">
        <v>829</v>
      </c>
      <c r="B844" s="67">
        <f t="shared" si="120"/>
        <v>964.96002581848381</v>
      </c>
      <c r="C844" s="66">
        <f t="shared" si="121"/>
        <v>69.083333333333329</v>
      </c>
      <c r="D844" s="70">
        <f t="shared" si="122"/>
        <v>966.42069031744757</v>
      </c>
      <c r="E844" s="67">
        <f t="shared" si="123"/>
        <v>966.42069031744757</v>
      </c>
      <c r="F844" s="68">
        <f t="shared" si="124"/>
        <v>477.25409474617959</v>
      </c>
      <c r="G844" s="68" cm="1">
        <f t="array" ref="G844">_xll.DCE_EC312_SpecificHeat_Ca(B844)</f>
        <v>650</v>
      </c>
      <c r="H844" s="67">
        <f t="shared" si="125"/>
        <v>0.18268239172976619</v>
      </c>
      <c r="I844" s="67">
        <f t="shared" si="126"/>
        <v>965.14270821021353</v>
      </c>
      <c r="J844" s="71">
        <f t="shared" si="127"/>
        <v>69.083333333333329</v>
      </c>
      <c r="K844" s="72">
        <f t="shared" si="128"/>
        <v>965.14270821021353</v>
      </c>
    </row>
    <row r="845" spans="1:11">
      <c r="A845" s="65">
        <v>830</v>
      </c>
      <c r="B845" s="67">
        <f t="shared" si="120"/>
        <v>965.14270821021353</v>
      </c>
      <c r="C845" s="66">
        <f t="shared" si="121"/>
        <v>69.166666666666671</v>
      </c>
      <c r="D845" s="70">
        <f t="shared" si="122"/>
        <v>966.60099310245062</v>
      </c>
      <c r="E845" s="67">
        <f t="shared" si="123"/>
        <v>966.60099310245062</v>
      </c>
      <c r="F845" s="68">
        <f t="shared" si="124"/>
        <v>476.67003003134295</v>
      </c>
      <c r="G845" s="68" cm="1">
        <f t="array" ref="G845">_xll.DCE_EC312_SpecificHeat_Ca(B845)</f>
        <v>650</v>
      </c>
      <c r="H845" s="67">
        <f t="shared" si="125"/>
        <v>0.1824588245771615</v>
      </c>
      <c r="I845" s="67">
        <f t="shared" si="126"/>
        <v>965.32516703479064</v>
      </c>
      <c r="J845" s="71">
        <f t="shared" si="127"/>
        <v>69.166666666666671</v>
      </c>
      <c r="K845" s="72">
        <f t="shared" si="128"/>
        <v>965.32516703479064</v>
      </c>
    </row>
    <row r="846" spans="1:11">
      <c r="A846" s="65">
        <v>831</v>
      </c>
      <c r="B846" s="67">
        <f t="shared" si="120"/>
        <v>965.32516703479064</v>
      </c>
      <c r="C846" s="66">
        <f t="shared" si="121"/>
        <v>69.25</v>
      </c>
      <c r="D846" s="70">
        <f t="shared" si="122"/>
        <v>966.78107917732336</v>
      </c>
      <c r="E846" s="67">
        <f t="shared" si="123"/>
        <v>966.78107917732336</v>
      </c>
      <c r="F846" s="68">
        <f t="shared" si="124"/>
        <v>476.08739851212511</v>
      </c>
      <c r="G846" s="68" cm="1">
        <f t="array" ref="G846">_xll.DCE_EC312_SpecificHeat_Ca(B846)</f>
        <v>650</v>
      </c>
      <c r="H846" s="67">
        <f t="shared" si="125"/>
        <v>0.18223580602038106</v>
      </c>
      <c r="I846" s="67">
        <f t="shared" si="126"/>
        <v>965.50740284081098</v>
      </c>
      <c r="J846" s="71">
        <f t="shared" si="127"/>
        <v>69.25</v>
      </c>
      <c r="K846" s="72">
        <f t="shared" si="128"/>
        <v>965.50740284081098</v>
      </c>
    </row>
    <row r="847" spans="1:11">
      <c r="A847" s="65">
        <v>832</v>
      </c>
      <c r="B847" s="67">
        <f t="shared" si="120"/>
        <v>965.50740284081098</v>
      </c>
      <c r="C847" s="66">
        <f t="shared" si="121"/>
        <v>69.333333333333329</v>
      </c>
      <c r="D847" s="70">
        <f t="shared" si="122"/>
        <v>966.96094906237818</v>
      </c>
      <c r="E847" s="67">
        <f t="shared" si="123"/>
        <v>966.96094906237818</v>
      </c>
      <c r="F847" s="68">
        <f t="shared" si="124"/>
        <v>475.50619490210869</v>
      </c>
      <c r="G847" s="68" cm="1">
        <f t="array" ref="G847">_xll.DCE_EC312_SpecificHeat_Ca(B847)</f>
        <v>650</v>
      </c>
      <c r="H847" s="67">
        <f t="shared" si="125"/>
        <v>0.18201333403590025</v>
      </c>
      <c r="I847" s="67">
        <f t="shared" si="126"/>
        <v>965.68941617484688</v>
      </c>
      <c r="J847" s="71">
        <f t="shared" si="127"/>
        <v>69.333333333333329</v>
      </c>
      <c r="K847" s="72">
        <f t="shared" si="128"/>
        <v>965.68941617484688</v>
      </c>
    </row>
    <row r="848" spans="1:11">
      <c r="A848" s="65">
        <v>833</v>
      </c>
      <c r="B848" s="67">
        <f t="shared" si="120"/>
        <v>965.68941617484688</v>
      </c>
      <c r="C848" s="66">
        <f t="shared" si="121"/>
        <v>69.416666666666671</v>
      </c>
      <c r="D848" s="70">
        <f t="shared" si="122"/>
        <v>967.14060327605659</v>
      </c>
      <c r="E848" s="67">
        <f t="shared" si="123"/>
        <v>967.14060327605659</v>
      </c>
      <c r="F848" s="68">
        <f t="shared" si="124"/>
        <v>474.92641394173614</v>
      </c>
      <c r="G848" s="68" cm="1">
        <f t="array" ref="G848">_xll.DCE_EC312_SpecificHeat_Ca(B848)</f>
        <v>650</v>
      </c>
      <c r="H848" s="67">
        <f t="shared" si="125"/>
        <v>0.18179140661047591</v>
      </c>
      <c r="I848" s="67">
        <f t="shared" si="126"/>
        <v>965.87120758145738</v>
      </c>
      <c r="J848" s="71">
        <f t="shared" si="127"/>
        <v>69.416666666666671</v>
      </c>
      <c r="K848" s="72">
        <f t="shared" si="128"/>
        <v>965.87120758145738</v>
      </c>
    </row>
    <row r="849" spans="1:11">
      <c r="A849" s="65">
        <v>834</v>
      </c>
      <c r="B849" s="67">
        <f t="shared" ref="B849:B912" si="129">IF(A849=1,20,I848)</f>
        <v>965.87120758145738</v>
      </c>
      <c r="C849" s="66">
        <f t="shared" ref="C849:C912" si="130">A849*5/60</f>
        <v>69.5</v>
      </c>
      <c r="D849" s="70">
        <f t="shared" ref="D849:D912" si="131">20 + 345 *LOG10(8 * C849 + 1)</f>
        <v>967.32004233493649</v>
      </c>
      <c r="E849" s="67">
        <f t="shared" ref="E849:E912" si="132">D849</f>
        <v>967.32004233493649</v>
      </c>
      <c r="F849" s="68">
        <f t="shared" ref="F849:F912" si="133">25 * (D849 - B849)+1 * 0.7 * 1 * 0.0000000567 * ((E849 + 273) ^ 4 - (B849 + 273) ^ 4)</f>
        <v>474.34805039676002</v>
      </c>
      <c r="G849" s="68" cm="1">
        <f t="array" ref="G849">_xll.DCE_EC312_SpecificHeat_Ca(B849)</f>
        <v>650</v>
      </c>
      <c r="H849" s="67">
        <f t="shared" ref="H849:H912" si="134">$G$10 * $G$9 / (G849 * 7850) * F849 * 5</f>
        <v>0.18157002174055303</v>
      </c>
      <c r="I849" s="67">
        <f t="shared" ref="I849:I912" si="135">B849+H849</f>
        <v>966.05277760319791</v>
      </c>
      <c r="J849" s="71">
        <f t="shared" si="127"/>
        <v>69.5</v>
      </c>
      <c r="K849" s="72">
        <f t="shared" si="128"/>
        <v>966.05277760319791</v>
      </c>
    </row>
    <row r="850" spans="1:11">
      <c r="A850" s="65">
        <v>835</v>
      </c>
      <c r="B850" s="67">
        <f t="shared" si="129"/>
        <v>966.05277760319791</v>
      </c>
      <c r="C850" s="66">
        <f t="shared" si="130"/>
        <v>69.583333333333329</v>
      </c>
      <c r="D850" s="70">
        <f t="shared" si="131"/>
        <v>967.49926675374252</v>
      </c>
      <c r="E850" s="67">
        <f t="shared" si="132"/>
        <v>967.49926675374252</v>
      </c>
      <c r="F850" s="68">
        <f t="shared" si="133"/>
        <v>473.77109905888295</v>
      </c>
      <c r="G850" s="68" cm="1">
        <f t="array" ref="G850">_xll.DCE_EC312_SpecificHeat_Ca(B850)</f>
        <v>650</v>
      </c>
      <c r="H850" s="67">
        <f t="shared" si="134"/>
        <v>0.18134917743250972</v>
      </c>
      <c r="I850" s="67">
        <f t="shared" si="135"/>
        <v>966.23412678063039</v>
      </c>
      <c r="J850" s="71">
        <f t="shared" si="127"/>
        <v>69.583333333333329</v>
      </c>
      <c r="K850" s="72">
        <f t="shared" si="128"/>
        <v>966.23412678063039</v>
      </c>
    </row>
    <row r="851" spans="1:11">
      <c r="A851" s="65">
        <v>836</v>
      </c>
      <c r="B851" s="67">
        <f t="shared" si="129"/>
        <v>966.23412678063039</v>
      </c>
      <c r="C851" s="66">
        <f t="shared" si="130"/>
        <v>69.666666666666671</v>
      </c>
      <c r="D851" s="70">
        <f t="shared" si="131"/>
        <v>967.67827704535466</v>
      </c>
      <c r="E851" s="67">
        <f t="shared" si="132"/>
        <v>967.67827704535466</v>
      </c>
      <c r="F851" s="68">
        <f t="shared" si="133"/>
        <v>473.19555474527232</v>
      </c>
      <c r="G851" s="68" cm="1">
        <f t="array" ref="G851">_xll.DCE_EC312_SpecificHeat_Ca(B851)</f>
        <v>650</v>
      </c>
      <c r="H851" s="67">
        <f t="shared" si="134"/>
        <v>0.18112887170247133</v>
      </c>
      <c r="I851" s="67">
        <f t="shared" si="135"/>
        <v>966.41525565233292</v>
      </c>
      <c r="J851" s="71">
        <f t="shared" si="127"/>
        <v>69.666666666666671</v>
      </c>
      <c r="K851" s="72">
        <f t="shared" si="128"/>
        <v>966.41525565233292</v>
      </c>
    </row>
    <row r="852" spans="1:11">
      <c r="A852" s="65">
        <v>837</v>
      </c>
      <c r="B852" s="67">
        <f t="shared" si="129"/>
        <v>966.41525565233292</v>
      </c>
      <c r="C852" s="66">
        <f t="shared" si="130"/>
        <v>69.75</v>
      </c>
      <c r="D852" s="70">
        <f t="shared" si="131"/>
        <v>967.85707372081595</v>
      </c>
      <c r="E852" s="67">
        <f t="shared" si="132"/>
        <v>967.85707372081595</v>
      </c>
      <c r="F852" s="68">
        <f t="shared" si="133"/>
        <v>472.62141229866666</v>
      </c>
      <c r="G852" s="68" cm="1">
        <f t="array" ref="G852">_xll.DCE_EC312_SpecificHeat_Ca(B852)</f>
        <v>650</v>
      </c>
      <c r="H852" s="67">
        <f t="shared" si="134"/>
        <v>0.18090910257635145</v>
      </c>
      <c r="I852" s="67">
        <f t="shared" si="135"/>
        <v>966.5961647549093</v>
      </c>
      <c r="J852" s="71">
        <f t="shared" si="127"/>
        <v>69.75</v>
      </c>
      <c r="K852" s="72">
        <f t="shared" si="128"/>
        <v>966.5961647549093</v>
      </c>
    </row>
    <row r="853" spans="1:11">
      <c r="A853" s="65">
        <v>838</v>
      </c>
      <c r="B853" s="67">
        <f t="shared" si="129"/>
        <v>966.5961647549093</v>
      </c>
      <c r="C853" s="66">
        <f t="shared" si="130"/>
        <v>69.833333333333329</v>
      </c>
      <c r="D853" s="70">
        <f t="shared" si="131"/>
        <v>968.03565728934325</v>
      </c>
      <c r="E853" s="67">
        <f t="shared" si="132"/>
        <v>968.03565728934325</v>
      </c>
      <c r="F853" s="68">
        <f t="shared" si="133"/>
        <v>472.0486665869422</v>
      </c>
      <c r="G853" s="68" cm="1">
        <f t="array" ref="G853">_xll.DCE_EC312_SpecificHeat_Ca(B853)</f>
        <v>650</v>
      </c>
      <c r="H853" s="67">
        <f t="shared" si="134"/>
        <v>0.18068986808968573</v>
      </c>
      <c r="I853" s="67">
        <f t="shared" si="135"/>
        <v>966.77685462299894</v>
      </c>
      <c r="J853" s="71">
        <f t="shared" si="127"/>
        <v>69.833333333333329</v>
      </c>
      <c r="K853" s="72">
        <f t="shared" si="128"/>
        <v>966.77685462299894</v>
      </c>
    </row>
    <row r="854" spans="1:11">
      <c r="A854" s="65">
        <v>839</v>
      </c>
      <c r="B854" s="67">
        <f t="shared" si="129"/>
        <v>966.77685462299894</v>
      </c>
      <c r="C854" s="66">
        <f t="shared" si="130"/>
        <v>69.916666666666671</v>
      </c>
      <c r="D854" s="70">
        <f t="shared" si="131"/>
        <v>968.214028258334</v>
      </c>
      <c r="E854" s="67">
        <f t="shared" si="132"/>
        <v>968.214028258334</v>
      </c>
      <c r="F854" s="68">
        <f t="shared" si="133"/>
        <v>471.47731250301359</v>
      </c>
      <c r="G854" s="68" cm="1">
        <f t="array" ref="G854">_xll.DCE_EC312_SpecificHeat_Ca(B854)</f>
        <v>650</v>
      </c>
      <c r="H854" s="67">
        <f t="shared" si="134"/>
        <v>0.18047116628759402</v>
      </c>
      <c r="I854" s="67">
        <f t="shared" si="135"/>
        <v>966.95732578928653</v>
      </c>
      <c r="J854" s="71">
        <f t="shared" si="127"/>
        <v>69.916666666666671</v>
      </c>
      <c r="K854" s="72">
        <f t="shared" si="128"/>
        <v>966.95732578928653</v>
      </c>
    </row>
    <row r="855" spans="1:11">
      <c r="A855" s="65">
        <v>840</v>
      </c>
      <c r="B855" s="67">
        <f t="shared" si="129"/>
        <v>966.95732578928653</v>
      </c>
      <c r="C855" s="66">
        <f t="shared" si="130"/>
        <v>70</v>
      </c>
      <c r="D855" s="70">
        <f t="shared" si="131"/>
        <v>968.39218713337573</v>
      </c>
      <c r="E855" s="67">
        <f t="shared" si="132"/>
        <v>968.39218713337573</v>
      </c>
      <c r="F855" s="68">
        <f t="shared" si="133"/>
        <v>470.90734496483134</v>
      </c>
      <c r="G855" s="68" cm="1">
        <f t="array" ref="G855">_xll.DCE_EC312_SpecificHeat_Ca(B855)</f>
        <v>650</v>
      </c>
      <c r="H855" s="67">
        <f t="shared" si="134"/>
        <v>0.18025299522477928</v>
      </c>
      <c r="I855" s="67">
        <f t="shared" si="135"/>
        <v>967.13757878451133</v>
      </c>
      <c r="J855" s="71">
        <f t="shared" si="127"/>
        <v>70</v>
      </c>
      <c r="K855" s="72">
        <f t="shared" si="128"/>
        <v>967.13757878451133</v>
      </c>
    </row>
    <row r="856" spans="1:11">
      <c r="A856" s="65">
        <v>841</v>
      </c>
      <c r="B856" s="67">
        <f t="shared" si="129"/>
        <v>967.13757878451133</v>
      </c>
      <c r="C856" s="66">
        <f t="shared" si="130"/>
        <v>70.083333333333329</v>
      </c>
      <c r="D856" s="70">
        <f t="shared" si="131"/>
        <v>968.57013441825484</v>
      </c>
      <c r="E856" s="67">
        <f t="shared" si="132"/>
        <v>968.57013441825484</v>
      </c>
      <c r="F856" s="68">
        <f t="shared" si="133"/>
        <v>470.33875891511525</v>
      </c>
      <c r="G856" s="68" cm="1">
        <f t="array" ref="G856">_xll.DCE_EC312_SpecificHeat_Ca(B856)</f>
        <v>650</v>
      </c>
      <c r="H856" s="67">
        <f t="shared" si="134"/>
        <v>0.18003535296542567</v>
      </c>
      <c r="I856" s="67">
        <f t="shared" si="135"/>
        <v>967.31761413747677</v>
      </c>
      <c r="J856" s="71">
        <f t="shared" si="127"/>
        <v>70.083333333333329</v>
      </c>
      <c r="K856" s="72">
        <f t="shared" si="128"/>
        <v>967.31761413747677</v>
      </c>
    </row>
    <row r="857" spans="1:11">
      <c r="A857" s="65">
        <v>842</v>
      </c>
      <c r="B857" s="67">
        <f t="shared" si="129"/>
        <v>967.31761413747677</v>
      </c>
      <c r="C857" s="66">
        <f t="shared" si="130"/>
        <v>70.166666666666671</v>
      </c>
      <c r="D857" s="70">
        <f t="shared" si="131"/>
        <v>968.74787061496465</v>
      </c>
      <c r="E857" s="67">
        <f t="shared" si="132"/>
        <v>968.74787061496465</v>
      </c>
      <c r="F857" s="68">
        <f t="shared" si="133"/>
        <v>469.77154932118225</v>
      </c>
      <c r="G857" s="68" cm="1">
        <f t="array" ref="G857">_xll.DCE_EC312_SpecificHeat_Ca(B857)</f>
        <v>650</v>
      </c>
      <c r="H857" s="67">
        <f t="shared" si="134"/>
        <v>0.17981823758313259</v>
      </c>
      <c r="I857" s="67">
        <f t="shared" si="135"/>
        <v>967.49743237505993</v>
      </c>
      <c r="J857" s="71">
        <f t="shared" si="127"/>
        <v>70.166666666666671</v>
      </c>
      <c r="K857" s="72">
        <f t="shared" si="128"/>
        <v>967.49743237505993</v>
      </c>
    </row>
    <row r="858" spans="1:11">
      <c r="A858" s="65">
        <v>843</v>
      </c>
      <c r="B858" s="67">
        <f t="shared" si="129"/>
        <v>967.49743237505993</v>
      </c>
      <c r="C858" s="66">
        <f t="shared" si="130"/>
        <v>70.25</v>
      </c>
      <c r="D858" s="70">
        <f t="shared" si="131"/>
        <v>968.92539622371442</v>
      </c>
      <c r="E858" s="67">
        <f t="shared" si="132"/>
        <v>968.92539622371442</v>
      </c>
      <c r="F858" s="68">
        <f t="shared" si="133"/>
        <v>469.20571117497076</v>
      </c>
      <c r="G858" s="68" cm="1">
        <f t="array" ref="G858">_xll.DCE_EC312_SpecificHeat_Ca(B858)</f>
        <v>650</v>
      </c>
      <c r="H858" s="67">
        <f t="shared" si="134"/>
        <v>0.17960164716092403</v>
      </c>
      <c r="I858" s="67">
        <f t="shared" si="135"/>
        <v>967.67703402222082</v>
      </c>
      <c r="J858" s="71">
        <f t="shared" si="127"/>
        <v>70.25</v>
      </c>
      <c r="K858" s="72">
        <f t="shared" si="128"/>
        <v>967.67703402222082</v>
      </c>
    </row>
    <row r="859" spans="1:11">
      <c r="A859" s="65">
        <v>844</v>
      </c>
      <c r="B859" s="67">
        <f t="shared" si="129"/>
        <v>967.67703402222082</v>
      </c>
      <c r="C859" s="66">
        <f t="shared" si="130"/>
        <v>70.333333333333329</v>
      </c>
      <c r="D859" s="70">
        <f t="shared" si="131"/>
        <v>969.10271174293723</v>
      </c>
      <c r="E859" s="67">
        <f t="shared" si="132"/>
        <v>969.10271174293723</v>
      </c>
      <c r="F859" s="68">
        <f t="shared" si="133"/>
        <v>468.64123949242787</v>
      </c>
      <c r="G859" s="68" cm="1">
        <f t="array" ref="G859">_xll.DCE_EC312_SpecificHeat_Ca(B859)</f>
        <v>650</v>
      </c>
      <c r="H859" s="67">
        <f t="shared" si="134"/>
        <v>0.17938557979101383</v>
      </c>
      <c r="I859" s="67">
        <f t="shared" si="135"/>
        <v>967.85641960201178</v>
      </c>
      <c r="J859" s="71">
        <f t="shared" si="127"/>
        <v>70.333333333333329</v>
      </c>
      <c r="K859" s="72">
        <f t="shared" si="128"/>
        <v>967.85641960201178</v>
      </c>
    </row>
    <row r="860" spans="1:11">
      <c r="A860" s="65">
        <v>845</v>
      </c>
      <c r="B860" s="67">
        <f t="shared" si="129"/>
        <v>967.85641960201178</v>
      </c>
      <c r="C860" s="66">
        <f t="shared" si="130"/>
        <v>70.416666666666671</v>
      </c>
      <c r="D860" s="70">
        <f t="shared" si="131"/>
        <v>969.27981766929906</v>
      </c>
      <c r="E860" s="67">
        <f t="shared" si="132"/>
        <v>969.27981766929906</v>
      </c>
      <c r="F860" s="68">
        <f t="shared" si="133"/>
        <v>468.07812931423479</v>
      </c>
      <c r="G860" s="68" cm="1">
        <f t="array" ref="G860">_xll.DCE_EC312_SpecificHeat_Ca(B860)</f>
        <v>650</v>
      </c>
      <c r="H860" s="67">
        <f t="shared" si="134"/>
        <v>0.17917003357508374</v>
      </c>
      <c r="I860" s="67">
        <f t="shared" si="135"/>
        <v>968.03558963558692</v>
      </c>
      <c r="J860" s="71">
        <f t="shared" si="127"/>
        <v>70.416666666666671</v>
      </c>
      <c r="K860" s="72">
        <f t="shared" si="128"/>
        <v>968.03558963558692</v>
      </c>
    </row>
    <row r="861" spans="1:11">
      <c r="A861" s="65">
        <v>846</v>
      </c>
      <c r="B861" s="67">
        <f t="shared" si="129"/>
        <v>968.03558963558692</v>
      </c>
      <c r="C861" s="66">
        <f t="shared" si="130"/>
        <v>70.5</v>
      </c>
      <c r="D861" s="70">
        <f t="shared" si="131"/>
        <v>969.45671449770634</v>
      </c>
      <c r="E861" s="67">
        <f t="shared" si="132"/>
        <v>969.45671449770634</v>
      </c>
      <c r="F861" s="68">
        <f t="shared" si="133"/>
        <v>467.51637570455938</v>
      </c>
      <c r="G861" s="68" cm="1">
        <f t="array" ref="G861">_xll.DCE_EC312_SpecificHeat_Ca(B861)</f>
        <v>650</v>
      </c>
      <c r="H861" s="67">
        <f t="shared" si="134"/>
        <v>0.17895500662380548</v>
      </c>
      <c r="I861" s="67">
        <f t="shared" si="135"/>
        <v>968.21454464221074</v>
      </c>
      <c r="J861" s="71">
        <f t="shared" si="127"/>
        <v>70.5</v>
      </c>
      <c r="K861" s="72">
        <f t="shared" si="128"/>
        <v>968.21454464221074</v>
      </c>
    </row>
    <row r="862" spans="1:11">
      <c r="A862" s="65">
        <v>847</v>
      </c>
      <c r="B862" s="67">
        <f t="shared" si="129"/>
        <v>968.21454464221074</v>
      </c>
      <c r="C862" s="66">
        <f t="shared" si="130"/>
        <v>70.583333333333329</v>
      </c>
      <c r="D862" s="70">
        <f t="shared" si="131"/>
        <v>969.63340272131461</v>
      </c>
      <c r="E862" s="67">
        <f t="shared" si="132"/>
        <v>969.63340272131461</v>
      </c>
      <c r="F862" s="68">
        <f t="shared" si="133"/>
        <v>466.95597375167665</v>
      </c>
      <c r="G862" s="68" cm="1">
        <f t="array" ref="G862">_xll.DCE_EC312_SpecificHeat_Ca(B862)</f>
        <v>650</v>
      </c>
      <c r="H862" s="67">
        <f t="shared" si="134"/>
        <v>0.17874049705707856</v>
      </c>
      <c r="I862" s="67">
        <f t="shared" si="135"/>
        <v>968.39328513926785</v>
      </c>
      <c r="J862" s="71">
        <f t="shared" si="127"/>
        <v>70.583333333333329</v>
      </c>
      <c r="K862" s="72">
        <f t="shared" si="128"/>
        <v>968.39328513926785</v>
      </c>
    </row>
    <row r="863" spans="1:11">
      <c r="A863" s="65">
        <v>848</v>
      </c>
      <c r="B863" s="67">
        <f t="shared" si="129"/>
        <v>968.39328513926785</v>
      </c>
      <c r="C863" s="66">
        <f t="shared" si="130"/>
        <v>70.666666666666671</v>
      </c>
      <c r="D863" s="70">
        <f t="shared" si="131"/>
        <v>969.80988283153715</v>
      </c>
      <c r="E863" s="67">
        <f t="shared" si="132"/>
        <v>969.80988283153715</v>
      </c>
      <c r="F863" s="68">
        <f t="shared" si="133"/>
        <v>466.39691856771054</v>
      </c>
      <c r="G863" s="68" cm="1">
        <f t="array" ref="G863">_xll.DCE_EC312_SpecificHeat_Ca(B863)</f>
        <v>650</v>
      </c>
      <c r="H863" s="67">
        <f t="shared" si="134"/>
        <v>0.17852650300393136</v>
      </c>
      <c r="I863" s="67">
        <f t="shared" si="135"/>
        <v>968.57181164227177</v>
      </c>
      <c r="J863" s="71">
        <f t="shared" si="127"/>
        <v>70.666666666666671</v>
      </c>
      <c r="K863" s="72">
        <f t="shared" si="128"/>
        <v>968.57181164227177</v>
      </c>
    </row>
    <row r="864" spans="1:11">
      <c r="A864" s="65">
        <v>849</v>
      </c>
      <c r="B864" s="67">
        <f t="shared" si="129"/>
        <v>968.57181164227177</v>
      </c>
      <c r="C864" s="66">
        <f t="shared" si="130"/>
        <v>70.75</v>
      </c>
      <c r="D864" s="70">
        <f t="shared" si="131"/>
        <v>969.98615531805274</v>
      </c>
      <c r="E864" s="67">
        <f t="shared" si="132"/>
        <v>969.98615531805274</v>
      </c>
      <c r="F864" s="68">
        <f t="shared" si="133"/>
        <v>465.8392052883533</v>
      </c>
      <c r="G864" s="68" cm="1">
        <f t="array" ref="G864">_xll.DCE_EC312_SpecificHeat_Ca(B864)</f>
        <v>650</v>
      </c>
      <c r="H864" s="67">
        <f t="shared" si="134"/>
        <v>0.17831302260241352</v>
      </c>
      <c r="I864" s="67">
        <f t="shared" si="135"/>
        <v>968.75012466487419</v>
      </c>
      <c r="J864" s="71">
        <f t="shared" si="127"/>
        <v>70.75</v>
      </c>
      <c r="K864" s="72">
        <f t="shared" si="128"/>
        <v>968.75012466487419</v>
      </c>
    </row>
    <row r="865" spans="1:11">
      <c r="A865" s="65">
        <v>850</v>
      </c>
      <c r="B865" s="67">
        <f t="shared" si="129"/>
        <v>968.75012466487419</v>
      </c>
      <c r="C865" s="66">
        <f t="shared" si="130"/>
        <v>70.833333333333329</v>
      </c>
      <c r="D865" s="70">
        <f t="shared" si="131"/>
        <v>970.16222066881392</v>
      </c>
      <c r="E865" s="67">
        <f t="shared" si="132"/>
        <v>970.16222066881392</v>
      </c>
      <c r="F865" s="68">
        <f t="shared" si="133"/>
        <v>465.28282907280447</v>
      </c>
      <c r="G865" s="68" cm="1">
        <f t="array" ref="G865">_xll.DCE_EC312_SpecificHeat_Ca(B865)</f>
        <v>650</v>
      </c>
      <c r="H865" s="67">
        <f t="shared" si="134"/>
        <v>0.17810005399957302</v>
      </c>
      <c r="I865" s="67">
        <f t="shared" si="135"/>
        <v>968.92822471887382</v>
      </c>
      <c r="J865" s="71">
        <f t="shared" si="127"/>
        <v>70.833333333333329</v>
      </c>
      <c r="K865" s="72">
        <f t="shared" si="128"/>
        <v>968.92822471887382</v>
      </c>
    </row>
    <row r="866" spans="1:11">
      <c r="A866" s="65">
        <v>851</v>
      </c>
      <c r="B866" s="67">
        <f t="shared" si="129"/>
        <v>968.92822471887382</v>
      </c>
      <c r="C866" s="66">
        <f t="shared" si="130"/>
        <v>70.916666666666671</v>
      </c>
      <c r="D866" s="70">
        <f t="shared" si="131"/>
        <v>970.33807937005463</v>
      </c>
      <c r="E866" s="67">
        <f t="shared" si="132"/>
        <v>970.33807937005463</v>
      </c>
      <c r="F866" s="68">
        <f t="shared" si="133"/>
        <v>464.72778510317715</v>
      </c>
      <c r="G866" s="68" cm="1">
        <f t="array" ref="G866">_xll.DCE_EC312_SpecificHeat_Ca(B866)</f>
        <v>650</v>
      </c>
      <c r="H866" s="67">
        <f t="shared" si="134"/>
        <v>0.17788759535122839</v>
      </c>
      <c r="I866" s="67">
        <f t="shared" si="135"/>
        <v>969.10611231422502</v>
      </c>
      <c r="J866" s="71">
        <f t="shared" si="127"/>
        <v>70.916666666666671</v>
      </c>
      <c r="K866" s="72">
        <f t="shared" si="128"/>
        <v>969.10611231422502</v>
      </c>
    </row>
    <row r="867" spans="1:11">
      <c r="A867" s="65">
        <v>852</v>
      </c>
      <c r="B867" s="67">
        <f t="shared" si="129"/>
        <v>969.10611231422502</v>
      </c>
      <c r="C867" s="66">
        <f t="shared" si="130"/>
        <v>71</v>
      </c>
      <c r="D867" s="70">
        <f t="shared" si="131"/>
        <v>970.51373190629965</v>
      </c>
      <c r="E867" s="67">
        <f t="shared" si="132"/>
        <v>970.51373190629965</v>
      </c>
      <c r="F867" s="68">
        <f t="shared" si="133"/>
        <v>464.17406858562288</v>
      </c>
      <c r="G867" s="68" cm="1">
        <f t="array" ref="G867">_xll.DCE_EC312_SpecificHeat_Ca(B867)</f>
        <v>650</v>
      </c>
      <c r="H867" s="67">
        <f t="shared" si="134"/>
        <v>0.17767564482239973</v>
      </c>
      <c r="I867" s="67">
        <f t="shared" si="135"/>
        <v>969.28378795904746</v>
      </c>
      <c r="J867" s="71">
        <f t="shared" si="127"/>
        <v>71</v>
      </c>
      <c r="K867" s="72">
        <f t="shared" si="128"/>
        <v>969.28378795904746</v>
      </c>
    </row>
    <row r="868" spans="1:11">
      <c r="A868" s="65">
        <v>853</v>
      </c>
      <c r="B868" s="67">
        <f t="shared" si="129"/>
        <v>969.28378795904746</v>
      </c>
      <c r="C868" s="66">
        <f t="shared" si="130"/>
        <v>71.083333333333329</v>
      </c>
      <c r="D868" s="70">
        <f t="shared" si="131"/>
        <v>970.68917876037074</v>
      </c>
      <c r="E868" s="67">
        <f t="shared" si="132"/>
        <v>970.68917876037074</v>
      </c>
      <c r="F868" s="68">
        <f t="shared" si="133"/>
        <v>463.62167474834399</v>
      </c>
      <c r="G868" s="68" cm="1">
        <f t="array" ref="G868">_xll.DCE_EC312_SpecificHeat_Ca(B868)</f>
        <v>650</v>
      </c>
      <c r="H868" s="67">
        <f t="shared" si="134"/>
        <v>0.17746420058654763</v>
      </c>
      <c r="I868" s="67">
        <f t="shared" si="135"/>
        <v>969.461252159634</v>
      </c>
      <c r="J868" s="71">
        <f t="shared" si="127"/>
        <v>71.083333333333329</v>
      </c>
      <c r="K868" s="72">
        <f t="shared" si="128"/>
        <v>969.461252159634</v>
      </c>
    </row>
    <row r="869" spans="1:11">
      <c r="A869" s="65">
        <v>854</v>
      </c>
      <c r="B869" s="67">
        <f t="shared" si="129"/>
        <v>969.461252159634</v>
      </c>
      <c r="C869" s="66">
        <f t="shared" si="130"/>
        <v>71.166666666666671</v>
      </c>
      <c r="D869" s="70">
        <f t="shared" si="131"/>
        <v>970.86442041339603</v>
      </c>
      <c r="E869" s="67">
        <f t="shared" si="132"/>
        <v>970.86442041339603</v>
      </c>
      <c r="F869" s="68">
        <f t="shared" si="133"/>
        <v>463.0705988430484</v>
      </c>
      <c r="G869" s="68" cm="1">
        <f t="array" ref="G869">_xll.DCE_EC312_SpecificHeat_Ca(B869)</f>
        <v>650</v>
      </c>
      <c r="H869" s="67">
        <f t="shared" si="134"/>
        <v>0.1772532608261301</v>
      </c>
      <c r="I869" s="67">
        <f t="shared" si="135"/>
        <v>969.63850542046009</v>
      </c>
      <c r="J869" s="71">
        <f t="shared" si="127"/>
        <v>71.166666666666671</v>
      </c>
      <c r="K869" s="72">
        <f t="shared" si="128"/>
        <v>969.63850542046009</v>
      </c>
    </row>
    <row r="870" spans="1:11">
      <c r="A870" s="65">
        <v>855</v>
      </c>
      <c r="B870" s="67">
        <f t="shared" si="129"/>
        <v>969.63850542046009</v>
      </c>
      <c r="C870" s="66">
        <f t="shared" si="130"/>
        <v>71.25</v>
      </c>
      <c r="D870" s="70">
        <f t="shared" si="131"/>
        <v>971.03945734481761</v>
      </c>
      <c r="E870" s="67">
        <f t="shared" si="132"/>
        <v>971.03945734481761</v>
      </c>
      <c r="F870" s="68">
        <f t="shared" si="133"/>
        <v>462.52083614414545</v>
      </c>
      <c r="G870" s="68" cm="1">
        <f t="array" ref="G870">_xll.DCE_EC312_SpecificHeat_Ca(B870)</f>
        <v>650</v>
      </c>
      <c r="H870" s="67">
        <f t="shared" si="134"/>
        <v>0.17704282373229477</v>
      </c>
      <c r="I870" s="67">
        <f t="shared" si="135"/>
        <v>969.81554824419243</v>
      </c>
      <c r="J870" s="71">
        <f t="shared" si="127"/>
        <v>71.25</v>
      </c>
      <c r="K870" s="72">
        <f t="shared" si="128"/>
        <v>969.81554824419243</v>
      </c>
    </row>
    <row r="871" spans="1:11">
      <c r="A871" s="65">
        <v>856</v>
      </c>
      <c r="B871" s="67">
        <f t="shared" si="129"/>
        <v>969.81554824419243</v>
      </c>
      <c r="C871" s="66">
        <f t="shared" si="130"/>
        <v>71.333333333333329</v>
      </c>
      <c r="D871" s="70">
        <f t="shared" si="131"/>
        <v>971.21429003239882</v>
      </c>
      <c r="E871" s="67">
        <f t="shared" si="132"/>
        <v>971.21429003239882</v>
      </c>
      <c r="F871" s="68">
        <f t="shared" si="133"/>
        <v>461.97238194871443</v>
      </c>
      <c r="G871" s="68" cm="1">
        <f t="array" ref="G871">_xll.DCE_EC312_SpecificHeat_Ca(B871)</f>
        <v>650</v>
      </c>
      <c r="H871" s="67">
        <f t="shared" si="134"/>
        <v>0.17683288750486681</v>
      </c>
      <c r="I871" s="67">
        <f t="shared" si="135"/>
        <v>969.99238113169724</v>
      </c>
      <c r="J871" s="71">
        <f t="shared" ref="J871:J934" si="136">C871</f>
        <v>71.333333333333329</v>
      </c>
      <c r="K871" s="72">
        <f t="shared" ref="K871:K934" si="137">I871</f>
        <v>969.99238113169724</v>
      </c>
    </row>
    <row r="872" spans="1:11">
      <c r="A872" s="65">
        <v>857</v>
      </c>
      <c r="B872" s="67">
        <f t="shared" si="129"/>
        <v>969.99238113169724</v>
      </c>
      <c r="C872" s="66">
        <f t="shared" si="130"/>
        <v>71.416666666666671</v>
      </c>
      <c r="D872" s="70">
        <f t="shared" si="131"/>
        <v>971.38891895223264</v>
      </c>
      <c r="E872" s="67">
        <f t="shared" si="132"/>
        <v>971.38891895223264</v>
      </c>
      <c r="F872" s="68">
        <f t="shared" si="133"/>
        <v>461.42523157605905</v>
      </c>
      <c r="G872" s="68" cm="1">
        <f t="array" ref="G872">_xll.DCE_EC312_SpecificHeat_Ca(B872)</f>
        <v>650</v>
      </c>
      <c r="H872" s="67">
        <f t="shared" si="134"/>
        <v>0.17662345035217841</v>
      </c>
      <c r="I872" s="67">
        <f t="shared" si="135"/>
        <v>970.16900458204941</v>
      </c>
      <c r="J872" s="71">
        <f t="shared" si="136"/>
        <v>71.416666666666671</v>
      </c>
      <c r="K872" s="72">
        <f t="shared" si="137"/>
        <v>970.16900458204941</v>
      </c>
    </row>
    <row r="873" spans="1:11">
      <c r="A873" s="65">
        <v>858</v>
      </c>
      <c r="B873" s="67">
        <f t="shared" si="129"/>
        <v>970.16900458204941</v>
      </c>
      <c r="C873" s="66">
        <f t="shared" si="130"/>
        <v>71.5</v>
      </c>
      <c r="D873" s="70">
        <f t="shared" si="131"/>
        <v>971.56334457874948</v>
      </c>
      <c r="E873" s="67">
        <f t="shared" si="132"/>
        <v>971.56334457874948</v>
      </c>
      <c r="F873" s="68">
        <f t="shared" si="133"/>
        <v>460.87938036792804</v>
      </c>
      <c r="G873" s="68" cm="1">
        <f t="array" ref="G873">_xll.DCE_EC312_SpecificHeat_Ca(B873)</f>
        <v>650</v>
      </c>
      <c r="H873" s="67">
        <f t="shared" si="134"/>
        <v>0.17641451049115325</v>
      </c>
      <c r="I873" s="67">
        <f t="shared" si="135"/>
        <v>970.34541909254051</v>
      </c>
      <c r="J873" s="71">
        <f t="shared" si="136"/>
        <v>71.5</v>
      </c>
      <c r="K873" s="72">
        <f t="shared" si="137"/>
        <v>970.34541909254051</v>
      </c>
    </row>
    <row r="874" spans="1:11">
      <c r="A874" s="65">
        <v>859</v>
      </c>
      <c r="B874" s="67">
        <f t="shared" si="129"/>
        <v>970.34541909254051</v>
      </c>
      <c r="C874" s="66">
        <f t="shared" si="130"/>
        <v>71.583333333333329</v>
      </c>
      <c r="D874" s="70">
        <f t="shared" si="131"/>
        <v>971.73756738472468</v>
      </c>
      <c r="E874" s="67">
        <f t="shared" si="132"/>
        <v>971.73756738472468</v>
      </c>
      <c r="F874" s="68">
        <f t="shared" si="133"/>
        <v>460.33482368865589</v>
      </c>
      <c r="G874" s="68" cm="1">
        <f t="array" ref="G874">_xll.DCE_EC312_SpecificHeat_Ca(B874)</f>
        <v>650</v>
      </c>
      <c r="H874" s="67">
        <f t="shared" si="134"/>
        <v>0.17620606614736034</v>
      </c>
      <c r="I874" s="67">
        <f t="shared" si="135"/>
        <v>970.52162515868793</v>
      </c>
      <c r="J874" s="71">
        <f t="shared" si="136"/>
        <v>71.583333333333329</v>
      </c>
      <c r="K874" s="72">
        <f t="shared" si="137"/>
        <v>970.52162515868793</v>
      </c>
    </row>
    <row r="875" spans="1:11">
      <c r="A875" s="65">
        <v>860</v>
      </c>
      <c r="B875" s="67">
        <f t="shared" si="129"/>
        <v>970.52162515868793</v>
      </c>
      <c r="C875" s="66">
        <f t="shared" si="130"/>
        <v>71.666666666666671</v>
      </c>
      <c r="D875" s="70">
        <f t="shared" si="131"/>
        <v>971.91158784128629</v>
      </c>
      <c r="E875" s="67">
        <f t="shared" si="132"/>
        <v>971.91158784128629</v>
      </c>
      <c r="F875" s="68">
        <f t="shared" si="133"/>
        <v>459.79155692412121</v>
      </c>
      <c r="G875" s="68" cm="1">
        <f t="array" ref="G875">_xll.DCE_EC312_SpecificHeat_Ca(B875)</f>
        <v>650</v>
      </c>
      <c r="H875" s="67">
        <f t="shared" si="134"/>
        <v>0.17599811555461525</v>
      </c>
      <c r="I875" s="67">
        <f t="shared" si="135"/>
        <v>970.69762327424257</v>
      </c>
      <c r="J875" s="71">
        <f t="shared" si="136"/>
        <v>71.666666666666671</v>
      </c>
      <c r="K875" s="72">
        <f t="shared" si="137"/>
        <v>970.69762327424257</v>
      </c>
    </row>
    <row r="876" spans="1:11">
      <c r="A876" s="65">
        <v>861</v>
      </c>
      <c r="B876" s="67">
        <f t="shared" si="129"/>
        <v>970.69762327424257</v>
      </c>
      <c r="C876" s="66">
        <f t="shared" si="130"/>
        <v>71.75</v>
      </c>
      <c r="D876" s="70">
        <f t="shared" si="131"/>
        <v>972.08540641792251</v>
      </c>
      <c r="E876" s="67">
        <f t="shared" si="132"/>
        <v>972.08540641792251</v>
      </c>
      <c r="F876" s="68">
        <f t="shared" si="133"/>
        <v>459.24957548261301</v>
      </c>
      <c r="G876" s="68" cm="1">
        <f t="array" ref="G876">_xll.DCE_EC312_SpecificHeat_Ca(B876)</f>
        <v>650</v>
      </c>
      <c r="H876" s="67">
        <f t="shared" si="134"/>
        <v>0.17579065695531182</v>
      </c>
      <c r="I876" s="67">
        <f t="shared" si="135"/>
        <v>970.87341393119789</v>
      </c>
      <c r="J876" s="71">
        <f t="shared" si="136"/>
        <v>71.75</v>
      </c>
      <c r="K876" s="72">
        <f t="shared" si="137"/>
        <v>970.87341393119789</v>
      </c>
    </row>
    <row r="877" spans="1:11">
      <c r="A877" s="65">
        <v>862</v>
      </c>
      <c r="B877" s="67">
        <f t="shared" si="129"/>
        <v>970.87341393119789</v>
      </c>
      <c r="C877" s="66">
        <f t="shared" si="130"/>
        <v>71.833333333333329</v>
      </c>
      <c r="D877" s="70">
        <f t="shared" si="131"/>
        <v>972.2590235824897</v>
      </c>
      <c r="E877" s="67">
        <f t="shared" si="132"/>
        <v>972.2590235824897</v>
      </c>
      <c r="F877" s="68">
        <f t="shared" si="133"/>
        <v>458.70887479399101</v>
      </c>
      <c r="G877" s="68" cm="1">
        <f t="array" ref="G877">_xll.DCE_EC312_SpecificHeat_Ca(B877)</f>
        <v>650</v>
      </c>
      <c r="H877" s="67">
        <f t="shared" si="134"/>
        <v>0.17558368860010068</v>
      </c>
      <c r="I877" s="67">
        <f t="shared" si="135"/>
        <v>971.048997619798</v>
      </c>
      <c r="J877" s="71">
        <f t="shared" si="136"/>
        <v>71.833333333333329</v>
      </c>
      <c r="K877" s="72">
        <f t="shared" si="137"/>
        <v>971.048997619798</v>
      </c>
    </row>
    <row r="878" spans="1:11">
      <c r="A878" s="65">
        <v>863</v>
      </c>
      <c r="B878" s="67">
        <f t="shared" si="129"/>
        <v>971.048997619798</v>
      </c>
      <c r="C878" s="66">
        <f t="shared" si="130"/>
        <v>71.916666666666671</v>
      </c>
      <c r="D878" s="70">
        <f t="shared" si="131"/>
        <v>972.43243980121974</v>
      </c>
      <c r="E878" s="67">
        <f t="shared" si="132"/>
        <v>972.43243980121974</v>
      </c>
      <c r="F878" s="68">
        <f t="shared" si="133"/>
        <v>458.16945030991803</v>
      </c>
      <c r="G878" s="68" cm="1">
        <f t="array" ref="G878">_xll.DCE_EC312_SpecificHeat_Ca(B878)</f>
        <v>650</v>
      </c>
      <c r="H878" s="67">
        <f t="shared" si="134"/>
        <v>0.17537720874797819</v>
      </c>
      <c r="I878" s="67">
        <f t="shared" si="135"/>
        <v>971.22437482854593</v>
      </c>
      <c r="J878" s="71">
        <f t="shared" si="136"/>
        <v>71.916666666666671</v>
      </c>
      <c r="K878" s="72">
        <f t="shared" si="137"/>
        <v>971.22437482854593</v>
      </c>
    </row>
    <row r="879" spans="1:11">
      <c r="A879" s="65">
        <v>864</v>
      </c>
      <c r="B879" s="67">
        <f t="shared" si="129"/>
        <v>971.22437482854593</v>
      </c>
      <c r="C879" s="66">
        <f t="shared" si="130"/>
        <v>72</v>
      </c>
      <c r="D879" s="70">
        <f t="shared" si="131"/>
        <v>972.60565553872732</v>
      </c>
      <c r="E879" s="67">
        <f t="shared" si="132"/>
        <v>972.60565553872732</v>
      </c>
      <c r="F879" s="68">
        <f t="shared" si="133"/>
        <v>457.63129750356569</v>
      </c>
      <c r="G879" s="68" cm="1">
        <f t="array" ref="G879">_xll.DCE_EC312_SpecificHeat_Ca(B879)</f>
        <v>650</v>
      </c>
      <c r="H879" s="67">
        <f t="shared" si="134"/>
        <v>0.17517121566617377</v>
      </c>
      <c r="I879" s="67">
        <f t="shared" si="135"/>
        <v>971.39954604421212</v>
      </c>
      <c r="J879" s="71">
        <f t="shared" si="136"/>
        <v>72</v>
      </c>
      <c r="K879" s="72">
        <f t="shared" si="137"/>
        <v>971.39954604421212</v>
      </c>
    </row>
    <row r="880" spans="1:11">
      <c r="A880" s="65">
        <v>865</v>
      </c>
      <c r="B880" s="67">
        <f t="shared" si="129"/>
        <v>971.39954604421212</v>
      </c>
      <c r="C880" s="66">
        <f t="shared" si="130"/>
        <v>72.083333333333329</v>
      </c>
      <c r="D880" s="70">
        <f t="shared" si="131"/>
        <v>972.77867125801788</v>
      </c>
      <c r="E880" s="67">
        <f t="shared" si="132"/>
        <v>972.77867125801788</v>
      </c>
      <c r="F880" s="68">
        <f t="shared" si="133"/>
        <v>457.09441186971645</v>
      </c>
      <c r="G880" s="68" cm="1">
        <f t="array" ref="G880">_xll.DCE_EC312_SpecificHeat_Ca(B880)</f>
        <v>650</v>
      </c>
      <c r="H880" s="67">
        <f t="shared" si="134"/>
        <v>0.17496570763018912</v>
      </c>
      <c r="I880" s="67">
        <f t="shared" si="135"/>
        <v>971.57451175184235</v>
      </c>
      <c r="J880" s="71">
        <f t="shared" si="136"/>
        <v>72.083333333333329</v>
      </c>
      <c r="K880" s="72">
        <f t="shared" si="137"/>
        <v>971.57451175184235</v>
      </c>
    </row>
    <row r="881" spans="1:11">
      <c r="A881" s="65">
        <v>866</v>
      </c>
      <c r="B881" s="67">
        <f t="shared" si="129"/>
        <v>971.57451175184235</v>
      </c>
      <c r="C881" s="66">
        <f t="shared" si="130"/>
        <v>72.166666666666671</v>
      </c>
      <c r="D881" s="70">
        <f t="shared" si="131"/>
        <v>972.95148742049446</v>
      </c>
      <c r="E881" s="67">
        <f t="shared" si="132"/>
        <v>972.95148742049446</v>
      </c>
      <c r="F881" s="68">
        <f t="shared" si="133"/>
        <v>456.5587889241927</v>
      </c>
      <c r="G881" s="68" cm="1">
        <f t="array" ref="G881">_xll.DCE_EC312_SpecificHeat_Ca(B881)</f>
        <v>650</v>
      </c>
      <c r="H881" s="67">
        <f t="shared" si="134"/>
        <v>0.17476068292357941</v>
      </c>
      <c r="I881" s="67">
        <f t="shared" si="135"/>
        <v>971.74927243476589</v>
      </c>
      <c r="J881" s="71">
        <f t="shared" si="136"/>
        <v>72.166666666666671</v>
      </c>
      <c r="K881" s="72">
        <f t="shared" si="137"/>
        <v>971.74927243476589</v>
      </c>
    </row>
    <row r="882" spans="1:11">
      <c r="A882" s="65">
        <v>867</v>
      </c>
      <c r="B882" s="67">
        <f t="shared" si="129"/>
        <v>971.74927243476589</v>
      </c>
      <c r="C882" s="66">
        <f t="shared" si="130"/>
        <v>72.25</v>
      </c>
      <c r="D882" s="70">
        <f t="shared" si="131"/>
        <v>973.1241044859654</v>
      </c>
      <c r="E882" s="67">
        <f t="shared" si="132"/>
        <v>973.1241044859654</v>
      </c>
      <c r="F882" s="68">
        <f t="shared" si="133"/>
        <v>456.02442420417759</v>
      </c>
      <c r="G882" s="68" cm="1">
        <f t="array" ref="G882">_xll.DCE_EC312_SpecificHeat_Ca(B882)</f>
        <v>650</v>
      </c>
      <c r="H882" s="67">
        <f t="shared" si="134"/>
        <v>0.1745561398380763</v>
      </c>
      <c r="I882" s="67">
        <f t="shared" si="135"/>
        <v>971.92382857460393</v>
      </c>
      <c r="J882" s="71">
        <f t="shared" si="136"/>
        <v>72.25</v>
      </c>
      <c r="K882" s="72">
        <f t="shared" si="137"/>
        <v>971.92382857460393</v>
      </c>
    </row>
    <row r="883" spans="1:11">
      <c r="A883" s="65">
        <v>868</v>
      </c>
      <c r="B883" s="67">
        <f t="shared" si="129"/>
        <v>971.92382857460393</v>
      </c>
      <c r="C883" s="66">
        <f t="shared" si="130"/>
        <v>72.333333333333329</v>
      </c>
      <c r="D883" s="70">
        <f t="shared" si="131"/>
        <v>973.29652291265222</v>
      </c>
      <c r="E883" s="67">
        <f t="shared" si="132"/>
        <v>973.29652291265222</v>
      </c>
      <c r="F883" s="68">
        <f t="shared" si="133"/>
        <v>455.49131326794617</v>
      </c>
      <c r="G883" s="68" cm="1">
        <f t="array" ref="G883">_xll.DCE_EC312_SpecificHeat_Ca(B883)</f>
        <v>650</v>
      </c>
      <c r="H883" s="67">
        <f t="shared" si="134"/>
        <v>0.17435207667348504</v>
      </c>
      <c r="I883" s="67">
        <f t="shared" si="135"/>
        <v>972.0981806512774</v>
      </c>
      <c r="J883" s="71">
        <f t="shared" si="136"/>
        <v>72.333333333333329</v>
      </c>
      <c r="K883" s="72">
        <f t="shared" si="137"/>
        <v>972.0981806512774</v>
      </c>
    </row>
    <row r="884" spans="1:11">
      <c r="A884" s="65">
        <v>869</v>
      </c>
      <c r="B884" s="67">
        <f t="shared" si="129"/>
        <v>972.0981806512774</v>
      </c>
      <c r="C884" s="66">
        <f t="shared" si="130"/>
        <v>72.416666666666671</v>
      </c>
      <c r="D884" s="70">
        <f t="shared" si="131"/>
        <v>973.46874315719583</v>
      </c>
      <c r="E884" s="67">
        <f t="shared" si="132"/>
        <v>973.46874315719583</v>
      </c>
      <c r="F884" s="68">
        <f t="shared" si="133"/>
        <v>454.95945169484764</v>
      </c>
      <c r="G884" s="68" cm="1">
        <f t="array" ref="G884">_xll.DCE_EC312_SpecificHeat_Ca(B884)</f>
        <v>650</v>
      </c>
      <c r="H884" s="67">
        <f t="shared" si="134"/>
        <v>0.17414849173767746</v>
      </c>
      <c r="I884" s="67">
        <f t="shared" si="135"/>
        <v>972.2723291430151</v>
      </c>
      <c r="J884" s="71">
        <f t="shared" si="136"/>
        <v>72.416666666666671</v>
      </c>
      <c r="K884" s="72">
        <f t="shared" si="137"/>
        <v>972.2723291430151</v>
      </c>
    </row>
    <row r="885" spans="1:11">
      <c r="A885" s="65">
        <v>870</v>
      </c>
      <c r="B885" s="67">
        <f t="shared" si="129"/>
        <v>972.2723291430151</v>
      </c>
      <c r="C885" s="66">
        <f t="shared" si="130"/>
        <v>72.5</v>
      </c>
      <c r="D885" s="70">
        <f t="shared" si="131"/>
        <v>973.64076567466407</v>
      </c>
      <c r="E885" s="67">
        <f t="shared" si="132"/>
        <v>973.64076567466407</v>
      </c>
      <c r="F885" s="68">
        <f t="shared" si="133"/>
        <v>454.42883508443566</v>
      </c>
      <c r="G885" s="68" cm="1">
        <f t="array" ref="G885">_xll.DCE_EC312_SpecificHeat_Ca(B885)</f>
        <v>650</v>
      </c>
      <c r="H885" s="67">
        <f t="shared" si="134"/>
        <v>0.17394538334625936</v>
      </c>
      <c r="I885" s="67">
        <f t="shared" si="135"/>
        <v>972.44627452636132</v>
      </c>
      <c r="J885" s="71">
        <f t="shared" si="136"/>
        <v>72.5</v>
      </c>
      <c r="K885" s="72">
        <f t="shared" si="137"/>
        <v>972.44627452636132</v>
      </c>
    </row>
    <row r="886" spans="1:11">
      <c r="A886" s="65">
        <v>871</v>
      </c>
      <c r="B886" s="67">
        <f t="shared" si="129"/>
        <v>972.44627452636132</v>
      </c>
      <c r="C886" s="66">
        <f t="shared" si="130"/>
        <v>72.583333333333329</v>
      </c>
      <c r="D886" s="70">
        <f t="shared" si="131"/>
        <v>973.81259091855998</v>
      </c>
      <c r="E886" s="67">
        <f t="shared" si="132"/>
        <v>973.81259091855998</v>
      </c>
      <c r="F886" s="68">
        <f t="shared" si="133"/>
        <v>453.89945905780331</v>
      </c>
      <c r="G886" s="68" cm="1">
        <f t="array" ref="G886">_xll.DCE_EC312_SpecificHeat_Ca(B886)</f>
        <v>650</v>
      </c>
      <c r="H886" s="67">
        <f t="shared" si="134"/>
        <v>0.17374274982308124</v>
      </c>
      <c r="I886" s="67">
        <f t="shared" si="135"/>
        <v>972.6200172761844</v>
      </c>
      <c r="J886" s="71">
        <f t="shared" si="136"/>
        <v>72.583333333333329</v>
      </c>
      <c r="K886" s="72">
        <f t="shared" si="137"/>
        <v>972.6200172761844</v>
      </c>
    </row>
    <row r="887" spans="1:11">
      <c r="A887" s="65">
        <v>872</v>
      </c>
      <c r="B887" s="67">
        <f t="shared" si="129"/>
        <v>972.6200172761844</v>
      </c>
      <c r="C887" s="66">
        <f t="shared" si="130"/>
        <v>72.666666666666671</v>
      </c>
      <c r="D887" s="70">
        <f t="shared" si="131"/>
        <v>973.98421934082762</v>
      </c>
      <c r="E887" s="67">
        <f t="shared" si="132"/>
        <v>973.98421934082762</v>
      </c>
      <c r="F887" s="68">
        <f t="shared" si="133"/>
        <v>453.37131925596441</v>
      </c>
      <c r="G887" s="68" cm="1">
        <f t="array" ref="G887">_xll.DCE_EC312_SpecificHeat_Ca(B887)</f>
        <v>650</v>
      </c>
      <c r="H887" s="67">
        <f t="shared" si="134"/>
        <v>0.1735405894996189</v>
      </c>
      <c r="I887" s="67">
        <f t="shared" si="135"/>
        <v>972.79355786568397</v>
      </c>
      <c r="J887" s="71">
        <f t="shared" si="136"/>
        <v>72.666666666666671</v>
      </c>
      <c r="K887" s="72">
        <f t="shared" si="137"/>
        <v>972.79355786568397</v>
      </c>
    </row>
    <row r="888" spans="1:11">
      <c r="A888" s="65">
        <v>873</v>
      </c>
      <c r="B888" s="67">
        <f t="shared" si="129"/>
        <v>972.79355786568397</v>
      </c>
      <c r="C888" s="66">
        <f t="shared" si="130"/>
        <v>72.75</v>
      </c>
      <c r="D888" s="70">
        <f t="shared" si="131"/>
        <v>974.15565139185981</v>
      </c>
      <c r="E888" s="67">
        <f t="shared" si="132"/>
        <v>974.15565139185981</v>
      </c>
      <c r="F888" s="68">
        <f t="shared" si="133"/>
        <v>452.84441134075627</v>
      </c>
      <c r="G888" s="68" cm="1">
        <f t="array" ref="G888">_xll.DCE_EC312_SpecificHeat_Ca(B888)</f>
        <v>650</v>
      </c>
      <c r="H888" s="67">
        <f t="shared" si="134"/>
        <v>0.17333890071531888</v>
      </c>
      <c r="I888" s="67">
        <f t="shared" si="135"/>
        <v>972.96689676639926</v>
      </c>
      <c r="J888" s="71">
        <f t="shared" si="136"/>
        <v>72.75</v>
      </c>
      <c r="K888" s="72">
        <f t="shared" si="137"/>
        <v>972.96689676639926</v>
      </c>
    </row>
    <row r="889" spans="1:11">
      <c r="A889" s="65">
        <v>874</v>
      </c>
      <c r="B889" s="67">
        <f t="shared" si="129"/>
        <v>972.96689676639926</v>
      </c>
      <c r="C889" s="66">
        <f t="shared" si="130"/>
        <v>72.833333333333329</v>
      </c>
      <c r="D889" s="70">
        <f t="shared" si="131"/>
        <v>974.32688752050535</v>
      </c>
      <c r="E889" s="67">
        <f t="shared" si="132"/>
        <v>974.32688752050535</v>
      </c>
      <c r="F889" s="68">
        <f t="shared" si="133"/>
        <v>452.31873099403913</v>
      </c>
      <c r="G889" s="68" cm="1">
        <f t="array" ref="G889">_xll.DCE_EC312_SpecificHeat_Ca(B889)</f>
        <v>650</v>
      </c>
      <c r="H889" s="67">
        <f t="shared" si="134"/>
        <v>0.17313768181729206</v>
      </c>
      <c r="I889" s="67">
        <f t="shared" si="135"/>
        <v>973.14003444821651</v>
      </c>
      <c r="J889" s="71">
        <f t="shared" si="136"/>
        <v>72.833333333333329</v>
      </c>
      <c r="K889" s="72">
        <f t="shared" si="137"/>
        <v>973.14003444821651</v>
      </c>
    </row>
    <row r="890" spans="1:11">
      <c r="A890" s="65">
        <v>875</v>
      </c>
      <c r="B890" s="67">
        <f t="shared" si="129"/>
        <v>973.14003444821651</v>
      </c>
      <c r="C890" s="66">
        <f t="shared" si="130"/>
        <v>72.916666666666671</v>
      </c>
      <c r="D890" s="70">
        <f t="shared" si="131"/>
        <v>974.49792817407581</v>
      </c>
      <c r="E890" s="67">
        <f t="shared" si="132"/>
        <v>974.49792817407581</v>
      </c>
      <c r="F890" s="68">
        <f t="shared" si="133"/>
        <v>451.79427391829915</v>
      </c>
      <c r="G890" s="68" cm="1">
        <f t="array" ref="G890">_xll.DCE_EC312_SpecificHeat_Ca(B890)</f>
        <v>650</v>
      </c>
      <c r="H890" s="67">
        <f t="shared" si="134"/>
        <v>0.17293693116054443</v>
      </c>
      <c r="I890" s="67">
        <f t="shared" si="135"/>
        <v>973.31297137937702</v>
      </c>
      <c r="J890" s="71">
        <f t="shared" si="136"/>
        <v>72.916666666666671</v>
      </c>
      <c r="K890" s="72">
        <f t="shared" si="137"/>
        <v>973.31297137937702</v>
      </c>
    </row>
    <row r="891" spans="1:11">
      <c r="A891" s="65">
        <v>876</v>
      </c>
      <c r="B891" s="67">
        <f t="shared" si="129"/>
        <v>973.31297137937702</v>
      </c>
      <c r="C891" s="66">
        <f t="shared" si="130"/>
        <v>73</v>
      </c>
      <c r="D891" s="70">
        <f t="shared" si="131"/>
        <v>974.66877379835228</v>
      </c>
      <c r="E891" s="67">
        <f t="shared" si="132"/>
        <v>974.66877379835228</v>
      </c>
      <c r="F891" s="68">
        <f t="shared" si="133"/>
        <v>451.27103583576439</v>
      </c>
      <c r="G891" s="68" cm="1">
        <f t="array" ref="G891">_xll.DCE_EC312_SpecificHeat_Ca(B891)</f>
        <v>650</v>
      </c>
      <c r="H891" s="67">
        <f t="shared" si="134"/>
        <v>0.17273664710763886</v>
      </c>
      <c r="I891" s="67">
        <f t="shared" si="135"/>
        <v>973.48570802648464</v>
      </c>
      <c r="J891" s="71">
        <f t="shared" si="136"/>
        <v>73</v>
      </c>
      <c r="K891" s="72">
        <f t="shared" si="137"/>
        <v>973.48570802648464</v>
      </c>
    </row>
    <row r="892" spans="1:11">
      <c r="A892" s="65">
        <v>877</v>
      </c>
      <c r="B892" s="67">
        <f t="shared" si="129"/>
        <v>973.48570802648464</v>
      </c>
      <c r="C892" s="66">
        <f t="shared" si="130"/>
        <v>73.083333333333329</v>
      </c>
      <c r="D892" s="70">
        <f t="shared" si="131"/>
        <v>974.83942483759313</v>
      </c>
      <c r="E892" s="67">
        <f t="shared" si="132"/>
        <v>974.83942483759313</v>
      </c>
      <c r="F892" s="68">
        <f t="shared" si="133"/>
        <v>450.74901248854621</v>
      </c>
      <c r="G892" s="68" cm="1">
        <f t="array" ref="G892">_xll.DCE_EC312_SpecificHeat_Ca(B892)</f>
        <v>650</v>
      </c>
      <c r="H892" s="67">
        <f t="shared" si="134"/>
        <v>0.17253682802874901</v>
      </c>
      <c r="I892" s="67">
        <f t="shared" si="135"/>
        <v>973.65824485451344</v>
      </c>
      <c r="J892" s="71">
        <f t="shared" si="136"/>
        <v>73.083333333333329</v>
      </c>
      <c r="K892" s="72">
        <f t="shared" si="137"/>
        <v>973.65824485451344</v>
      </c>
    </row>
    <row r="893" spans="1:11">
      <c r="A893" s="65">
        <v>878</v>
      </c>
      <c r="B893" s="67">
        <f t="shared" si="129"/>
        <v>973.65824485451344</v>
      </c>
      <c r="C893" s="66">
        <f t="shared" si="130"/>
        <v>73.166666666666671</v>
      </c>
      <c r="D893" s="70">
        <f t="shared" si="131"/>
        <v>975.00988173454061</v>
      </c>
      <c r="E893" s="67">
        <f t="shared" si="132"/>
        <v>975.00988173454061</v>
      </c>
      <c r="F893" s="68">
        <f t="shared" si="133"/>
        <v>450.22819963925321</v>
      </c>
      <c r="G893" s="68" cm="1">
        <f t="array" ref="G893">_xll.DCE_EC312_SpecificHeat_Ca(B893)</f>
        <v>650</v>
      </c>
      <c r="H893" s="67">
        <f t="shared" si="134"/>
        <v>0.17233747230189445</v>
      </c>
      <c r="I893" s="67">
        <f t="shared" si="135"/>
        <v>973.83058232681537</v>
      </c>
      <c r="J893" s="71">
        <f t="shared" si="136"/>
        <v>73.166666666666671</v>
      </c>
      <c r="K893" s="72">
        <f t="shared" si="137"/>
        <v>973.83058232681537</v>
      </c>
    </row>
    <row r="894" spans="1:11">
      <c r="A894" s="65">
        <v>879</v>
      </c>
      <c r="B894" s="67">
        <f t="shared" si="129"/>
        <v>973.83058232681537</v>
      </c>
      <c r="C894" s="66">
        <f t="shared" si="130"/>
        <v>73.25</v>
      </c>
      <c r="D894" s="70">
        <f t="shared" si="131"/>
        <v>975.18014493042699</v>
      </c>
      <c r="E894" s="67">
        <f t="shared" si="132"/>
        <v>975.18014493042699</v>
      </c>
      <c r="F894" s="68">
        <f t="shared" si="133"/>
        <v>449.70859306949797</v>
      </c>
      <c r="G894" s="68" cm="1">
        <f t="array" ref="G894">_xll.DCE_EC312_SpecificHeat_Ca(B894)</f>
        <v>650</v>
      </c>
      <c r="H894" s="67">
        <f t="shared" si="134"/>
        <v>0.17213857831236909</v>
      </c>
      <c r="I894" s="67">
        <f t="shared" si="135"/>
        <v>974.00272090512772</v>
      </c>
      <c r="J894" s="71">
        <f t="shared" si="136"/>
        <v>73.25</v>
      </c>
      <c r="K894" s="72">
        <f t="shared" si="137"/>
        <v>974.00272090512772</v>
      </c>
    </row>
    <row r="895" spans="1:11">
      <c r="A895" s="65">
        <v>880</v>
      </c>
      <c r="B895" s="67">
        <f t="shared" si="129"/>
        <v>974.00272090512772</v>
      </c>
      <c r="C895" s="66">
        <f t="shared" si="130"/>
        <v>73.333333333333329</v>
      </c>
      <c r="D895" s="70">
        <f t="shared" si="131"/>
        <v>975.35021486498249</v>
      </c>
      <c r="E895" s="67">
        <f t="shared" si="132"/>
        <v>975.35021486498249</v>
      </c>
      <c r="F895" s="68">
        <f t="shared" si="133"/>
        <v>449.19018858082205</v>
      </c>
      <c r="G895" s="68" cm="1">
        <f t="array" ref="G895">_xll.DCE_EC312_SpecificHeat_Ca(B895)</f>
        <v>650</v>
      </c>
      <c r="H895" s="67">
        <f t="shared" si="134"/>
        <v>0.17194014445309516</v>
      </c>
      <c r="I895" s="67">
        <f t="shared" si="135"/>
        <v>974.17466104958078</v>
      </c>
      <c r="J895" s="71">
        <f t="shared" si="136"/>
        <v>73.333333333333329</v>
      </c>
      <c r="K895" s="72">
        <f t="shared" si="137"/>
        <v>974.17466104958078</v>
      </c>
    </row>
    <row r="896" spans="1:11">
      <c r="A896" s="65">
        <v>881</v>
      </c>
      <c r="B896" s="67">
        <f t="shared" si="129"/>
        <v>974.17466104958078</v>
      </c>
      <c r="C896" s="66">
        <f t="shared" si="130"/>
        <v>73.416666666666671</v>
      </c>
      <c r="D896" s="70">
        <f t="shared" si="131"/>
        <v>975.52009197644179</v>
      </c>
      <c r="E896" s="67">
        <f t="shared" si="132"/>
        <v>975.52009197644179</v>
      </c>
      <c r="F896" s="68">
        <f t="shared" si="133"/>
        <v>448.67298199450988</v>
      </c>
      <c r="G896" s="68" cm="1">
        <f t="array" ref="G896">_xll.DCE_EC312_SpecificHeat_Ca(B896)</f>
        <v>650</v>
      </c>
      <c r="H896" s="67">
        <f t="shared" si="134"/>
        <v>0.17174216912455212</v>
      </c>
      <c r="I896" s="67">
        <f t="shared" si="135"/>
        <v>974.34640321870529</v>
      </c>
      <c r="J896" s="71">
        <f t="shared" si="136"/>
        <v>73.416666666666671</v>
      </c>
      <c r="K896" s="72">
        <f t="shared" si="137"/>
        <v>974.34640321870529</v>
      </c>
    </row>
    <row r="897" spans="1:11">
      <c r="A897" s="65">
        <v>882</v>
      </c>
      <c r="B897" s="67">
        <f t="shared" si="129"/>
        <v>974.34640321870529</v>
      </c>
      <c r="C897" s="66">
        <f t="shared" si="130"/>
        <v>73.5</v>
      </c>
      <c r="D897" s="70">
        <f t="shared" si="131"/>
        <v>975.68977670155004</v>
      </c>
      <c r="E897" s="67">
        <f t="shared" si="132"/>
        <v>975.68977670155004</v>
      </c>
      <c r="F897" s="68">
        <f t="shared" si="133"/>
        <v>448.15696915068224</v>
      </c>
      <c r="G897" s="68" cm="1">
        <f t="array" ref="G897">_xll.DCE_EC312_SpecificHeat_Ca(B897)</f>
        <v>650</v>
      </c>
      <c r="H897" s="67">
        <f t="shared" si="134"/>
        <v>0.17154465073442943</v>
      </c>
      <c r="I897" s="67">
        <f t="shared" si="135"/>
        <v>974.51794786943969</v>
      </c>
      <c r="J897" s="71">
        <f t="shared" si="136"/>
        <v>73.5</v>
      </c>
      <c r="K897" s="72">
        <f t="shared" si="137"/>
        <v>974.51794786943969</v>
      </c>
    </row>
    <row r="898" spans="1:11">
      <c r="A898" s="65">
        <v>883</v>
      </c>
      <c r="B898" s="67">
        <f t="shared" si="129"/>
        <v>974.51794786943969</v>
      </c>
      <c r="C898" s="66">
        <f t="shared" si="130"/>
        <v>73.583333333333329</v>
      </c>
      <c r="D898" s="70">
        <f t="shared" si="131"/>
        <v>975.85926947557095</v>
      </c>
      <c r="E898" s="67">
        <f t="shared" si="132"/>
        <v>975.85926947557095</v>
      </c>
      <c r="F898" s="68">
        <f t="shared" si="133"/>
        <v>447.64214590945977</v>
      </c>
      <c r="G898" s="68" cm="1">
        <f t="array" ref="G898">_xll.DCE_EC312_SpecificHeat_Ca(B898)</f>
        <v>650</v>
      </c>
      <c r="H898" s="67">
        <f t="shared" si="134"/>
        <v>0.17134758769807223</v>
      </c>
      <c r="I898" s="67">
        <f t="shared" si="135"/>
        <v>974.68929545713775</v>
      </c>
      <c r="J898" s="71">
        <f t="shared" si="136"/>
        <v>73.583333333333329</v>
      </c>
      <c r="K898" s="72">
        <f t="shared" si="137"/>
        <v>974.68929545713775</v>
      </c>
    </row>
    <row r="899" spans="1:11">
      <c r="A899" s="65">
        <v>884</v>
      </c>
      <c r="B899" s="67">
        <f t="shared" si="129"/>
        <v>974.68929545713775</v>
      </c>
      <c r="C899" s="66">
        <f t="shared" si="130"/>
        <v>73.666666666666671</v>
      </c>
      <c r="D899" s="70">
        <f t="shared" si="131"/>
        <v>976.02857073229222</v>
      </c>
      <c r="E899" s="67">
        <f t="shared" si="132"/>
        <v>976.02857073229222</v>
      </c>
      <c r="F899" s="68">
        <f t="shared" si="133"/>
        <v>447.12850814955243</v>
      </c>
      <c r="G899" s="68" cm="1">
        <f t="array" ref="G899">_xll.DCE_EC312_SpecificHeat_Ca(B899)</f>
        <v>650</v>
      </c>
      <c r="H899" s="67">
        <f t="shared" si="134"/>
        <v>0.17115097843794114</v>
      </c>
      <c r="I899" s="67">
        <f t="shared" si="135"/>
        <v>974.86044643557568</v>
      </c>
      <c r="J899" s="71">
        <f t="shared" si="136"/>
        <v>73.666666666666671</v>
      </c>
      <c r="K899" s="72">
        <f t="shared" si="137"/>
        <v>974.86044643557568</v>
      </c>
    </row>
    <row r="900" spans="1:11">
      <c r="A900" s="65">
        <v>885</v>
      </c>
      <c r="B900" s="67">
        <f t="shared" si="129"/>
        <v>974.86044643557568</v>
      </c>
      <c r="C900" s="66">
        <f t="shared" si="130"/>
        <v>73.75</v>
      </c>
      <c r="D900" s="70">
        <f t="shared" si="131"/>
        <v>976.19768090403318</v>
      </c>
      <c r="E900" s="67">
        <f t="shared" si="132"/>
        <v>976.19768090403318</v>
      </c>
      <c r="F900" s="68">
        <f t="shared" si="133"/>
        <v>446.61605176885212</v>
      </c>
      <c r="G900" s="68" cm="1">
        <f t="array" ref="G900">_xll.DCE_EC312_SpecificHeat_Ca(B900)</f>
        <v>650</v>
      </c>
      <c r="H900" s="67">
        <f t="shared" si="134"/>
        <v>0.17095482138383913</v>
      </c>
      <c r="I900" s="67">
        <f t="shared" si="135"/>
        <v>975.0314012569595</v>
      </c>
      <c r="J900" s="71">
        <f t="shared" si="136"/>
        <v>73.75</v>
      </c>
      <c r="K900" s="72">
        <f t="shared" si="137"/>
        <v>975.0314012569595</v>
      </c>
    </row>
    <row r="901" spans="1:11">
      <c r="A901" s="65">
        <v>886</v>
      </c>
      <c r="B901" s="67">
        <f t="shared" si="129"/>
        <v>975.0314012569595</v>
      </c>
      <c r="C901" s="66">
        <f t="shared" si="130"/>
        <v>73.833333333333329</v>
      </c>
      <c r="D901" s="70">
        <f t="shared" si="131"/>
        <v>976.36660042165033</v>
      </c>
      <c r="E901" s="67">
        <f t="shared" si="132"/>
        <v>976.36660042165033</v>
      </c>
      <c r="F901" s="68">
        <f t="shared" si="133"/>
        <v>446.10477268450649</v>
      </c>
      <c r="G901" s="68" cm="1">
        <f t="array" ref="G901">_xll.DCE_EC312_SpecificHeat_Ca(B901)</f>
        <v>650</v>
      </c>
      <c r="H901" s="67">
        <f t="shared" si="134"/>
        <v>0.17075911497294008</v>
      </c>
      <c r="I901" s="67">
        <f t="shared" si="135"/>
        <v>975.20216037193245</v>
      </c>
      <c r="J901" s="71">
        <f t="shared" si="136"/>
        <v>73.833333333333329</v>
      </c>
      <c r="K901" s="72">
        <f t="shared" si="137"/>
        <v>975.20216037193245</v>
      </c>
    </row>
    <row r="902" spans="1:11">
      <c r="A902" s="65">
        <v>887</v>
      </c>
      <c r="B902" s="67">
        <f t="shared" si="129"/>
        <v>975.20216037193245</v>
      </c>
      <c r="C902" s="66">
        <f t="shared" si="130"/>
        <v>73.916666666666671</v>
      </c>
      <c r="D902" s="70">
        <f t="shared" si="131"/>
        <v>976.53532971454547</v>
      </c>
      <c r="E902" s="67">
        <f t="shared" si="132"/>
        <v>976.53532971454547</v>
      </c>
      <c r="F902" s="68">
        <f t="shared" si="133"/>
        <v>445.59466683229334</v>
      </c>
      <c r="G902" s="68" cm="1">
        <f t="array" ref="G902">_xll.DCE_EC312_SpecificHeat_Ca(B902)</f>
        <v>650</v>
      </c>
      <c r="H902" s="67">
        <f t="shared" si="134"/>
        <v>0.17056385764954884</v>
      </c>
      <c r="I902" s="67">
        <f t="shared" si="135"/>
        <v>975.37272422958199</v>
      </c>
      <c r="J902" s="71">
        <f t="shared" si="136"/>
        <v>73.916666666666671</v>
      </c>
      <c r="K902" s="72">
        <f t="shared" si="137"/>
        <v>975.37272422958199</v>
      </c>
    </row>
    <row r="903" spans="1:11">
      <c r="A903" s="65">
        <v>888</v>
      </c>
      <c r="B903" s="67">
        <f t="shared" si="129"/>
        <v>975.37272422958199</v>
      </c>
      <c r="C903" s="66">
        <f t="shared" si="130"/>
        <v>74</v>
      </c>
      <c r="D903" s="70">
        <f t="shared" si="131"/>
        <v>976.70386921067063</v>
      </c>
      <c r="E903" s="67">
        <f t="shared" si="132"/>
        <v>976.70386921067063</v>
      </c>
      <c r="F903" s="68">
        <f t="shared" si="133"/>
        <v>445.08573016670834</v>
      </c>
      <c r="G903" s="68" cm="1">
        <f t="array" ref="G903">_xll.DCE_EC312_SpecificHeat_Ca(B903)</f>
        <v>650</v>
      </c>
      <c r="H903" s="67">
        <f t="shared" si="134"/>
        <v>0.17036904786513515</v>
      </c>
      <c r="I903" s="67">
        <f t="shared" si="135"/>
        <v>975.54309327744716</v>
      </c>
      <c r="J903" s="71">
        <f t="shared" si="136"/>
        <v>74</v>
      </c>
      <c r="K903" s="72">
        <f t="shared" si="137"/>
        <v>975.54309327744716</v>
      </c>
    </row>
    <row r="904" spans="1:11">
      <c r="A904" s="65">
        <v>889</v>
      </c>
      <c r="B904" s="67">
        <f t="shared" si="129"/>
        <v>975.54309327744716</v>
      </c>
      <c r="C904" s="66">
        <f t="shared" si="130"/>
        <v>74.083333333333329</v>
      </c>
      <c r="D904" s="70">
        <f t="shared" si="131"/>
        <v>976.87221933653541</v>
      </c>
      <c r="E904" s="67">
        <f t="shared" si="132"/>
        <v>976.87221933653541</v>
      </c>
      <c r="F904" s="68">
        <f t="shared" si="133"/>
        <v>444.57795866074861</v>
      </c>
      <c r="G904" s="68" cm="1">
        <f t="array" ref="G904">_xll.DCE_EC312_SpecificHeat_Ca(B904)</f>
        <v>650</v>
      </c>
      <c r="H904" s="67">
        <f t="shared" si="134"/>
        <v>0.17017468407825076</v>
      </c>
      <c r="I904" s="67">
        <f t="shared" si="135"/>
        <v>975.71326796152539</v>
      </c>
      <c r="J904" s="71">
        <f t="shared" si="136"/>
        <v>74.083333333333329</v>
      </c>
      <c r="K904" s="72">
        <f t="shared" si="137"/>
        <v>975.71326796152539</v>
      </c>
    </row>
    <row r="905" spans="1:11">
      <c r="A905" s="65">
        <v>890</v>
      </c>
      <c r="B905" s="67">
        <f t="shared" si="129"/>
        <v>975.71326796152539</v>
      </c>
      <c r="C905" s="66">
        <f t="shared" si="130"/>
        <v>74.166666666666671</v>
      </c>
      <c r="D905" s="70">
        <f t="shared" si="131"/>
        <v>977.04038051721386</v>
      </c>
      <c r="E905" s="67">
        <f t="shared" si="132"/>
        <v>977.04038051721386</v>
      </c>
      <c r="F905" s="68">
        <f t="shared" si="133"/>
        <v>444.0713483062454</v>
      </c>
      <c r="G905" s="68" cm="1">
        <f t="array" ref="G905">_xll.DCE_EC312_SpecificHeat_Ca(B905)</f>
        <v>650</v>
      </c>
      <c r="H905" s="67">
        <f t="shared" si="134"/>
        <v>0.16998076475465665</v>
      </c>
      <c r="I905" s="67">
        <f t="shared" si="135"/>
        <v>975.88324872628004</v>
      </c>
      <c r="J905" s="71">
        <f t="shared" si="136"/>
        <v>74.166666666666671</v>
      </c>
      <c r="K905" s="72">
        <f t="shared" si="137"/>
        <v>975.88324872628004</v>
      </c>
    </row>
    <row r="906" spans="1:11">
      <c r="A906" s="65">
        <v>891</v>
      </c>
      <c r="B906" s="67">
        <f t="shared" si="129"/>
        <v>975.88324872628004</v>
      </c>
      <c r="C906" s="66">
        <f t="shared" si="130"/>
        <v>74.25</v>
      </c>
      <c r="D906" s="70">
        <f t="shared" si="131"/>
        <v>977.20835317634965</v>
      </c>
      <c r="E906" s="67">
        <f t="shared" si="132"/>
        <v>977.20835317634965</v>
      </c>
      <c r="F906" s="68">
        <f t="shared" si="133"/>
        <v>443.56589511324205</v>
      </c>
      <c r="G906" s="68" cm="1">
        <f t="array" ref="G906">_xll.DCE_EC312_SpecificHeat_Ca(B906)</f>
        <v>650</v>
      </c>
      <c r="H906" s="67">
        <f t="shared" si="134"/>
        <v>0.16978728836708493</v>
      </c>
      <c r="I906" s="67">
        <f t="shared" si="135"/>
        <v>976.05303601464709</v>
      </c>
      <c r="J906" s="71">
        <f t="shared" si="136"/>
        <v>74.25</v>
      </c>
      <c r="K906" s="72">
        <f t="shared" si="137"/>
        <v>976.05303601464709</v>
      </c>
    </row>
    <row r="907" spans="1:11">
      <c r="A907" s="65">
        <v>892</v>
      </c>
      <c r="B907" s="67">
        <f t="shared" si="129"/>
        <v>976.05303601464709</v>
      </c>
      <c r="C907" s="66">
        <f t="shared" si="130"/>
        <v>74.333333333333329</v>
      </c>
      <c r="D907" s="70">
        <f t="shared" si="131"/>
        <v>977.37613773616374</v>
      </c>
      <c r="E907" s="67">
        <f t="shared" si="132"/>
        <v>977.37613773616374</v>
      </c>
      <c r="F907" s="68">
        <f t="shared" si="133"/>
        <v>443.06159511009736</v>
      </c>
      <c r="G907" s="68" cm="1">
        <f t="array" ref="G907">_xll.DCE_EC312_SpecificHeat_Ca(B907)</f>
        <v>650</v>
      </c>
      <c r="H907" s="67">
        <f t="shared" si="134"/>
        <v>0.16959425339527856</v>
      </c>
      <c r="I907" s="67">
        <f t="shared" si="135"/>
        <v>976.22263026804239</v>
      </c>
      <c r="J907" s="71">
        <f t="shared" si="136"/>
        <v>74.333333333333329</v>
      </c>
      <c r="K907" s="72">
        <f t="shared" si="137"/>
        <v>976.22263026804239</v>
      </c>
    </row>
    <row r="908" spans="1:11">
      <c r="A908" s="65">
        <v>893</v>
      </c>
      <c r="B908" s="67">
        <f t="shared" si="129"/>
        <v>976.22263026804239</v>
      </c>
      <c r="C908" s="66">
        <f t="shared" si="130"/>
        <v>74.416666666666671</v>
      </c>
      <c r="D908" s="70">
        <f t="shared" si="131"/>
        <v>977.54373461746013</v>
      </c>
      <c r="E908" s="67">
        <f t="shared" si="132"/>
        <v>977.54373461746013</v>
      </c>
      <c r="F908" s="68">
        <f t="shared" si="133"/>
        <v>442.55844434342623</v>
      </c>
      <c r="G908" s="68" cm="1">
        <f t="array" ref="G908">_xll.DCE_EC312_SpecificHeat_Ca(B908)</f>
        <v>650</v>
      </c>
      <c r="H908" s="67">
        <f t="shared" si="134"/>
        <v>0.16940165832596854</v>
      </c>
      <c r="I908" s="67">
        <f t="shared" si="135"/>
        <v>976.39203192636842</v>
      </c>
      <c r="J908" s="71">
        <f t="shared" si="136"/>
        <v>74.416666666666671</v>
      </c>
      <c r="K908" s="72">
        <f t="shared" si="137"/>
        <v>976.39203192636842</v>
      </c>
    </row>
    <row r="909" spans="1:11">
      <c r="A909" s="65">
        <v>894</v>
      </c>
      <c r="B909" s="67">
        <f t="shared" si="129"/>
        <v>976.39203192636842</v>
      </c>
      <c r="C909" s="66">
        <f t="shared" si="130"/>
        <v>74.5</v>
      </c>
      <c r="D909" s="70">
        <f t="shared" si="131"/>
        <v>977.71114423963229</v>
      </c>
      <c r="E909" s="67">
        <f t="shared" si="132"/>
        <v>977.71114423963229</v>
      </c>
      <c r="F909" s="68">
        <f t="shared" si="133"/>
        <v>442.05643887797783</v>
      </c>
      <c r="G909" s="68" cm="1">
        <f t="array" ref="G909">_xll.DCE_EC312_SpecificHeat_Ca(B909)</f>
        <v>650</v>
      </c>
      <c r="H909" s="67">
        <f t="shared" si="134"/>
        <v>0.16920950165282711</v>
      </c>
      <c r="I909" s="67">
        <f t="shared" si="135"/>
        <v>976.56124142802128</v>
      </c>
      <c r="J909" s="71">
        <f t="shared" si="136"/>
        <v>74.5</v>
      </c>
      <c r="K909" s="72">
        <f t="shared" si="137"/>
        <v>976.56124142802128</v>
      </c>
    </row>
    <row r="910" spans="1:11">
      <c r="A910" s="65">
        <v>895</v>
      </c>
      <c r="B910" s="67">
        <f t="shared" si="129"/>
        <v>976.56124142802128</v>
      </c>
      <c r="C910" s="66">
        <f t="shared" si="130"/>
        <v>74.583333333333329</v>
      </c>
      <c r="D910" s="70">
        <f t="shared" si="131"/>
        <v>977.87836702066954</v>
      </c>
      <c r="E910" s="67">
        <f t="shared" si="132"/>
        <v>977.87836702066954</v>
      </c>
      <c r="F910" s="68">
        <f t="shared" si="133"/>
        <v>441.55557479636644</v>
      </c>
      <c r="G910" s="68" cm="1">
        <f t="array" ref="G910">_xll.DCE_EC312_SpecificHeat_Ca(B910)</f>
        <v>650</v>
      </c>
      <c r="H910" s="67">
        <f t="shared" si="134"/>
        <v>0.16901778187636518</v>
      </c>
      <c r="I910" s="67">
        <f t="shared" si="135"/>
        <v>976.73025920989767</v>
      </c>
      <c r="J910" s="71">
        <f t="shared" si="136"/>
        <v>74.583333333333329</v>
      </c>
      <c r="K910" s="72">
        <f t="shared" si="137"/>
        <v>976.73025920989767</v>
      </c>
    </row>
    <row r="911" spans="1:11">
      <c r="A911" s="65">
        <v>896</v>
      </c>
      <c r="B911" s="67">
        <f t="shared" si="129"/>
        <v>976.73025920989767</v>
      </c>
      <c r="C911" s="66">
        <f t="shared" si="130"/>
        <v>74.666666666666671</v>
      </c>
      <c r="D911" s="70">
        <f t="shared" si="131"/>
        <v>978.0454033771631</v>
      </c>
      <c r="E911" s="67">
        <f t="shared" si="132"/>
        <v>978.0454033771631</v>
      </c>
      <c r="F911" s="68">
        <f t="shared" si="133"/>
        <v>441.05584819918471</v>
      </c>
      <c r="G911" s="68" cm="1">
        <f t="array" ref="G911">_xll.DCE_EC312_SpecificHeat_Ca(B911)</f>
        <v>650</v>
      </c>
      <c r="H911" s="67">
        <f t="shared" si="134"/>
        <v>0.16882649750397505</v>
      </c>
      <c r="I911" s="67">
        <f t="shared" si="135"/>
        <v>976.8990857074017</v>
      </c>
      <c r="J911" s="71">
        <f t="shared" si="136"/>
        <v>74.666666666666671</v>
      </c>
      <c r="K911" s="72">
        <f t="shared" si="137"/>
        <v>976.8990857074017</v>
      </c>
    </row>
    <row r="912" spans="1:11">
      <c r="A912" s="65">
        <v>897</v>
      </c>
      <c r="B912" s="67">
        <f t="shared" si="129"/>
        <v>976.8990857074017</v>
      </c>
      <c r="C912" s="66">
        <f t="shared" si="130"/>
        <v>74.75</v>
      </c>
      <c r="D912" s="70">
        <f t="shared" si="131"/>
        <v>978.21225372431252</v>
      </c>
      <c r="E912" s="67">
        <f t="shared" si="132"/>
        <v>978.21225372431252</v>
      </c>
      <c r="F912" s="68">
        <f t="shared" si="133"/>
        <v>440.55725520489773</v>
      </c>
      <c r="G912" s="68" cm="1">
        <f t="array" ref="G912">_xll.DCE_EC312_SpecificHeat_Ca(B912)</f>
        <v>650</v>
      </c>
      <c r="H912" s="67">
        <f t="shared" si="134"/>
        <v>0.1686356470498904</v>
      </c>
      <c r="I912" s="67">
        <f t="shared" si="135"/>
        <v>977.06772135445158</v>
      </c>
      <c r="J912" s="71">
        <f t="shared" si="136"/>
        <v>74.75</v>
      </c>
      <c r="K912" s="72">
        <f t="shared" si="137"/>
        <v>977.06772135445158</v>
      </c>
    </row>
    <row r="913" spans="1:11">
      <c r="A913" s="65">
        <v>898</v>
      </c>
      <c r="B913" s="67">
        <f t="shared" ref="B913:B976" si="138">IF(A913=1,20,I912)</f>
        <v>977.06772135445158</v>
      </c>
      <c r="C913" s="66">
        <f t="shared" ref="C913:C976" si="139">A913*5/60</f>
        <v>74.833333333333329</v>
      </c>
      <c r="D913" s="70">
        <f t="shared" ref="D913:D976" si="140">20 + 345 *LOG10(8 * C913 + 1)</f>
        <v>978.37891847593164</v>
      </c>
      <c r="E913" s="67">
        <f t="shared" ref="E913:E976" si="141">D913</f>
        <v>978.37891847593164</v>
      </c>
      <c r="F913" s="68">
        <f t="shared" ref="F913:F976" si="142">25 * (D913 - B913)+1 * 0.7 * 1 * 0.0000000567 * ((E913 + 273) ^ 4 - (B913 + 273) ^ 4)</f>
        <v>440.05979194933906</v>
      </c>
      <c r="G913" s="68" cm="1">
        <f t="array" ref="G913">_xll.DCE_EC312_SpecificHeat_Ca(B913)</f>
        <v>650</v>
      </c>
      <c r="H913" s="67">
        <f t="shared" ref="H913:H976" si="143">$G$10 * $G$9 / (G913 * 7850) * F913 * 5</f>
        <v>0.1684452290349932</v>
      </c>
      <c r="I913" s="67">
        <f t="shared" ref="I913:I976" si="144">B913+H913</f>
        <v>977.23616658348658</v>
      </c>
      <c r="J913" s="71">
        <f t="shared" si="136"/>
        <v>74.833333333333329</v>
      </c>
      <c r="K913" s="72">
        <f t="shared" si="137"/>
        <v>977.23616658348658</v>
      </c>
    </row>
    <row r="914" spans="1:11">
      <c r="A914" s="65">
        <v>899</v>
      </c>
      <c r="B914" s="67">
        <f t="shared" si="138"/>
        <v>977.23616658348658</v>
      </c>
      <c r="C914" s="66">
        <f t="shared" si="139"/>
        <v>74.916666666666671</v>
      </c>
      <c r="D914" s="70">
        <f t="shared" si="140"/>
        <v>978.54539804445551</v>
      </c>
      <c r="E914" s="67">
        <f t="shared" si="141"/>
        <v>978.54539804445551</v>
      </c>
      <c r="F914" s="68">
        <f t="shared" si="142"/>
        <v>439.56345458636952</v>
      </c>
      <c r="G914" s="68" cm="1">
        <f t="array" ref="G914">_xll.DCE_EC312_SpecificHeat_Ca(B914)</f>
        <v>650</v>
      </c>
      <c r="H914" s="67">
        <f t="shared" si="143"/>
        <v>0.16825524198706573</v>
      </c>
      <c r="I914" s="67">
        <f t="shared" si="144"/>
        <v>977.40442182547361</v>
      </c>
      <c r="J914" s="71">
        <f t="shared" si="136"/>
        <v>74.916666666666671</v>
      </c>
      <c r="K914" s="72">
        <f t="shared" si="137"/>
        <v>977.40442182547361</v>
      </c>
    </row>
    <row r="915" spans="1:11">
      <c r="A915" s="65">
        <v>900</v>
      </c>
      <c r="B915" s="67">
        <f t="shared" si="138"/>
        <v>977.40442182547361</v>
      </c>
      <c r="C915" s="66">
        <f t="shared" si="139"/>
        <v>75</v>
      </c>
      <c r="D915" s="70">
        <f t="shared" si="140"/>
        <v>978.71169284094515</v>
      </c>
      <c r="E915" s="67">
        <f t="shared" si="141"/>
        <v>978.71169284094515</v>
      </c>
      <c r="F915" s="68">
        <f t="shared" si="142"/>
        <v>439.06823928695945</v>
      </c>
      <c r="G915" s="68" cm="1">
        <f t="array" ref="G915">_xll.DCE_EC312_SpecificHeat_Ca(B915)</f>
        <v>650</v>
      </c>
      <c r="H915" s="67">
        <f t="shared" si="143"/>
        <v>0.16806568444043951</v>
      </c>
      <c r="I915" s="67">
        <f t="shared" si="144"/>
        <v>977.57248750991403</v>
      </c>
      <c r="J915" s="71">
        <f t="shared" si="136"/>
        <v>75</v>
      </c>
      <c r="K915" s="72">
        <f t="shared" si="137"/>
        <v>977.57248750991403</v>
      </c>
    </row>
    <row r="916" spans="1:11">
      <c r="A916" s="65">
        <v>901</v>
      </c>
      <c r="B916" s="67">
        <f t="shared" si="138"/>
        <v>977.57248750991403</v>
      </c>
      <c r="C916" s="66">
        <f t="shared" si="139"/>
        <v>75.083333333333329</v>
      </c>
      <c r="D916" s="70">
        <f t="shared" si="140"/>
        <v>978.87780327509495</v>
      </c>
      <c r="E916" s="67">
        <f t="shared" si="141"/>
        <v>978.87780327509495</v>
      </c>
      <c r="F916" s="68">
        <f t="shared" si="142"/>
        <v>438.57414223970721</v>
      </c>
      <c r="G916" s="68" cm="1">
        <f t="array" ref="G916">_xll.DCE_EC312_SpecificHeat_Ca(B916)</f>
        <v>650</v>
      </c>
      <c r="H916" s="67">
        <f t="shared" si="143"/>
        <v>0.16787655493619366</v>
      </c>
      <c r="I916" s="67">
        <f t="shared" si="144"/>
        <v>977.74036406485027</v>
      </c>
      <c r="J916" s="71">
        <f t="shared" si="136"/>
        <v>75.083333333333329</v>
      </c>
      <c r="K916" s="72">
        <f t="shared" si="137"/>
        <v>977.74036406485027</v>
      </c>
    </row>
    <row r="917" spans="1:11">
      <c r="A917" s="65">
        <v>902</v>
      </c>
      <c r="B917" s="67">
        <f t="shared" si="138"/>
        <v>977.74036406485027</v>
      </c>
      <c r="C917" s="66">
        <f t="shared" si="139"/>
        <v>75.166666666666671</v>
      </c>
      <c r="D917" s="70">
        <f t="shared" si="140"/>
        <v>979.04372975523791</v>
      </c>
      <c r="E917" s="67">
        <f t="shared" si="141"/>
        <v>979.04372975523791</v>
      </c>
      <c r="F917" s="68">
        <f t="shared" si="142"/>
        <v>438.08115965033943</v>
      </c>
      <c r="G917" s="68" cm="1">
        <f t="array" ref="G917">_xll.DCE_EC312_SpecificHeat_Ca(B917)</f>
        <v>650</v>
      </c>
      <c r="H917" s="67">
        <f t="shared" si="143"/>
        <v>0.16768785202196357</v>
      </c>
      <c r="I917" s="67">
        <f t="shared" si="144"/>
        <v>977.90805191687218</v>
      </c>
      <c r="J917" s="71">
        <f t="shared" si="136"/>
        <v>75.166666666666671</v>
      </c>
      <c r="K917" s="72">
        <f t="shared" si="137"/>
        <v>977.90805191687218</v>
      </c>
    </row>
    <row r="918" spans="1:11">
      <c r="A918" s="65">
        <v>903</v>
      </c>
      <c r="B918" s="67">
        <f t="shared" si="138"/>
        <v>977.90805191687218</v>
      </c>
      <c r="C918" s="66">
        <f t="shared" si="139"/>
        <v>75.25</v>
      </c>
      <c r="D918" s="70">
        <f t="shared" si="140"/>
        <v>979.20947268835221</v>
      </c>
      <c r="E918" s="67">
        <f t="shared" si="141"/>
        <v>979.20947268835221</v>
      </c>
      <c r="F918" s="68">
        <f t="shared" si="142"/>
        <v>437.58928774198841</v>
      </c>
      <c r="G918" s="68" cm="1">
        <f t="array" ref="G918">_xll.DCE_EC312_SpecificHeat_Ca(B918)</f>
        <v>650</v>
      </c>
      <c r="H918" s="67">
        <f t="shared" si="143"/>
        <v>0.16749957425204726</v>
      </c>
      <c r="I918" s="67">
        <f t="shared" si="144"/>
        <v>978.0755514911242</v>
      </c>
      <c r="J918" s="71">
        <f t="shared" si="136"/>
        <v>75.25</v>
      </c>
      <c r="K918" s="72">
        <f t="shared" si="137"/>
        <v>978.0755514911242</v>
      </c>
    </row>
    <row r="919" spans="1:11">
      <c r="A919" s="65">
        <v>904</v>
      </c>
      <c r="B919" s="67">
        <f t="shared" si="138"/>
        <v>978.0755514911242</v>
      </c>
      <c r="C919" s="66">
        <f t="shared" si="139"/>
        <v>75.333333333333329</v>
      </c>
      <c r="D919" s="70">
        <f t="shared" si="140"/>
        <v>979.37503248006658</v>
      </c>
      <c r="E919" s="67">
        <f t="shared" si="141"/>
        <v>979.37503248006658</v>
      </c>
      <c r="F919" s="68">
        <f t="shared" si="142"/>
        <v>437.0985227546426</v>
      </c>
      <c r="G919" s="68" cm="1">
        <f t="array" ref="G919">_xll.DCE_EC312_SpecificHeat_Ca(B919)</f>
        <v>650</v>
      </c>
      <c r="H919" s="67">
        <f t="shared" si="143"/>
        <v>0.16731172018719476</v>
      </c>
      <c r="I919" s="67">
        <f t="shared" si="144"/>
        <v>978.24286321131137</v>
      </c>
      <c r="J919" s="71">
        <f t="shared" si="136"/>
        <v>75.333333333333329</v>
      </c>
      <c r="K919" s="72">
        <f t="shared" si="137"/>
        <v>978.24286321131137</v>
      </c>
    </row>
    <row r="920" spans="1:11">
      <c r="A920" s="65">
        <v>905</v>
      </c>
      <c r="B920" s="67">
        <f t="shared" si="138"/>
        <v>978.24286321131137</v>
      </c>
      <c r="C920" s="66">
        <f t="shared" si="139"/>
        <v>75.416666666666671</v>
      </c>
      <c r="D920" s="70">
        <f t="shared" si="140"/>
        <v>979.54040953466699</v>
      </c>
      <c r="E920" s="67">
        <f t="shared" si="141"/>
        <v>979.54040953466699</v>
      </c>
      <c r="F920" s="68">
        <f t="shared" si="142"/>
        <v>436.60886094537688</v>
      </c>
      <c r="G920" s="68" cm="1">
        <f t="array" ref="G920">_xll.DCE_EC312_SpecificHeat_Ca(B920)</f>
        <v>650</v>
      </c>
      <c r="H920" s="67">
        <f t="shared" si="143"/>
        <v>0.16712428839469656</v>
      </c>
      <c r="I920" s="67">
        <f t="shared" si="144"/>
        <v>978.40998749970606</v>
      </c>
      <c r="J920" s="71">
        <f t="shared" si="136"/>
        <v>75.416666666666671</v>
      </c>
      <c r="K920" s="72">
        <f t="shared" si="137"/>
        <v>978.40998749970606</v>
      </c>
    </row>
    <row r="921" spans="1:11">
      <c r="A921" s="65">
        <v>906</v>
      </c>
      <c r="B921" s="67">
        <f t="shared" si="138"/>
        <v>978.40998749970606</v>
      </c>
      <c r="C921" s="66">
        <f t="shared" si="139"/>
        <v>75.5</v>
      </c>
      <c r="D921" s="70">
        <f t="shared" si="140"/>
        <v>979.70560425510178</v>
      </c>
      <c r="E921" s="67">
        <f t="shared" si="141"/>
        <v>979.70560425510178</v>
      </c>
      <c r="F921" s="68">
        <f t="shared" si="142"/>
        <v>436.12029858815765</v>
      </c>
      <c r="G921" s="68" cm="1">
        <f t="array" ref="G921">_xll.DCE_EC312_SpecificHeat_Ca(B921)</f>
        <v>650</v>
      </c>
      <c r="H921" s="67">
        <f t="shared" si="143"/>
        <v>0.16693727744830877</v>
      </c>
      <c r="I921" s="67">
        <f t="shared" si="144"/>
        <v>978.57692477715432</v>
      </c>
      <c r="J921" s="71">
        <f t="shared" si="136"/>
        <v>75.5</v>
      </c>
      <c r="K921" s="72">
        <f t="shared" si="137"/>
        <v>978.57692477715432</v>
      </c>
    </row>
    <row r="922" spans="1:11">
      <c r="A922" s="65">
        <v>907</v>
      </c>
      <c r="B922" s="67">
        <f t="shared" si="138"/>
        <v>978.57692477715432</v>
      </c>
      <c r="C922" s="66">
        <f t="shared" si="139"/>
        <v>75.583333333333329</v>
      </c>
      <c r="D922" s="70">
        <f t="shared" si="140"/>
        <v>979.87061704298833</v>
      </c>
      <c r="E922" s="67">
        <f t="shared" si="141"/>
        <v>979.87061704298833</v>
      </c>
      <c r="F922" s="68">
        <f t="shared" si="142"/>
        <v>435.63283197375472</v>
      </c>
      <c r="G922" s="68" cm="1">
        <f t="array" ref="G922">_xll.DCE_EC312_SpecificHeat_Ca(B922)</f>
        <v>650</v>
      </c>
      <c r="H922" s="67">
        <f t="shared" si="143"/>
        <v>0.16675068592821943</v>
      </c>
      <c r="I922" s="67">
        <f t="shared" si="144"/>
        <v>978.74367546308258</v>
      </c>
      <c r="J922" s="71">
        <f t="shared" si="136"/>
        <v>75.583333333333329</v>
      </c>
      <c r="K922" s="72">
        <f t="shared" si="137"/>
        <v>978.74367546308258</v>
      </c>
    </row>
    <row r="923" spans="1:11">
      <c r="A923" s="65">
        <v>908</v>
      </c>
      <c r="B923" s="67">
        <f t="shared" si="138"/>
        <v>978.74367546308258</v>
      </c>
      <c r="C923" s="66">
        <f t="shared" si="139"/>
        <v>75.666666666666671</v>
      </c>
      <c r="D923" s="70">
        <f t="shared" si="140"/>
        <v>980.03544829861835</v>
      </c>
      <c r="E923" s="67">
        <f t="shared" si="141"/>
        <v>980.03544829861835</v>
      </c>
      <c r="F923" s="68">
        <f t="shared" si="142"/>
        <v>435.14645740974271</v>
      </c>
      <c r="G923" s="68" cm="1">
        <f t="array" ref="G923">_xll.DCE_EC312_SpecificHeat_Ca(B923)</f>
        <v>650</v>
      </c>
      <c r="H923" s="67">
        <f t="shared" si="143"/>
        <v>0.16656451242104922</v>
      </c>
      <c r="I923" s="67">
        <f t="shared" si="144"/>
        <v>978.9102399755036</v>
      </c>
      <c r="J923" s="71">
        <f t="shared" si="136"/>
        <v>75.666666666666671</v>
      </c>
      <c r="K923" s="72">
        <f t="shared" si="137"/>
        <v>978.9102399755036</v>
      </c>
    </row>
    <row r="924" spans="1:11">
      <c r="A924" s="65">
        <v>909</v>
      </c>
      <c r="B924" s="67">
        <f t="shared" si="138"/>
        <v>978.9102399755036</v>
      </c>
      <c r="C924" s="66">
        <f t="shared" si="139"/>
        <v>75.75</v>
      </c>
      <c r="D924" s="70">
        <f t="shared" si="140"/>
        <v>980.20009842096385</v>
      </c>
      <c r="E924" s="67">
        <f t="shared" si="141"/>
        <v>980.20009842096385</v>
      </c>
      <c r="F924" s="68">
        <f t="shared" si="142"/>
        <v>434.66117122023286</v>
      </c>
      <c r="G924" s="68" cm="1">
        <f t="array" ref="G924">_xll.DCE_EC312_SpecificHeat_Ca(B924)</f>
        <v>650</v>
      </c>
      <c r="H924" s="67">
        <f t="shared" si="143"/>
        <v>0.16637875551974862</v>
      </c>
      <c r="I924" s="67">
        <f t="shared" si="144"/>
        <v>979.07661873102336</v>
      </c>
      <c r="J924" s="71">
        <f t="shared" si="136"/>
        <v>75.75</v>
      </c>
      <c r="K924" s="72">
        <f t="shared" si="137"/>
        <v>979.07661873102336</v>
      </c>
    </row>
    <row r="925" spans="1:11">
      <c r="A925" s="65">
        <v>910</v>
      </c>
      <c r="B925" s="67">
        <f t="shared" si="138"/>
        <v>979.07661873102336</v>
      </c>
      <c r="C925" s="66">
        <f t="shared" si="139"/>
        <v>75.833333333333329</v>
      </c>
      <c r="D925" s="70">
        <f t="shared" si="140"/>
        <v>980.36456780768322</v>
      </c>
      <c r="E925" s="67">
        <f t="shared" si="141"/>
        <v>980.36456780768322</v>
      </c>
      <c r="F925" s="68">
        <f t="shared" si="142"/>
        <v>434.1769697456952</v>
      </c>
      <c r="G925" s="68" cm="1">
        <f t="array" ref="G925">_xll.DCE_EC312_SpecificHeat_Ca(B925)</f>
        <v>650</v>
      </c>
      <c r="H925" s="67">
        <f t="shared" si="143"/>
        <v>0.16619341382352981</v>
      </c>
      <c r="I925" s="67">
        <f t="shared" si="144"/>
        <v>979.24281214484688</v>
      </c>
      <c r="J925" s="71">
        <f t="shared" si="136"/>
        <v>75.833333333333329</v>
      </c>
      <c r="K925" s="72">
        <f t="shared" si="137"/>
        <v>979.24281214484688</v>
      </c>
    </row>
    <row r="926" spans="1:11">
      <c r="A926" s="65">
        <v>911</v>
      </c>
      <c r="B926" s="67">
        <f t="shared" si="138"/>
        <v>979.24281214484688</v>
      </c>
      <c r="C926" s="66">
        <f t="shared" si="139"/>
        <v>75.916666666666671</v>
      </c>
      <c r="D926" s="70">
        <f t="shared" si="140"/>
        <v>980.52885685512672</v>
      </c>
      <c r="E926" s="67">
        <f t="shared" si="141"/>
        <v>980.52885685512672</v>
      </c>
      <c r="F926" s="68">
        <f t="shared" si="142"/>
        <v>433.69384934330168</v>
      </c>
      <c r="G926" s="68" cm="1">
        <f t="array" ref="G926">_xll.DCE_EC312_SpecificHeat_Ca(B926)</f>
        <v>650</v>
      </c>
      <c r="H926" s="67">
        <f t="shared" si="143"/>
        <v>0.16600848593799827</v>
      </c>
      <c r="I926" s="67">
        <f t="shared" si="144"/>
        <v>979.40882063078493</v>
      </c>
      <c r="J926" s="71">
        <f t="shared" si="136"/>
        <v>75.916666666666671</v>
      </c>
      <c r="K926" s="72">
        <f t="shared" si="137"/>
        <v>979.40882063078493</v>
      </c>
    </row>
    <row r="927" spans="1:11">
      <c r="A927" s="65">
        <v>912</v>
      </c>
      <c r="B927" s="67">
        <f t="shared" si="138"/>
        <v>979.40882063078493</v>
      </c>
      <c r="C927" s="66">
        <f t="shared" si="139"/>
        <v>76</v>
      </c>
      <c r="D927" s="70">
        <f t="shared" si="140"/>
        <v>980.69296595834192</v>
      </c>
      <c r="E927" s="67">
        <f t="shared" si="141"/>
        <v>980.69296595834192</v>
      </c>
      <c r="F927" s="68">
        <f t="shared" si="142"/>
        <v>433.21180638646575</v>
      </c>
      <c r="G927" s="68" cm="1">
        <f t="array" ref="G927">_xll.DCE_EC312_SpecificHeat_Ca(B927)</f>
        <v>650</v>
      </c>
      <c r="H927" s="67">
        <f t="shared" si="143"/>
        <v>0.16582397047497616</v>
      </c>
      <c r="I927" s="67">
        <f t="shared" si="144"/>
        <v>979.57464460125993</v>
      </c>
      <c r="J927" s="71">
        <f t="shared" si="136"/>
        <v>76</v>
      </c>
      <c r="K927" s="72">
        <f t="shared" si="137"/>
        <v>979.57464460125993</v>
      </c>
    </row>
    <row r="928" spans="1:11">
      <c r="A928" s="65">
        <v>913</v>
      </c>
      <c r="B928" s="67">
        <f t="shared" si="138"/>
        <v>979.57464460125993</v>
      </c>
      <c r="C928" s="66">
        <f t="shared" si="139"/>
        <v>76.083333333333329</v>
      </c>
      <c r="D928" s="70">
        <f t="shared" si="140"/>
        <v>980.85689551108021</v>
      </c>
      <c r="E928" s="67">
        <f t="shared" si="141"/>
        <v>980.85689551108021</v>
      </c>
      <c r="F928" s="68">
        <f t="shared" si="142"/>
        <v>432.73083726474306</v>
      </c>
      <c r="G928" s="68" cm="1">
        <f t="array" ref="G928">_xll.DCE_EC312_SpecificHeat_Ca(B928)</f>
        <v>650</v>
      </c>
      <c r="H928" s="67">
        <f t="shared" si="143"/>
        <v>0.16563986605246472</v>
      </c>
      <c r="I928" s="67">
        <f t="shared" si="144"/>
        <v>979.74028446731245</v>
      </c>
      <c r="J928" s="71">
        <f t="shared" si="136"/>
        <v>76.083333333333329</v>
      </c>
      <c r="K928" s="72">
        <f t="shared" si="137"/>
        <v>979.74028446731245</v>
      </c>
    </row>
    <row r="929" spans="1:11">
      <c r="A929" s="65">
        <v>914</v>
      </c>
      <c r="B929" s="67">
        <f t="shared" si="138"/>
        <v>979.74028446731245</v>
      </c>
      <c r="C929" s="66">
        <f t="shared" si="139"/>
        <v>76.166666666666671</v>
      </c>
      <c r="D929" s="70">
        <f t="shared" si="140"/>
        <v>981.02064590580176</v>
      </c>
      <c r="E929" s="67">
        <f t="shared" si="141"/>
        <v>981.02064590580176</v>
      </c>
      <c r="F929" s="68">
        <f t="shared" si="142"/>
        <v>432.25093838404359</v>
      </c>
      <c r="G929" s="68" cm="1">
        <f t="array" ref="G929">_xll.DCE_EC312_SpecificHeat_Ca(B929)</f>
        <v>650</v>
      </c>
      <c r="H929" s="67">
        <f t="shared" si="143"/>
        <v>0.16545617129472515</v>
      </c>
      <c r="I929" s="67">
        <f t="shared" si="144"/>
        <v>979.9057406386072</v>
      </c>
      <c r="J929" s="71">
        <f t="shared" si="136"/>
        <v>76.166666666666671</v>
      </c>
      <c r="K929" s="72">
        <f t="shared" si="137"/>
        <v>979.9057406386072</v>
      </c>
    </row>
    <row r="930" spans="1:11">
      <c r="A930" s="65">
        <v>915</v>
      </c>
      <c r="B930" s="67">
        <f t="shared" si="138"/>
        <v>979.9057406386072</v>
      </c>
      <c r="C930" s="66">
        <f t="shared" si="139"/>
        <v>76.25</v>
      </c>
      <c r="D930" s="70">
        <f t="shared" si="140"/>
        <v>981.18421753368114</v>
      </c>
      <c r="E930" s="67">
        <f t="shared" si="141"/>
        <v>981.18421753368114</v>
      </c>
      <c r="F930" s="68">
        <f t="shared" si="142"/>
        <v>431.77210616602252</v>
      </c>
      <c r="G930" s="68" cm="1">
        <f t="array" ref="G930">_xll.DCE_EC312_SpecificHeat_Ca(B930)</f>
        <v>650</v>
      </c>
      <c r="H930" s="67">
        <f t="shared" si="143"/>
        <v>0.16527288483204561</v>
      </c>
      <c r="I930" s="67">
        <f t="shared" si="144"/>
        <v>980.07101352343921</v>
      </c>
      <c r="J930" s="71">
        <f t="shared" si="136"/>
        <v>76.25</v>
      </c>
      <c r="K930" s="72">
        <f t="shared" si="137"/>
        <v>980.07101352343921</v>
      </c>
    </row>
    <row r="931" spans="1:11">
      <c r="A931" s="65">
        <v>916</v>
      </c>
      <c r="B931" s="67">
        <f t="shared" si="138"/>
        <v>980.07101352343921</v>
      </c>
      <c r="C931" s="66">
        <f t="shared" si="139"/>
        <v>76.333333333333329</v>
      </c>
      <c r="D931" s="70">
        <f t="shared" si="140"/>
        <v>981.34761078461372</v>
      </c>
      <c r="E931" s="67">
        <f t="shared" si="141"/>
        <v>981.34761078461372</v>
      </c>
      <c r="F931" s="68">
        <f t="shared" si="142"/>
        <v>431.2943370488415</v>
      </c>
      <c r="G931" s="68" cm="1">
        <f t="array" ref="G931">_xll.DCE_EC312_SpecificHeat_Ca(B931)</f>
        <v>650</v>
      </c>
      <c r="H931" s="67">
        <f t="shared" si="143"/>
        <v>0.16509000530103252</v>
      </c>
      <c r="I931" s="67">
        <f t="shared" si="144"/>
        <v>980.23610352874027</v>
      </c>
      <c r="J931" s="71">
        <f t="shared" si="136"/>
        <v>76.333333333333329</v>
      </c>
      <c r="K931" s="72">
        <f t="shared" si="137"/>
        <v>980.23610352874027</v>
      </c>
    </row>
    <row r="932" spans="1:11">
      <c r="A932" s="65">
        <v>917</v>
      </c>
      <c r="B932" s="67">
        <f t="shared" si="138"/>
        <v>980.23610352874027</v>
      </c>
      <c r="C932" s="66">
        <f t="shared" si="139"/>
        <v>76.416666666666671</v>
      </c>
      <c r="D932" s="70">
        <f t="shared" si="140"/>
        <v>981.51082604722035</v>
      </c>
      <c r="E932" s="67">
        <f t="shared" si="141"/>
        <v>981.51082604722035</v>
      </c>
      <c r="F932" s="68">
        <f t="shared" si="142"/>
        <v>430.81762748592183</v>
      </c>
      <c r="G932" s="68" cm="1">
        <f t="array" ref="G932">_xll.DCE_EC312_SpecificHeat_Ca(B932)</f>
        <v>650</v>
      </c>
      <c r="H932" s="67">
        <f t="shared" si="143"/>
        <v>0.1649075313441335</v>
      </c>
      <c r="I932" s="67">
        <f t="shared" si="144"/>
        <v>980.40101106008444</v>
      </c>
      <c r="J932" s="71">
        <f t="shared" si="136"/>
        <v>76.416666666666671</v>
      </c>
      <c r="K932" s="72">
        <f t="shared" si="137"/>
        <v>980.40101106008444</v>
      </c>
    </row>
    <row r="933" spans="1:11">
      <c r="A933" s="65">
        <v>918</v>
      </c>
      <c r="B933" s="67">
        <f t="shared" si="138"/>
        <v>980.40101106008444</v>
      </c>
      <c r="C933" s="66">
        <f t="shared" si="139"/>
        <v>76.5</v>
      </c>
      <c r="D933" s="70">
        <f t="shared" si="140"/>
        <v>981.67386370885322</v>
      </c>
      <c r="E933" s="67">
        <f t="shared" si="141"/>
        <v>981.67386370885322</v>
      </c>
      <c r="F933" s="68">
        <f t="shared" si="142"/>
        <v>430.34197394694399</v>
      </c>
      <c r="G933" s="68" cm="1">
        <f t="array" ref="G933">_xll.DCE_EC312_SpecificHeat_Ca(B933)</f>
        <v>650</v>
      </c>
      <c r="H933" s="67">
        <f t="shared" si="143"/>
        <v>0.16472546161001961</v>
      </c>
      <c r="I933" s="67">
        <f t="shared" si="144"/>
        <v>980.56573652169448</v>
      </c>
      <c r="J933" s="71">
        <f t="shared" si="136"/>
        <v>76.5</v>
      </c>
      <c r="K933" s="72">
        <f t="shared" si="137"/>
        <v>980.56573652169448</v>
      </c>
    </row>
    <row r="934" spans="1:11">
      <c r="A934" s="65">
        <v>919</v>
      </c>
      <c r="B934" s="67">
        <f t="shared" si="138"/>
        <v>980.56573652169448</v>
      </c>
      <c r="C934" s="66">
        <f t="shared" si="139"/>
        <v>76.583333333333329</v>
      </c>
      <c r="D934" s="70">
        <f t="shared" si="140"/>
        <v>981.83672415560159</v>
      </c>
      <c r="E934" s="67">
        <f t="shared" si="141"/>
        <v>981.83672415560159</v>
      </c>
      <c r="F934" s="68">
        <f t="shared" si="142"/>
        <v>429.86737291687842</v>
      </c>
      <c r="G934" s="68" cm="1">
        <f t="array" ref="G934">_xll.DCE_EC312_SpecificHeat_Ca(B934)</f>
        <v>650</v>
      </c>
      <c r="H934" s="67">
        <f t="shared" si="143"/>
        <v>0.16454379475321471</v>
      </c>
      <c r="I934" s="67">
        <f t="shared" si="144"/>
        <v>980.73028031644765</v>
      </c>
      <c r="J934" s="71">
        <f t="shared" si="136"/>
        <v>76.583333333333329</v>
      </c>
      <c r="K934" s="72">
        <f t="shared" si="137"/>
        <v>980.73028031644765</v>
      </c>
    </row>
    <row r="935" spans="1:11">
      <c r="A935" s="65">
        <v>920</v>
      </c>
      <c r="B935" s="67">
        <f t="shared" si="138"/>
        <v>980.73028031644765</v>
      </c>
      <c r="C935" s="66">
        <f t="shared" si="139"/>
        <v>76.666666666666671</v>
      </c>
      <c r="D935" s="70">
        <f t="shared" si="140"/>
        <v>981.99940777229699</v>
      </c>
      <c r="E935" s="67">
        <f t="shared" si="141"/>
        <v>981.99940777229699</v>
      </c>
      <c r="F935" s="68">
        <f t="shared" si="142"/>
        <v>429.39382089674615</v>
      </c>
      <c r="G935" s="68" cm="1">
        <f t="array" ref="G935">_xll.DCE_EC312_SpecificHeat_Ca(B935)</f>
        <v>650</v>
      </c>
      <c r="H935" s="67">
        <f t="shared" si="143"/>
        <v>0.16436252943438656</v>
      </c>
      <c r="I935" s="67">
        <f t="shared" si="144"/>
        <v>980.894642845882</v>
      </c>
      <c r="J935" s="71">
        <f t="shared" ref="J935:J998" si="145">C935</f>
        <v>76.666666666666671</v>
      </c>
      <c r="K935" s="72">
        <f t="shared" ref="K935:K998" si="146">I935</f>
        <v>980.894642845882</v>
      </c>
    </row>
    <row r="936" spans="1:11">
      <c r="A936" s="65">
        <v>921</v>
      </c>
      <c r="B936" s="67">
        <f t="shared" si="138"/>
        <v>980.894642845882</v>
      </c>
      <c r="C936" s="66">
        <f t="shared" si="139"/>
        <v>76.75</v>
      </c>
      <c r="D936" s="70">
        <f t="shared" si="140"/>
        <v>982.16191494251882</v>
      </c>
      <c r="E936" s="67">
        <f t="shared" si="141"/>
        <v>982.16191494251882</v>
      </c>
      <c r="F936" s="68">
        <f t="shared" si="142"/>
        <v>428.92131440278808</v>
      </c>
      <c r="G936" s="68" cm="1">
        <f t="array" ref="G936">_xll.DCE_EC312_SpecificHeat_Ca(B936)</f>
        <v>650</v>
      </c>
      <c r="H936" s="67">
        <f t="shared" si="143"/>
        <v>0.16418166432002851</v>
      </c>
      <c r="I936" s="67">
        <f t="shared" si="144"/>
        <v>981.05882451020204</v>
      </c>
      <c r="J936" s="71">
        <f t="shared" si="145"/>
        <v>76.75</v>
      </c>
      <c r="K936" s="72">
        <f t="shared" si="146"/>
        <v>981.05882451020204</v>
      </c>
    </row>
    <row r="937" spans="1:11">
      <c r="A937" s="65">
        <v>922</v>
      </c>
      <c r="B937" s="67">
        <f t="shared" si="138"/>
        <v>981.05882451020204</v>
      </c>
      <c r="C937" s="66">
        <f t="shared" si="139"/>
        <v>76.833333333333329</v>
      </c>
      <c r="D937" s="70">
        <f t="shared" si="140"/>
        <v>982.32424604859966</v>
      </c>
      <c r="E937" s="67">
        <f t="shared" si="141"/>
        <v>982.32424604859966</v>
      </c>
      <c r="F937" s="68">
        <f t="shared" si="142"/>
        <v>428.44984996694086</v>
      </c>
      <c r="G937" s="68" cm="1">
        <f t="array" ref="G937">_xll.DCE_EC312_SpecificHeat_Ca(B937)</f>
        <v>650</v>
      </c>
      <c r="H937" s="67">
        <f t="shared" si="143"/>
        <v>0.1640011980826421</v>
      </c>
      <c r="I937" s="67">
        <f t="shared" si="144"/>
        <v>981.22282570828463</v>
      </c>
      <c r="J937" s="71">
        <f t="shared" si="145"/>
        <v>76.833333333333329</v>
      </c>
      <c r="K937" s="72">
        <f t="shared" si="146"/>
        <v>981.22282570828463</v>
      </c>
    </row>
    <row r="938" spans="1:11">
      <c r="A938" s="65">
        <v>923</v>
      </c>
      <c r="B938" s="67">
        <f t="shared" si="138"/>
        <v>981.22282570828463</v>
      </c>
      <c r="C938" s="66">
        <f t="shared" si="139"/>
        <v>76.916666666666671</v>
      </c>
      <c r="D938" s="70">
        <f t="shared" si="140"/>
        <v>982.48640147163121</v>
      </c>
      <c r="E938" s="67">
        <f t="shared" si="141"/>
        <v>982.48640147163121</v>
      </c>
      <c r="F938" s="68">
        <f t="shared" si="142"/>
        <v>427.97942413644915</v>
      </c>
      <c r="G938" s="68" cm="1">
        <f t="array" ref="G938">_xll.DCE_EC312_SpecificHeat_Ca(B938)</f>
        <v>650</v>
      </c>
      <c r="H938" s="67">
        <f t="shared" si="143"/>
        <v>0.16382112940058838</v>
      </c>
      <c r="I938" s="67">
        <f t="shared" si="144"/>
        <v>981.38664683768525</v>
      </c>
      <c r="J938" s="71">
        <f t="shared" si="145"/>
        <v>76.916666666666671</v>
      </c>
      <c r="K938" s="72">
        <f t="shared" si="146"/>
        <v>981.38664683768525</v>
      </c>
    </row>
    <row r="939" spans="1:11">
      <c r="A939" s="65">
        <v>924</v>
      </c>
      <c r="B939" s="67">
        <f t="shared" si="138"/>
        <v>981.38664683768525</v>
      </c>
      <c r="C939" s="66">
        <f t="shared" si="139"/>
        <v>77</v>
      </c>
      <c r="D939" s="70">
        <f t="shared" si="140"/>
        <v>982.64838159146836</v>
      </c>
      <c r="E939" s="67">
        <f t="shared" si="141"/>
        <v>982.64838159146836</v>
      </c>
      <c r="F939" s="68">
        <f t="shared" si="142"/>
        <v>427.51003347357937</v>
      </c>
      <c r="G939" s="68" cm="1">
        <f t="array" ref="G939">_xll.DCE_EC312_SpecificHeat_Ca(B939)</f>
        <v>650</v>
      </c>
      <c r="H939" s="67">
        <f t="shared" si="143"/>
        <v>0.16364145695797838</v>
      </c>
      <c r="I939" s="67">
        <f t="shared" si="144"/>
        <v>981.55028829464322</v>
      </c>
      <c r="J939" s="71">
        <f t="shared" si="145"/>
        <v>77</v>
      </c>
      <c r="K939" s="72">
        <f t="shared" si="146"/>
        <v>981.55028829464322</v>
      </c>
    </row>
    <row r="940" spans="1:11">
      <c r="A940" s="65">
        <v>925</v>
      </c>
      <c r="B940" s="67">
        <f t="shared" si="138"/>
        <v>981.55028829464322</v>
      </c>
      <c r="C940" s="66">
        <f t="shared" si="139"/>
        <v>77.083333333333329</v>
      </c>
      <c r="D940" s="70">
        <f t="shared" si="140"/>
        <v>982.81018678673615</v>
      </c>
      <c r="E940" s="67">
        <f t="shared" si="141"/>
        <v>982.81018678673615</v>
      </c>
      <c r="F940" s="68">
        <f t="shared" si="142"/>
        <v>427.04167455601083</v>
      </c>
      <c r="G940" s="68" cm="1">
        <f t="array" ref="G940">_xll.DCE_EC312_SpecificHeat_Ca(B940)</f>
        <v>650</v>
      </c>
      <c r="H940" s="67">
        <f t="shared" si="143"/>
        <v>0.16346217944482289</v>
      </c>
      <c r="I940" s="67">
        <f t="shared" si="144"/>
        <v>981.7137504740881</v>
      </c>
      <c r="J940" s="71">
        <f t="shared" si="145"/>
        <v>77.083333333333329</v>
      </c>
      <c r="K940" s="72">
        <f t="shared" si="146"/>
        <v>981.7137504740881</v>
      </c>
    </row>
    <row r="941" spans="1:11">
      <c r="A941" s="65">
        <v>926</v>
      </c>
      <c r="B941" s="67">
        <f t="shared" si="138"/>
        <v>981.7137504740881</v>
      </c>
      <c r="C941" s="66">
        <f t="shared" si="139"/>
        <v>77.166666666666671</v>
      </c>
      <c r="D941" s="70">
        <f t="shared" si="140"/>
        <v>982.97181743483372</v>
      </c>
      <c r="E941" s="67">
        <f t="shared" si="141"/>
        <v>982.97181743483372</v>
      </c>
      <c r="F941" s="68">
        <f t="shared" si="142"/>
        <v>426.5743439764081</v>
      </c>
      <c r="G941" s="68" cm="1">
        <f t="array" ref="G941">_xll.DCE_EC312_SpecificHeat_Ca(B941)</f>
        <v>650</v>
      </c>
      <c r="H941" s="67">
        <f t="shared" si="143"/>
        <v>0.1632832955568686</v>
      </c>
      <c r="I941" s="67">
        <f t="shared" si="144"/>
        <v>981.87703376964498</v>
      </c>
      <c r="J941" s="71">
        <f t="shared" si="145"/>
        <v>77.166666666666671</v>
      </c>
      <c r="K941" s="72">
        <f t="shared" si="146"/>
        <v>981.87703376964498</v>
      </c>
    </row>
    <row r="942" spans="1:11">
      <c r="A942" s="65">
        <v>927</v>
      </c>
      <c r="B942" s="67">
        <f t="shared" si="138"/>
        <v>981.87703376964498</v>
      </c>
      <c r="C942" s="66">
        <f t="shared" si="139"/>
        <v>77.25</v>
      </c>
      <c r="D942" s="70">
        <f t="shared" si="140"/>
        <v>983.13327391194071</v>
      </c>
      <c r="E942" s="67">
        <f t="shared" si="141"/>
        <v>983.13327391194071</v>
      </c>
      <c r="F942" s="68">
        <f t="shared" si="142"/>
        <v>426.10803834271763</v>
      </c>
      <c r="G942" s="68" cm="1">
        <f t="array" ref="G942">_xll.DCE_EC312_SpecificHeat_Ca(B942)</f>
        <v>650</v>
      </c>
      <c r="H942" s="67">
        <f t="shared" si="143"/>
        <v>0.16310480399571198</v>
      </c>
      <c r="I942" s="67">
        <f t="shared" si="144"/>
        <v>982.04013857364066</v>
      </c>
      <c r="J942" s="71">
        <f t="shared" si="145"/>
        <v>77.25</v>
      </c>
      <c r="K942" s="72">
        <f t="shared" si="146"/>
        <v>982.04013857364066</v>
      </c>
    </row>
    <row r="943" spans="1:11">
      <c r="A943" s="65">
        <v>928</v>
      </c>
      <c r="B943" s="67">
        <f t="shared" si="138"/>
        <v>982.04013857364066</v>
      </c>
      <c r="C943" s="66">
        <f t="shared" si="139"/>
        <v>77.333333333333329</v>
      </c>
      <c r="D943" s="70">
        <f t="shared" si="140"/>
        <v>983.29455659302153</v>
      </c>
      <c r="E943" s="67">
        <f t="shared" si="141"/>
        <v>983.29455659302153</v>
      </c>
      <c r="F943" s="68">
        <f t="shared" si="142"/>
        <v>425.64275427769633</v>
      </c>
      <c r="G943" s="68" cm="1">
        <f t="array" ref="G943">_xll.DCE_EC312_SpecificHeat_Ca(B943)</f>
        <v>650</v>
      </c>
      <c r="H943" s="67">
        <f t="shared" si="143"/>
        <v>0.16292670346861843</v>
      </c>
      <c r="I943" s="67">
        <f t="shared" si="144"/>
        <v>982.20306527710932</v>
      </c>
      <c r="J943" s="71">
        <f t="shared" si="145"/>
        <v>77.333333333333329</v>
      </c>
      <c r="K943" s="72">
        <f t="shared" si="146"/>
        <v>982.20306527710932</v>
      </c>
    </row>
    <row r="944" spans="1:11">
      <c r="A944" s="65">
        <v>929</v>
      </c>
      <c r="B944" s="67">
        <f t="shared" si="138"/>
        <v>982.20306527710932</v>
      </c>
      <c r="C944" s="66">
        <f t="shared" si="139"/>
        <v>77.416666666666671</v>
      </c>
      <c r="D944" s="70">
        <f t="shared" si="140"/>
        <v>983.4556658518311</v>
      </c>
      <c r="E944" s="67">
        <f t="shared" si="141"/>
        <v>983.4556658518311</v>
      </c>
      <c r="F944" s="68">
        <f t="shared" si="142"/>
        <v>425.1784884186398</v>
      </c>
      <c r="G944" s="68" cm="1">
        <f t="array" ref="G944">_xll.DCE_EC312_SpecificHeat_Ca(B944)</f>
        <v>650</v>
      </c>
      <c r="H944" s="67">
        <f t="shared" si="143"/>
        <v>0.16274899268841858</v>
      </c>
      <c r="I944" s="67">
        <f t="shared" si="144"/>
        <v>982.36581426979774</v>
      </c>
      <c r="J944" s="71">
        <f t="shared" si="145"/>
        <v>77.416666666666671</v>
      </c>
      <c r="K944" s="72">
        <f t="shared" si="146"/>
        <v>982.36581426979774</v>
      </c>
    </row>
    <row r="945" spans="1:11">
      <c r="A945" s="65">
        <v>930</v>
      </c>
      <c r="B945" s="67">
        <f t="shared" si="138"/>
        <v>982.36581426979774</v>
      </c>
      <c r="C945" s="66">
        <f t="shared" si="139"/>
        <v>77.5</v>
      </c>
      <c r="D945" s="70">
        <f t="shared" si="140"/>
        <v>983.61660206092006</v>
      </c>
      <c r="E945" s="67">
        <f t="shared" si="141"/>
        <v>983.61660206092006</v>
      </c>
      <c r="F945" s="68">
        <f t="shared" si="142"/>
        <v>424.71523741802207</v>
      </c>
      <c r="G945" s="68" cm="1">
        <f t="array" ref="G945">_xll.DCE_EC312_SpecificHeat_Ca(B945)</f>
        <v>650</v>
      </c>
      <c r="H945" s="67">
        <f t="shared" si="143"/>
        <v>0.16257167037375292</v>
      </c>
      <c r="I945" s="67">
        <f t="shared" si="144"/>
        <v>982.52838594017146</v>
      </c>
      <c r="J945" s="71">
        <f t="shared" si="145"/>
        <v>77.5</v>
      </c>
      <c r="K945" s="72">
        <f t="shared" si="146"/>
        <v>982.52838594017146</v>
      </c>
    </row>
    <row r="946" spans="1:11">
      <c r="A946" s="65">
        <v>931</v>
      </c>
      <c r="B946" s="67">
        <f t="shared" si="138"/>
        <v>982.52838594017146</v>
      </c>
      <c r="C946" s="66">
        <f t="shared" si="139"/>
        <v>77.583333333333329</v>
      </c>
      <c r="D946" s="70">
        <f t="shared" si="140"/>
        <v>983.7773655916402</v>
      </c>
      <c r="E946" s="67">
        <f t="shared" si="141"/>
        <v>983.7773655916402</v>
      </c>
      <c r="F946" s="68">
        <f t="shared" si="142"/>
        <v>424.2529979430717</v>
      </c>
      <c r="G946" s="68" cm="1">
        <f t="array" ref="G946">_xll.DCE_EC312_SpecificHeat_Ca(B946)</f>
        <v>650</v>
      </c>
      <c r="H946" s="67">
        <f t="shared" si="143"/>
        <v>0.16239473524890971</v>
      </c>
      <c r="I946" s="67">
        <f t="shared" si="144"/>
        <v>982.69078067542034</v>
      </c>
      <c r="J946" s="71">
        <f t="shared" si="145"/>
        <v>77.583333333333329</v>
      </c>
      <c r="K946" s="72">
        <f t="shared" si="146"/>
        <v>982.69078067542034</v>
      </c>
    </row>
    <row r="947" spans="1:11">
      <c r="A947" s="65">
        <v>932</v>
      </c>
      <c r="B947" s="67">
        <f t="shared" si="138"/>
        <v>982.69078067542034</v>
      </c>
      <c r="C947" s="66">
        <f t="shared" si="139"/>
        <v>77.666666666666671</v>
      </c>
      <c r="D947" s="70">
        <f t="shared" si="140"/>
        <v>983.93795681414849</v>
      </c>
      <c r="E947" s="67">
        <f t="shared" si="141"/>
        <v>983.93795681414849</v>
      </c>
      <c r="F947" s="68">
        <f t="shared" si="142"/>
        <v>423.79176667520852</v>
      </c>
      <c r="G947" s="68" cm="1">
        <f t="array" ref="G947">_xll.DCE_EC312_SpecificHeat_Ca(B947)</f>
        <v>650</v>
      </c>
      <c r="H947" s="67">
        <f t="shared" si="143"/>
        <v>0.16221818604360932</v>
      </c>
      <c r="I947" s="67">
        <f t="shared" si="144"/>
        <v>982.8529988614639</v>
      </c>
      <c r="J947" s="71">
        <f t="shared" si="145"/>
        <v>77.666666666666671</v>
      </c>
      <c r="K947" s="72">
        <f t="shared" si="146"/>
        <v>982.8529988614639</v>
      </c>
    </row>
    <row r="948" spans="1:11">
      <c r="A948" s="65">
        <v>933</v>
      </c>
      <c r="B948" s="67">
        <f t="shared" si="138"/>
        <v>982.8529988614639</v>
      </c>
      <c r="C948" s="66">
        <f t="shared" si="139"/>
        <v>77.75</v>
      </c>
      <c r="D948" s="70">
        <f t="shared" si="140"/>
        <v>984.09837609741351</v>
      </c>
      <c r="E948" s="67">
        <f t="shared" si="141"/>
        <v>984.09837609741351</v>
      </c>
      <c r="F948" s="68">
        <f t="shared" si="142"/>
        <v>423.33154031061474</v>
      </c>
      <c r="G948" s="68" cm="1">
        <f t="array" ref="G948">_xll.DCE_EC312_SpecificHeat_Ca(B948)</f>
        <v>650</v>
      </c>
      <c r="H948" s="67">
        <f t="shared" si="143"/>
        <v>0.1620420214932228</v>
      </c>
      <c r="I948" s="67">
        <f t="shared" si="144"/>
        <v>983.01504088295712</v>
      </c>
      <c r="J948" s="71">
        <f t="shared" si="145"/>
        <v>77.75</v>
      </c>
      <c r="K948" s="72">
        <f t="shared" si="146"/>
        <v>983.01504088295712</v>
      </c>
    </row>
    <row r="949" spans="1:11">
      <c r="A949" s="65">
        <v>934</v>
      </c>
      <c r="B949" s="67">
        <f t="shared" si="138"/>
        <v>983.01504088295712</v>
      </c>
      <c r="C949" s="66">
        <f t="shared" si="139"/>
        <v>77.833333333333329</v>
      </c>
      <c r="D949" s="70">
        <f t="shared" si="140"/>
        <v>984.25862380921978</v>
      </c>
      <c r="E949" s="67">
        <f t="shared" si="141"/>
        <v>984.25862380921978</v>
      </c>
      <c r="F949" s="68">
        <f t="shared" si="142"/>
        <v>422.87231555994612</v>
      </c>
      <c r="G949" s="68" cm="1">
        <f t="array" ref="G949">_xll.DCE_EC312_SpecificHeat_Ca(B949)</f>
        <v>650</v>
      </c>
      <c r="H949" s="67">
        <f t="shared" si="143"/>
        <v>0.1618662403386614</v>
      </c>
      <c r="I949" s="67">
        <f t="shared" si="144"/>
        <v>983.17690712329579</v>
      </c>
      <c r="J949" s="71">
        <f t="shared" si="145"/>
        <v>77.833333333333329</v>
      </c>
      <c r="K949" s="72">
        <f t="shared" si="146"/>
        <v>983.17690712329579</v>
      </c>
    </row>
    <row r="950" spans="1:11">
      <c r="A950" s="65">
        <v>935</v>
      </c>
      <c r="B950" s="67">
        <f t="shared" si="138"/>
        <v>983.17690712329579</v>
      </c>
      <c r="C950" s="66">
        <f t="shared" si="139"/>
        <v>77.916666666666671</v>
      </c>
      <c r="D950" s="70">
        <f t="shared" si="140"/>
        <v>984.41870031617339</v>
      </c>
      <c r="E950" s="67">
        <f t="shared" si="141"/>
        <v>984.41870031617339</v>
      </c>
      <c r="F950" s="68">
        <f t="shared" si="142"/>
        <v>422.41408914839582</v>
      </c>
      <c r="G950" s="68" cm="1">
        <f t="array" ref="G950">_xll.DCE_EC312_SpecificHeat_Ca(B950)</f>
        <v>650</v>
      </c>
      <c r="H950" s="67">
        <f t="shared" si="143"/>
        <v>0.16169084132640091</v>
      </c>
      <c r="I950" s="67">
        <f t="shared" si="144"/>
        <v>983.33859796462218</v>
      </c>
      <c r="J950" s="71">
        <f t="shared" si="145"/>
        <v>77.916666666666671</v>
      </c>
      <c r="K950" s="72">
        <f t="shared" si="146"/>
        <v>983.33859796462218</v>
      </c>
    </row>
    <row r="951" spans="1:11">
      <c r="A951" s="65">
        <v>936</v>
      </c>
      <c r="B951" s="67">
        <f t="shared" si="138"/>
        <v>983.33859796462218</v>
      </c>
      <c r="C951" s="66">
        <f t="shared" si="139"/>
        <v>78</v>
      </c>
      <c r="D951" s="70">
        <f t="shared" si="140"/>
        <v>984.57860598370598</v>
      </c>
      <c r="E951" s="67">
        <f t="shared" si="141"/>
        <v>984.57860598370598</v>
      </c>
      <c r="F951" s="68">
        <f t="shared" si="142"/>
        <v>421.95685781505364</v>
      </c>
      <c r="G951" s="68" cm="1">
        <f t="array" ref="G951">_xll.DCE_EC312_SpecificHeat_Ca(B951)</f>
        <v>650</v>
      </c>
      <c r="H951" s="67">
        <f t="shared" si="143"/>
        <v>0.16151582320823646</v>
      </c>
      <c r="I951" s="67">
        <f t="shared" si="144"/>
        <v>983.5001137878304</v>
      </c>
      <c r="J951" s="71">
        <f t="shared" si="145"/>
        <v>78</v>
      </c>
      <c r="K951" s="72">
        <f t="shared" si="146"/>
        <v>983.5001137878304</v>
      </c>
    </row>
    <row r="952" spans="1:11">
      <c r="A952" s="65">
        <v>937</v>
      </c>
      <c r="B952" s="67">
        <f t="shared" si="138"/>
        <v>983.5001137878304</v>
      </c>
      <c r="C952" s="66">
        <f t="shared" si="139"/>
        <v>78.083333333333329</v>
      </c>
      <c r="D952" s="70">
        <f t="shared" si="140"/>
        <v>984.73834117608101</v>
      </c>
      <c r="E952" s="67">
        <f t="shared" si="141"/>
        <v>984.73834117608101</v>
      </c>
      <c r="F952" s="68">
        <f t="shared" si="142"/>
        <v>421.500618313779</v>
      </c>
      <c r="G952" s="68" cm="1">
        <f t="array" ref="G952">_xll.DCE_EC312_SpecificHeat_Ca(B952)</f>
        <v>650</v>
      </c>
      <c r="H952" s="67">
        <f t="shared" si="143"/>
        <v>0.16134118474161679</v>
      </c>
      <c r="I952" s="67">
        <f t="shared" si="144"/>
        <v>983.66145497257207</v>
      </c>
      <c r="J952" s="71">
        <f t="shared" si="145"/>
        <v>78.083333333333329</v>
      </c>
      <c r="K952" s="72">
        <f t="shared" si="146"/>
        <v>983.66145497257207</v>
      </c>
    </row>
    <row r="953" spans="1:11">
      <c r="A953" s="65">
        <v>938</v>
      </c>
      <c r="B953" s="67">
        <f t="shared" si="138"/>
        <v>983.66145497257207</v>
      </c>
      <c r="C953" s="66">
        <f t="shared" si="139"/>
        <v>78.166666666666671</v>
      </c>
      <c r="D953" s="70">
        <f t="shared" si="140"/>
        <v>984.89790625639785</v>
      </c>
      <c r="E953" s="67">
        <f t="shared" si="141"/>
        <v>984.89790625639785</v>
      </c>
      <c r="F953" s="68">
        <f t="shared" si="142"/>
        <v>421.04536741172939</v>
      </c>
      <c r="G953" s="68" cm="1">
        <f t="array" ref="G953">_xll.DCE_EC312_SpecificHeat_Ca(B953)</f>
        <v>650</v>
      </c>
      <c r="H953" s="67">
        <f t="shared" si="143"/>
        <v>0.16116692468908064</v>
      </c>
      <c r="I953" s="67">
        <f t="shared" si="144"/>
        <v>983.82262189726112</v>
      </c>
      <c r="J953" s="71">
        <f t="shared" si="145"/>
        <v>78.166666666666671</v>
      </c>
      <c r="K953" s="72">
        <f t="shared" si="146"/>
        <v>983.82262189726112</v>
      </c>
    </row>
    <row r="954" spans="1:11">
      <c r="A954" s="65">
        <v>939</v>
      </c>
      <c r="B954" s="67">
        <f t="shared" si="138"/>
        <v>983.82262189726112</v>
      </c>
      <c r="C954" s="66">
        <f t="shared" si="139"/>
        <v>78.25</v>
      </c>
      <c r="D954" s="70">
        <f t="shared" si="140"/>
        <v>985.05730158659719</v>
      </c>
      <c r="E954" s="67">
        <f t="shared" si="141"/>
        <v>985.05730158659719</v>
      </c>
      <c r="F954" s="68">
        <f t="shared" si="142"/>
        <v>420.59110189104166</v>
      </c>
      <c r="G954" s="68" cm="1">
        <f t="array" ref="G954">_xll.DCE_EC312_SpecificHeat_Ca(B954)</f>
        <v>650</v>
      </c>
      <c r="H954" s="67">
        <f t="shared" si="143"/>
        <v>0.16099304181890067</v>
      </c>
      <c r="I954" s="67">
        <f t="shared" si="144"/>
        <v>983.98361493907998</v>
      </c>
      <c r="J954" s="71">
        <f t="shared" si="145"/>
        <v>78.25</v>
      </c>
      <c r="K954" s="72">
        <f t="shared" si="146"/>
        <v>983.98361493907998</v>
      </c>
    </row>
    <row r="955" spans="1:11">
      <c r="A955" s="65">
        <v>940</v>
      </c>
      <c r="B955" s="67">
        <f t="shared" si="138"/>
        <v>983.98361493907998</v>
      </c>
      <c r="C955" s="66">
        <f t="shared" si="139"/>
        <v>78.333333333333329</v>
      </c>
      <c r="D955" s="70">
        <f t="shared" si="140"/>
        <v>985.21652752746581</v>
      </c>
      <c r="E955" s="67">
        <f t="shared" si="141"/>
        <v>985.21652752746581</v>
      </c>
      <c r="F955" s="68">
        <f t="shared" si="142"/>
        <v>420.13781854743826</v>
      </c>
      <c r="G955" s="68" cm="1">
        <f t="array" ref="G955">_xll.DCE_EC312_SpecificHeat_Ca(B955)</f>
        <v>650</v>
      </c>
      <c r="H955" s="67">
        <f t="shared" si="143"/>
        <v>0.16081953490454978</v>
      </c>
      <c r="I955" s="67">
        <f t="shared" si="144"/>
        <v>984.14443447398457</v>
      </c>
      <c r="J955" s="71">
        <f t="shared" si="145"/>
        <v>78.333333333333329</v>
      </c>
      <c r="K955" s="72">
        <f t="shared" si="146"/>
        <v>984.14443447398457</v>
      </c>
    </row>
    <row r="956" spans="1:11">
      <c r="A956" s="65">
        <v>941</v>
      </c>
      <c r="B956" s="67">
        <f t="shared" si="138"/>
        <v>984.14443447398457</v>
      </c>
      <c r="C956" s="66">
        <f t="shared" si="139"/>
        <v>78.416666666666671</v>
      </c>
      <c r="D956" s="70">
        <f t="shared" si="140"/>
        <v>985.37558443864145</v>
      </c>
      <c r="E956" s="67">
        <f t="shared" si="141"/>
        <v>985.37558443864145</v>
      </c>
      <c r="F956" s="68">
        <f t="shared" si="142"/>
        <v>419.68551419030496</v>
      </c>
      <c r="G956" s="68" cm="1">
        <f t="array" ref="G956">_xll.DCE_EC312_SpecificHeat_Ca(B956)</f>
        <v>650</v>
      </c>
      <c r="H956" s="67">
        <f t="shared" si="143"/>
        <v>0.16064640272473088</v>
      </c>
      <c r="I956" s="67">
        <f t="shared" si="144"/>
        <v>984.30508087670933</v>
      </c>
      <c r="J956" s="71">
        <f t="shared" si="145"/>
        <v>78.416666666666671</v>
      </c>
      <c r="K956" s="72">
        <f t="shared" si="146"/>
        <v>984.30508087670933</v>
      </c>
    </row>
    <row r="957" spans="1:11">
      <c r="A957" s="65">
        <v>942</v>
      </c>
      <c r="B957" s="67">
        <f t="shared" si="138"/>
        <v>984.30508087670933</v>
      </c>
      <c r="C957" s="66">
        <f t="shared" si="139"/>
        <v>78.5</v>
      </c>
      <c r="D957" s="70">
        <f t="shared" si="140"/>
        <v>985.53447267861782</v>
      </c>
      <c r="E957" s="67">
        <f t="shared" si="141"/>
        <v>985.53447267861782</v>
      </c>
      <c r="F957" s="68">
        <f t="shared" si="142"/>
        <v>419.23418564344354</v>
      </c>
      <c r="G957" s="68" cm="1">
        <f t="array" ref="G957">_xll.DCE_EC312_SpecificHeat_Ca(B957)</f>
        <v>650</v>
      </c>
      <c r="H957" s="67">
        <f t="shared" si="143"/>
        <v>0.16047364406366502</v>
      </c>
      <c r="I957" s="67">
        <f t="shared" si="144"/>
        <v>984.46555452077303</v>
      </c>
      <c r="J957" s="71">
        <f t="shared" si="145"/>
        <v>78.5</v>
      </c>
      <c r="K957" s="72">
        <f t="shared" si="146"/>
        <v>984.46555452077303</v>
      </c>
    </row>
    <row r="958" spans="1:11">
      <c r="A958" s="65">
        <v>943</v>
      </c>
      <c r="B958" s="67">
        <f t="shared" si="138"/>
        <v>984.46555452077303</v>
      </c>
      <c r="C958" s="66">
        <f t="shared" si="139"/>
        <v>78.583333333333329</v>
      </c>
      <c r="D958" s="70">
        <f t="shared" si="140"/>
        <v>985.69319260474902</v>
      </c>
      <c r="E958" s="67">
        <f t="shared" si="141"/>
        <v>985.69319260474902</v>
      </c>
      <c r="F958" s="68">
        <f t="shared" si="142"/>
        <v>418.78382974379764</v>
      </c>
      <c r="G958" s="68" cm="1">
        <f t="array" ref="G958">_xll.DCE_EC312_SpecificHeat_Ca(B958)</f>
        <v>650</v>
      </c>
      <c r="H958" s="67">
        <f t="shared" si="143"/>
        <v>0.16030125771060358</v>
      </c>
      <c r="I958" s="67">
        <f t="shared" si="144"/>
        <v>984.62585577848358</v>
      </c>
      <c r="J958" s="71">
        <f t="shared" si="145"/>
        <v>78.583333333333329</v>
      </c>
      <c r="K958" s="72">
        <f t="shared" si="146"/>
        <v>984.62585577848358</v>
      </c>
    </row>
    <row r="959" spans="1:11">
      <c r="A959" s="65">
        <v>944</v>
      </c>
      <c r="B959" s="67">
        <f t="shared" si="138"/>
        <v>984.62585577848358</v>
      </c>
      <c r="C959" s="66">
        <f t="shared" si="139"/>
        <v>78.666666666666671</v>
      </c>
      <c r="D959" s="70">
        <f t="shared" si="140"/>
        <v>985.85174457325513</v>
      </c>
      <c r="E959" s="67">
        <f t="shared" si="141"/>
        <v>985.85174457325513</v>
      </c>
      <c r="F959" s="68">
        <f t="shared" si="142"/>
        <v>418.33444334228631</v>
      </c>
      <c r="G959" s="68" cm="1">
        <f t="array" ref="G959">_xll.DCE_EC312_SpecificHeat_Ca(B959)</f>
        <v>650</v>
      </c>
      <c r="H959" s="67">
        <f t="shared" si="143"/>
        <v>0.16012924246014754</v>
      </c>
      <c r="I959" s="67">
        <f t="shared" si="144"/>
        <v>984.78598502094371</v>
      </c>
      <c r="J959" s="71">
        <f t="shared" si="145"/>
        <v>78.666666666666671</v>
      </c>
      <c r="K959" s="72">
        <f t="shared" si="146"/>
        <v>984.78598502094371</v>
      </c>
    </row>
    <row r="960" spans="1:11">
      <c r="A960" s="65">
        <v>945</v>
      </c>
      <c r="B960" s="67">
        <f t="shared" si="138"/>
        <v>984.78598502094371</v>
      </c>
      <c r="C960" s="66">
        <f t="shared" si="139"/>
        <v>78.75</v>
      </c>
      <c r="D960" s="70">
        <f t="shared" si="140"/>
        <v>986.01012893922632</v>
      </c>
      <c r="E960" s="67">
        <f t="shared" si="141"/>
        <v>986.01012893922632</v>
      </c>
      <c r="F960" s="68">
        <f t="shared" si="142"/>
        <v>417.88602330374528</v>
      </c>
      <c r="G960" s="68" cm="1">
        <f t="array" ref="G960">_xll.DCE_EC312_SpecificHeat_Ca(B960)</f>
        <v>650</v>
      </c>
      <c r="H960" s="67">
        <f t="shared" si="143"/>
        <v>0.1599575971122249</v>
      </c>
      <c r="I960" s="67">
        <f t="shared" si="144"/>
        <v>984.94594261805594</v>
      </c>
      <c r="J960" s="71">
        <f t="shared" si="145"/>
        <v>78.75</v>
      </c>
      <c r="K960" s="72">
        <f t="shared" si="146"/>
        <v>984.94594261805594</v>
      </c>
    </row>
    <row r="961" spans="1:11">
      <c r="A961" s="65">
        <v>946</v>
      </c>
      <c r="B961" s="67">
        <f t="shared" si="138"/>
        <v>984.94594261805594</v>
      </c>
      <c r="C961" s="66">
        <f t="shared" si="139"/>
        <v>78.833333333333329</v>
      </c>
      <c r="D961" s="70">
        <f t="shared" si="140"/>
        <v>986.16834605662791</v>
      </c>
      <c r="E961" s="67">
        <f t="shared" si="141"/>
        <v>986.16834605662791</v>
      </c>
      <c r="F961" s="68">
        <f t="shared" si="142"/>
        <v>417.43856650592164</v>
      </c>
      <c r="G961" s="68" cm="1">
        <f t="array" ref="G961">_xll.DCE_EC312_SpecificHeat_Ca(B961)</f>
        <v>650</v>
      </c>
      <c r="H961" s="67">
        <f t="shared" si="143"/>
        <v>0.15978632047170566</v>
      </c>
      <c r="I961" s="67">
        <f t="shared" si="144"/>
        <v>985.10572893852759</v>
      </c>
      <c r="J961" s="71">
        <f t="shared" si="145"/>
        <v>78.833333333333329</v>
      </c>
      <c r="K961" s="72">
        <f t="shared" si="146"/>
        <v>985.10572893852759</v>
      </c>
    </row>
    <row r="962" spans="1:11">
      <c r="A962" s="65">
        <v>947</v>
      </c>
      <c r="B962" s="67">
        <f t="shared" si="138"/>
        <v>985.10572893852759</v>
      </c>
      <c r="C962" s="66">
        <f t="shared" si="139"/>
        <v>78.916666666666671</v>
      </c>
      <c r="D962" s="70">
        <f t="shared" si="140"/>
        <v>986.32639627830508</v>
      </c>
      <c r="E962" s="67">
        <f t="shared" si="141"/>
        <v>986.32639627830508</v>
      </c>
      <c r="F962" s="68">
        <f t="shared" si="142"/>
        <v>416.992069840667</v>
      </c>
      <c r="G962" s="68" cm="1">
        <f t="array" ref="G962">_xll.DCE_EC312_SpecificHeat_Ca(B962)</f>
        <v>650</v>
      </c>
      <c r="H962" s="67">
        <f t="shared" si="143"/>
        <v>0.15961541134885893</v>
      </c>
      <c r="I962" s="67">
        <f t="shared" si="144"/>
        <v>985.2653443498765</v>
      </c>
      <c r="J962" s="71">
        <f t="shared" si="145"/>
        <v>78.916666666666671</v>
      </c>
      <c r="K962" s="72">
        <f t="shared" si="146"/>
        <v>985.2653443498765</v>
      </c>
    </row>
    <row r="963" spans="1:11">
      <c r="A963" s="65">
        <v>948</v>
      </c>
      <c r="B963" s="67">
        <f t="shared" si="138"/>
        <v>985.2653443498765</v>
      </c>
      <c r="C963" s="66">
        <f t="shared" si="139"/>
        <v>79</v>
      </c>
      <c r="D963" s="70">
        <f t="shared" si="140"/>
        <v>986.48427995598752</v>
      </c>
      <c r="E963" s="67">
        <f t="shared" si="141"/>
        <v>986.48427995598752</v>
      </c>
      <c r="F963" s="68">
        <f t="shared" si="142"/>
        <v>416.54653021247793</v>
      </c>
      <c r="G963" s="68" cm="1">
        <f t="array" ref="G963">_xll.DCE_EC312_SpecificHeat_Ca(B963)</f>
        <v>650</v>
      </c>
      <c r="H963" s="67">
        <f t="shared" si="143"/>
        <v>0.15944486855879392</v>
      </c>
      <c r="I963" s="67">
        <f t="shared" si="144"/>
        <v>985.42478921843531</v>
      </c>
      <c r="J963" s="71">
        <f t="shared" si="145"/>
        <v>79</v>
      </c>
      <c r="K963" s="72">
        <f t="shared" si="146"/>
        <v>985.42478921843531</v>
      </c>
    </row>
    <row r="964" spans="1:11">
      <c r="A964" s="65">
        <v>949</v>
      </c>
      <c r="B964" s="67">
        <f t="shared" si="138"/>
        <v>985.42478921843531</v>
      </c>
      <c r="C964" s="66">
        <f t="shared" si="139"/>
        <v>79.083333333333329</v>
      </c>
      <c r="D964" s="70">
        <f t="shared" si="140"/>
        <v>986.64199744029429</v>
      </c>
      <c r="E964" s="67">
        <f t="shared" si="141"/>
        <v>986.64199744029429</v>
      </c>
      <c r="F964" s="68">
        <f t="shared" si="142"/>
        <v>416.10194454007973</v>
      </c>
      <c r="G964" s="68" cm="1">
        <f t="array" ref="G964">_xll.DCE_EC312_SpecificHeat_Ca(B964)</f>
        <v>650</v>
      </c>
      <c r="H964" s="67">
        <f t="shared" si="143"/>
        <v>0.15927469092206628</v>
      </c>
      <c r="I964" s="67">
        <f t="shared" si="144"/>
        <v>985.58406390935738</v>
      </c>
      <c r="J964" s="71">
        <f t="shared" si="145"/>
        <v>79.083333333333329</v>
      </c>
      <c r="K964" s="72">
        <f t="shared" si="146"/>
        <v>985.58406390935738</v>
      </c>
    </row>
    <row r="965" spans="1:11">
      <c r="A965" s="65">
        <v>950</v>
      </c>
      <c r="B965" s="67">
        <f t="shared" si="138"/>
        <v>985.58406390935738</v>
      </c>
      <c r="C965" s="66">
        <f t="shared" si="139"/>
        <v>79.166666666666671</v>
      </c>
      <c r="D965" s="70">
        <f t="shared" si="140"/>
        <v>986.79954908073864</v>
      </c>
      <c r="E965" s="67">
        <f t="shared" si="141"/>
        <v>986.79954908073864</v>
      </c>
      <c r="F965" s="68">
        <f t="shared" si="142"/>
        <v>415.65830975469271</v>
      </c>
      <c r="G965" s="68" cm="1">
        <f t="array" ref="G965">_xll.DCE_EC312_SpecificHeat_Ca(B965)</f>
        <v>650</v>
      </c>
      <c r="H965" s="67">
        <f t="shared" si="143"/>
        <v>0.15910487726401454</v>
      </c>
      <c r="I965" s="67">
        <f t="shared" si="144"/>
        <v>985.74316878662137</v>
      </c>
      <c r="J965" s="71">
        <f t="shared" si="145"/>
        <v>79.166666666666671</v>
      </c>
      <c r="K965" s="72">
        <f t="shared" si="146"/>
        <v>985.74316878662137</v>
      </c>
    </row>
    <row r="966" spans="1:11">
      <c r="A966" s="65">
        <v>951</v>
      </c>
      <c r="B966" s="67">
        <f t="shared" si="138"/>
        <v>985.74316878662137</v>
      </c>
      <c r="C966" s="66">
        <f t="shared" si="139"/>
        <v>79.25</v>
      </c>
      <c r="D966" s="70">
        <f t="shared" si="140"/>
        <v>986.95693522573151</v>
      </c>
      <c r="E966" s="67">
        <f t="shared" si="141"/>
        <v>986.95693522573151</v>
      </c>
      <c r="F966" s="68">
        <f t="shared" si="142"/>
        <v>415.21562280085925</v>
      </c>
      <c r="G966" s="68" cm="1">
        <f t="array" ref="G966">_xll.DCE_EC312_SpecificHeat_Ca(B966)</f>
        <v>650</v>
      </c>
      <c r="H966" s="67">
        <f t="shared" si="143"/>
        <v>0.15893542641507657</v>
      </c>
      <c r="I966" s="67">
        <f t="shared" si="144"/>
        <v>985.90210421303641</v>
      </c>
      <c r="J966" s="71">
        <f t="shared" si="145"/>
        <v>79.25</v>
      </c>
      <c r="K966" s="72">
        <f t="shared" si="146"/>
        <v>985.90210421303641</v>
      </c>
    </row>
    <row r="967" spans="1:11">
      <c r="A967" s="65">
        <v>952</v>
      </c>
      <c r="B967" s="67">
        <f t="shared" si="138"/>
        <v>985.90210421303641</v>
      </c>
      <c r="C967" s="66">
        <f t="shared" si="139"/>
        <v>79.333333333333329</v>
      </c>
      <c r="D967" s="70">
        <f t="shared" si="140"/>
        <v>987.11415622258835</v>
      </c>
      <c r="E967" s="67">
        <f t="shared" si="141"/>
        <v>987.11415622258835</v>
      </c>
      <c r="F967" s="68">
        <f t="shared" si="142"/>
        <v>414.77388063677449</v>
      </c>
      <c r="G967" s="68" cm="1">
        <f t="array" ref="G967">_xll.DCE_EC312_SpecificHeat_Ca(B967)</f>
        <v>650</v>
      </c>
      <c r="H967" s="67">
        <f t="shared" si="143"/>
        <v>0.15876633721091626</v>
      </c>
      <c r="I967" s="67">
        <f t="shared" si="144"/>
        <v>986.06087055024727</v>
      </c>
      <c r="J967" s="71">
        <f t="shared" si="145"/>
        <v>79.333333333333329</v>
      </c>
      <c r="K967" s="72">
        <f t="shared" si="146"/>
        <v>986.06087055024727</v>
      </c>
    </row>
    <row r="968" spans="1:11">
      <c r="A968" s="65">
        <v>953</v>
      </c>
      <c r="B968" s="67">
        <f t="shared" si="138"/>
        <v>986.06087055024727</v>
      </c>
      <c r="C968" s="66">
        <f t="shared" si="139"/>
        <v>79.416666666666671</v>
      </c>
      <c r="D968" s="70">
        <f t="shared" si="140"/>
        <v>987.2712124175315</v>
      </c>
      <c r="E968" s="67">
        <f t="shared" si="141"/>
        <v>987.2712124175315</v>
      </c>
      <c r="F968" s="68">
        <f t="shared" si="142"/>
        <v>414.33308023286116</v>
      </c>
      <c r="G968" s="68" cm="1">
        <f t="array" ref="G968">_xll.DCE_EC312_SpecificHeat_Ca(B968)</f>
        <v>650</v>
      </c>
      <c r="H968" s="67">
        <f t="shared" si="143"/>
        <v>0.1585976084918779</v>
      </c>
      <c r="I968" s="67">
        <f t="shared" si="144"/>
        <v>986.21946815873912</v>
      </c>
      <c r="J968" s="71">
        <f t="shared" si="145"/>
        <v>79.416666666666671</v>
      </c>
      <c r="K968" s="72">
        <f t="shared" si="146"/>
        <v>986.21946815873912</v>
      </c>
    </row>
    <row r="969" spans="1:11">
      <c r="A969" s="65">
        <v>954</v>
      </c>
      <c r="B969" s="67">
        <f t="shared" si="138"/>
        <v>986.21946815873912</v>
      </c>
      <c r="C969" s="66">
        <f t="shared" si="139"/>
        <v>79.5</v>
      </c>
      <c r="D969" s="70">
        <f t="shared" si="140"/>
        <v>987.42810415569591</v>
      </c>
      <c r="E969" s="67">
        <f t="shared" si="141"/>
        <v>987.42810415569591</v>
      </c>
      <c r="F969" s="68">
        <f t="shared" si="142"/>
        <v>413.89321857316861</v>
      </c>
      <c r="G969" s="68" cm="1">
        <f t="array" ref="G969">_xll.DCE_EC312_SpecificHeat_Ca(B969)</f>
        <v>650</v>
      </c>
      <c r="H969" s="67">
        <f t="shared" si="143"/>
        <v>0.15842923910352177</v>
      </c>
      <c r="I969" s="67">
        <f t="shared" si="144"/>
        <v>986.37789739784262</v>
      </c>
      <c r="J969" s="71">
        <f t="shared" si="145"/>
        <v>79.5</v>
      </c>
      <c r="K969" s="72">
        <f t="shared" si="146"/>
        <v>986.37789739784262</v>
      </c>
    </row>
    <row r="970" spans="1:11">
      <c r="A970" s="65">
        <v>955</v>
      </c>
      <c r="B970" s="67">
        <f t="shared" si="138"/>
        <v>986.37789739784262</v>
      </c>
      <c r="C970" s="66">
        <f t="shared" si="139"/>
        <v>79.583333333333329</v>
      </c>
      <c r="D970" s="70">
        <f t="shared" si="140"/>
        <v>987.58483178113352</v>
      </c>
      <c r="E970" s="67">
        <f t="shared" si="141"/>
        <v>987.58483178113352</v>
      </c>
      <c r="F970" s="68">
        <f t="shared" si="142"/>
        <v>413.45429265417346</v>
      </c>
      <c r="G970" s="68" cm="1">
        <f t="array" ref="G970">_xll.DCE_EC312_SpecificHeat_Ca(B970)</f>
        <v>650</v>
      </c>
      <c r="H970" s="67">
        <f t="shared" si="143"/>
        <v>0.15826122789616512</v>
      </c>
      <c r="I970" s="67">
        <f t="shared" si="144"/>
        <v>986.53615862573884</v>
      </c>
      <c r="J970" s="71">
        <f t="shared" si="145"/>
        <v>79.583333333333329</v>
      </c>
      <c r="K970" s="72">
        <f t="shared" si="146"/>
        <v>986.53615862573884</v>
      </c>
    </row>
    <row r="971" spans="1:11">
      <c r="A971" s="65">
        <v>956</v>
      </c>
      <c r="B971" s="67">
        <f t="shared" si="138"/>
        <v>986.53615862573884</v>
      </c>
      <c r="C971" s="66">
        <f t="shared" si="139"/>
        <v>79.666666666666671</v>
      </c>
      <c r="D971" s="70">
        <f t="shared" si="140"/>
        <v>987.74139563681774</v>
      </c>
      <c r="E971" s="67">
        <f t="shared" si="141"/>
        <v>987.74139563681774</v>
      </c>
      <c r="F971" s="68">
        <f t="shared" si="142"/>
        <v>413.01629948546588</v>
      </c>
      <c r="G971" s="68" cm="1">
        <f t="array" ref="G971">_xll.DCE_EC312_SpecificHeat_Ca(B971)</f>
        <v>650</v>
      </c>
      <c r="H971" s="67">
        <f t="shared" si="143"/>
        <v>0.15809357372514463</v>
      </c>
      <c r="I971" s="67">
        <f t="shared" si="144"/>
        <v>986.69425219946402</v>
      </c>
      <c r="J971" s="71">
        <f t="shared" si="145"/>
        <v>79.666666666666671</v>
      </c>
      <c r="K971" s="72">
        <f t="shared" si="146"/>
        <v>986.69425219946402</v>
      </c>
    </row>
    <row r="972" spans="1:11">
      <c r="A972" s="65">
        <v>957</v>
      </c>
      <c r="B972" s="67">
        <f t="shared" si="138"/>
        <v>986.69425219946402</v>
      </c>
      <c r="C972" s="66">
        <f t="shared" si="139"/>
        <v>79.75</v>
      </c>
      <c r="D972" s="70">
        <f t="shared" si="140"/>
        <v>987.89779606464811</v>
      </c>
      <c r="E972" s="67">
        <f t="shared" si="141"/>
        <v>987.89779606464811</v>
      </c>
      <c r="F972" s="68">
        <f t="shared" si="142"/>
        <v>412.5792360893787</v>
      </c>
      <c r="G972" s="68" cm="1">
        <f t="array" ref="G972">_xll.DCE_EC312_SpecificHeat_Ca(B972)</f>
        <v>650</v>
      </c>
      <c r="H972" s="67">
        <f t="shared" si="143"/>
        <v>0.1579262754506747</v>
      </c>
      <c r="I972" s="67">
        <f t="shared" si="144"/>
        <v>986.85217847491469</v>
      </c>
      <c r="J972" s="71">
        <f t="shared" si="145"/>
        <v>79.75</v>
      </c>
      <c r="K972" s="72">
        <f t="shared" si="146"/>
        <v>986.85217847491469</v>
      </c>
    </row>
    <row r="973" spans="1:11">
      <c r="A973" s="65">
        <v>958</v>
      </c>
      <c r="B973" s="67">
        <f t="shared" si="138"/>
        <v>986.85217847491469</v>
      </c>
      <c r="C973" s="66">
        <f t="shared" si="139"/>
        <v>79.833333333333329</v>
      </c>
      <c r="D973" s="70">
        <f t="shared" si="140"/>
        <v>988.05403340545411</v>
      </c>
      <c r="E973" s="67">
        <f t="shared" si="141"/>
        <v>988.05403340545411</v>
      </c>
      <c r="F973" s="68">
        <f t="shared" si="142"/>
        <v>412.14309950080076</v>
      </c>
      <c r="G973" s="68" cm="1">
        <f t="array" ref="G973">_xll.DCE_EC312_SpecificHeat_Ca(B973)</f>
        <v>650</v>
      </c>
      <c r="H973" s="67">
        <f t="shared" si="143"/>
        <v>0.15775933193777592</v>
      </c>
      <c r="I973" s="67">
        <f t="shared" si="144"/>
        <v>987.00993780685246</v>
      </c>
      <c r="J973" s="71">
        <f t="shared" si="145"/>
        <v>79.833333333333329</v>
      </c>
      <c r="K973" s="72">
        <f t="shared" si="146"/>
        <v>987.00993780685246</v>
      </c>
    </row>
    <row r="974" spans="1:11">
      <c r="A974" s="65">
        <v>959</v>
      </c>
      <c r="B974" s="67">
        <f t="shared" si="138"/>
        <v>987.00993780685246</v>
      </c>
      <c r="C974" s="66">
        <f t="shared" si="139"/>
        <v>79.916666666666671</v>
      </c>
      <c r="D974" s="70">
        <f t="shared" si="140"/>
        <v>988.2101079990008</v>
      </c>
      <c r="E974" s="67">
        <f t="shared" si="141"/>
        <v>988.2101079990008</v>
      </c>
      <c r="F974" s="68">
        <f t="shared" si="142"/>
        <v>411.70788676727466</v>
      </c>
      <c r="G974" s="68" cm="1">
        <f t="array" ref="G974">_xll.DCE_EC312_SpecificHeat_Ca(B974)</f>
        <v>650</v>
      </c>
      <c r="H974" s="67">
        <f t="shared" si="143"/>
        <v>0.15759274205631227</v>
      </c>
      <c r="I974" s="67">
        <f t="shared" si="144"/>
        <v>987.16753054890876</v>
      </c>
      <c r="J974" s="71">
        <f t="shared" si="145"/>
        <v>79.916666666666671</v>
      </c>
      <c r="K974" s="72">
        <f t="shared" si="146"/>
        <v>987.16753054890876</v>
      </c>
    </row>
    <row r="975" spans="1:11">
      <c r="A975" s="65">
        <v>960</v>
      </c>
      <c r="B975" s="67">
        <f t="shared" si="138"/>
        <v>987.16753054890876</v>
      </c>
      <c r="C975" s="66">
        <f t="shared" si="139"/>
        <v>80</v>
      </c>
      <c r="D975" s="70">
        <f t="shared" si="140"/>
        <v>988.36602018399196</v>
      </c>
      <c r="E975" s="67">
        <f t="shared" si="141"/>
        <v>988.36602018399196</v>
      </c>
      <c r="F975" s="68">
        <f t="shared" si="142"/>
        <v>411.27359494907324</v>
      </c>
      <c r="G975" s="68" cm="1">
        <f t="array" ref="G975">_xll.DCE_EC312_SpecificHeat_Ca(B975)</f>
        <v>650</v>
      </c>
      <c r="H975" s="67">
        <f t="shared" si="143"/>
        <v>0.15742650468102082</v>
      </c>
      <c r="I975" s="67">
        <f t="shared" si="144"/>
        <v>987.32495705358974</v>
      </c>
      <c r="J975" s="71">
        <f t="shared" si="145"/>
        <v>80</v>
      </c>
      <c r="K975" s="72">
        <f t="shared" si="146"/>
        <v>987.32495705358974</v>
      </c>
    </row>
    <row r="976" spans="1:11">
      <c r="A976" s="65">
        <v>961</v>
      </c>
      <c r="B976" s="67">
        <f t="shared" si="138"/>
        <v>987.32495705358974</v>
      </c>
      <c r="C976" s="66">
        <f t="shared" si="139"/>
        <v>80.083333333333329</v>
      </c>
      <c r="D976" s="70">
        <f t="shared" si="140"/>
        <v>988.52177029807569</v>
      </c>
      <c r="E976" s="67">
        <f t="shared" si="141"/>
        <v>988.52177029807569</v>
      </c>
      <c r="F976" s="68">
        <f t="shared" si="142"/>
        <v>410.84022111877056</v>
      </c>
      <c r="G976" s="68" cm="1">
        <f t="array" ref="G976">_xll.DCE_EC312_SpecificHeat_Ca(B976)</f>
        <v>650</v>
      </c>
      <c r="H976" s="67">
        <f t="shared" si="143"/>
        <v>0.15726061869134711</v>
      </c>
      <c r="I976" s="67">
        <f t="shared" si="144"/>
        <v>987.48221767228108</v>
      </c>
      <c r="J976" s="71">
        <f t="shared" si="145"/>
        <v>80.083333333333329</v>
      </c>
      <c r="K976" s="72">
        <f t="shared" si="146"/>
        <v>987.48221767228108</v>
      </c>
    </row>
    <row r="977" spans="1:11">
      <c r="A977" s="65">
        <v>962</v>
      </c>
      <c r="B977" s="67">
        <f t="shared" ref="B977:B1040" si="147">IF(A977=1,20,I976)</f>
        <v>987.48221767228108</v>
      </c>
      <c r="C977" s="66">
        <f t="shared" ref="C977:C1040" si="148">A977*5/60</f>
        <v>80.166666666666671</v>
      </c>
      <c r="D977" s="70">
        <f t="shared" ref="D977:D1040" si="149">20 + 345 *LOG10(8 * C977 + 1)</f>
        <v>988.67735867784768</v>
      </c>
      <c r="E977" s="67">
        <f t="shared" ref="E977:E1040" si="150">D977</f>
        <v>988.67735867784768</v>
      </c>
      <c r="F977" s="68">
        <f t="shared" ref="F977:F1040" si="151">25 * (D977 - B977)+1 * 0.7 * 1 * 0.0000000567 * ((E977 + 273) ^ 4 - (B977 + 273) ^ 4)</f>
        <v>410.40776236126345</v>
      </c>
      <c r="G977" s="68" cm="1">
        <f t="array" ref="G977">_xll.DCE_EC312_SpecificHeat_Ca(B977)</f>
        <v>650</v>
      </c>
      <c r="H977" s="67">
        <f t="shared" ref="H977:H1040" si="152">$G$10 * $G$9 / (G977 * 7850) * F977 * 5</f>
        <v>0.15709508297145375</v>
      </c>
      <c r="I977" s="67">
        <f t="shared" ref="I977:I1040" si="153">B977+H977</f>
        <v>987.63931275525249</v>
      </c>
      <c r="J977" s="71">
        <f t="shared" si="145"/>
        <v>80.166666666666671</v>
      </c>
      <c r="K977" s="72">
        <f t="shared" si="146"/>
        <v>987.63931275525249</v>
      </c>
    </row>
    <row r="978" spans="1:11">
      <c r="A978" s="65">
        <v>963</v>
      </c>
      <c r="B978" s="67">
        <f t="shared" si="147"/>
        <v>987.63931275525249</v>
      </c>
      <c r="C978" s="66">
        <f t="shared" si="148"/>
        <v>80.25</v>
      </c>
      <c r="D978" s="70">
        <f t="shared" si="149"/>
        <v>988.83278565885655</v>
      </c>
      <c r="E978" s="67">
        <f t="shared" si="150"/>
        <v>988.83278565885655</v>
      </c>
      <c r="F978" s="68">
        <f t="shared" si="151"/>
        <v>409.97621577415947</v>
      </c>
      <c r="G978" s="68" cm="1">
        <f t="array" ref="G978">_xll.DCE_EC312_SpecificHeat_Ca(B978)</f>
        <v>650</v>
      </c>
      <c r="H978" s="67">
        <f t="shared" si="152"/>
        <v>0.1569298964103685</v>
      </c>
      <c r="I978" s="67">
        <f t="shared" si="153"/>
        <v>987.79624265166285</v>
      </c>
      <c r="J978" s="71">
        <f t="shared" si="145"/>
        <v>80.25</v>
      </c>
      <c r="K978" s="72">
        <f t="shared" si="146"/>
        <v>987.79624265166285</v>
      </c>
    </row>
    <row r="979" spans="1:11">
      <c r="A979" s="65">
        <v>964</v>
      </c>
      <c r="B979" s="67">
        <f t="shared" si="147"/>
        <v>987.79624265166285</v>
      </c>
      <c r="C979" s="66">
        <f t="shared" si="148"/>
        <v>80.333333333333329</v>
      </c>
      <c r="D979" s="70">
        <f t="shared" si="149"/>
        <v>988.98805157560764</v>
      </c>
      <c r="E979" s="67">
        <f t="shared" si="150"/>
        <v>988.98805157560764</v>
      </c>
      <c r="F979" s="68">
        <f t="shared" si="151"/>
        <v>409.54557846696764</v>
      </c>
      <c r="G979" s="68" cm="1">
        <f t="array" ref="G979">_xll.DCE_EC312_SpecificHeat_Ca(B979)</f>
        <v>650</v>
      </c>
      <c r="H979" s="67">
        <f t="shared" si="152"/>
        <v>0.15676505790167491</v>
      </c>
      <c r="I979" s="67">
        <f t="shared" si="153"/>
        <v>987.95300770956453</v>
      </c>
      <c r="J979" s="71">
        <f t="shared" si="145"/>
        <v>80.333333333333329</v>
      </c>
      <c r="K979" s="72">
        <f t="shared" si="146"/>
        <v>987.95300770956453</v>
      </c>
    </row>
    <row r="980" spans="1:11">
      <c r="A980" s="65">
        <v>965</v>
      </c>
      <c r="B980" s="67">
        <f t="shared" si="147"/>
        <v>987.95300770956453</v>
      </c>
      <c r="C980" s="66">
        <f t="shared" si="148"/>
        <v>80.416666666666671</v>
      </c>
      <c r="D980" s="70">
        <f t="shared" si="149"/>
        <v>989.14315676156718</v>
      </c>
      <c r="E980" s="67">
        <f t="shared" si="150"/>
        <v>989.14315676156718</v>
      </c>
      <c r="F980" s="68">
        <f t="shared" si="151"/>
        <v>409.11584756175444</v>
      </c>
      <c r="G980" s="68" cm="1">
        <f t="array" ref="G980">_xll.DCE_EC312_SpecificHeat_Ca(B980)</f>
        <v>650</v>
      </c>
      <c r="H980" s="67">
        <f t="shared" si="152"/>
        <v>0.15660056634376318</v>
      </c>
      <c r="I980" s="67">
        <f t="shared" si="153"/>
        <v>988.10960827590827</v>
      </c>
      <c r="J980" s="71">
        <f t="shared" si="145"/>
        <v>80.416666666666671</v>
      </c>
      <c r="K980" s="72">
        <f t="shared" si="146"/>
        <v>988.10960827590827</v>
      </c>
    </row>
    <row r="981" spans="1:11">
      <c r="A981" s="65">
        <v>966</v>
      </c>
      <c r="B981" s="67">
        <f t="shared" si="147"/>
        <v>988.10960827590827</v>
      </c>
      <c r="C981" s="66">
        <f t="shared" si="148"/>
        <v>80.5</v>
      </c>
      <c r="D981" s="70">
        <f t="shared" si="149"/>
        <v>989.29810154916731</v>
      </c>
      <c r="E981" s="67">
        <f t="shared" si="150"/>
        <v>989.29810154916731</v>
      </c>
      <c r="F981" s="68">
        <f t="shared" si="151"/>
        <v>408.68702019262355</v>
      </c>
      <c r="G981" s="68" cm="1">
        <f t="array" ref="G981">_xll.DCE_EC312_SpecificHeat_Ca(B981)</f>
        <v>650</v>
      </c>
      <c r="H981" s="67">
        <f t="shared" si="152"/>
        <v>0.15643642063963112</v>
      </c>
      <c r="I981" s="67">
        <f t="shared" si="153"/>
        <v>988.26604469654785</v>
      </c>
      <c r="J981" s="71">
        <f t="shared" si="145"/>
        <v>80.5</v>
      </c>
      <c r="K981" s="72">
        <f t="shared" si="146"/>
        <v>988.26604469654785</v>
      </c>
    </row>
    <row r="982" spans="1:11">
      <c r="A982" s="65">
        <v>967</v>
      </c>
      <c r="B982" s="67">
        <f t="shared" si="147"/>
        <v>988.26604469654785</v>
      </c>
      <c r="C982" s="66">
        <f t="shared" si="148"/>
        <v>80.583333333333329</v>
      </c>
      <c r="D982" s="70">
        <f t="shared" si="149"/>
        <v>989.45288626980971</v>
      </c>
      <c r="E982" s="67">
        <f t="shared" si="150"/>
        <v>989.45288626980971</v>
      </c>
      <c r="F982" s="68">
        <f t="shared" si="151"/>
        <v>408.25909350572886</v>
      </c>
      <c r="G982" s="68" cm="1">
        <f t="array" ref="G982">_xll.DCE_EC312_SpecificHeat_Ca(B982)</f>
        <v>650</v>
      </c>
      <c r="H982" s="67">
        <f t="shared" si="152"/>
        <v>0.1562726196968891</v>
      </c>
      <c r="I982" s="67">
        <f t="shared" si="153"/>
        <v>988.42231731624474</v>
      </c>
      <c r="J982" s="71">
        <f t="shared" si="145"/>
        <v>80.583333333333329</v>
      </c>
      <c r="K982" s="72">
        <f t="shared" si="146"/>
        <v>988.42231731624474</v>
      </c>
    </row>
    <row r="983" spans="1:11">
      <c r="A983" s="65">
        <v>968</v>
      </c>
      <c r="B983" s="67">
        <f t="shared" si="147"/>
        <v>988.42231731624474</v>
      </c>
      <c r="C983" s="66">
        <f t="shared" si="148"/>
        <v>80.666666666666671</v>
      </c>
      <c r="D983" s="70">
        <f t="shared" si="149"/>
        <v>989.6075112538698</v>
      </c>
      <c r="E983" s="67">
        <f t="shared" si="150"/>
        <v>989.6075112538698</v>
      </c>
      <c r="F983" s="68">
        <f t="shared" si="151"/>
        <v>407.83206465908876</v>
      </c>
      <c r="G983" s="68" cm="1">
        <f t="array" ref="G983">_xll.DCE_EC312_SpecificHeat_Ca(B983)</f>
        <v>650</v>
      </c>
      <c r="H983" s="67">
        <f t="shared" si="152"/>
        <v>0.15610916242768894</v>
      </c>
      <c r="I983" s="67">
        <f t="shared" si="153"/>
        <v>988.57842647867244</v>
      </c>
      <c r="J983" s="71">
        <f t="shared" si="145"/>
        <v>80.666666666666671</v>
      </c>
      <c r="K983" s="72">
        <f t="shared" si="146"/>
        <v>988.57842647867244</v>
      </c>
    </row>
    <row r="984" spans="1:11">
      <c r="A984" s="65">
        <v>969</v>
      </c>
      <c r="B984" s="67">
        <f t="shared" si="147"/>
        <v>988.57842647867244</v>
      </c>
      <c r="C984" s="66">
        <f t="shared" si="148"/>
        <v>80.75</v>
      </c>
      <c r="D984" s="70">
        <f t="shared" si="149"/>
        <v>989.76197683070166</v>
      </c>
      <c r="E984" s="67">
        <f t="shared" si="150"/>
        <v>989.76197683070166</v>
      </c>
      <c r="F984" s="68">
        <f t="shared" si="151"/>
        <v>407.40593082320123</v>
      </c>
      <c r="G984" s="68" cm="1">
        <f t="array" ref="G984">_xll.DCE_EC312_SpecificHeat_Ca(B984)</f>
        <v>650</v>
      </c>
      <c r="H984" s="67">
        <f t="shared" si="152"/>
        <v>0.15594604774895932</v>
      </c>
      <c r="I984" s="67">
        <f t="shared" si="153"/>
        <v>988.73437252642145</v>
      </c>
      <c r="J984" s="71">
        <f t="shared" si="145"/>
        <v>80.75</v>
      </c>
      <c r="K984" s="72">
        <f t="shared" si="146"/>
        <v>988.73437252642145</v>
      </c>
    </row>
    <row r="985" spans="1:11">
      <c r="A985" s="65">
        <v>970</v>
      </c>
      <c r="B985" s="67">
        <f t="shared" si="147"/>
        <v>988.73437252642145</v>
      </c>
      <c r="C985" s="66">
        <f t="shared" si="148"/>
        <v>80.833333333333329</v>
      </c>
      <c r="D985" s="70">
        <f t="shared" si="149"/>
        <v>989.91628332864138</v>
      </c>
      <c r="E985" s="67">
        <f t="shared" si="150"/>
        <v>989.91628332864138</v>
      </c>
      <c r="F985" s="68">
        <f t="shared" si="151"/>
        <v>406.98068917997665</v>
      </c>
      <c r="G985" s="68" cm="1">
        <f t="array" ref="G985">_xll.DCE_EC312_SpecificHeat_Ca(B985)</f>
        <v>650</v>
      </c>
      <c r="H985" s="67">
        <f t="shared" si="152"/>
        <v>0.15578327458199742</v>
      </c>
      <c r="I985" s="67">
        <f t="shared" si="153"/>
        <v>988.8901558010034</v>
      </c>
      <c r="J985" s="71">
        <f t="shared" si="145"/>
        <v>80.833333333333329</v>
      </c>
      <c r="K985" s="72">
        <f t="shared" si="146"/>
        <v>988.8901558010034</v>
      </c>
    </row>
    <row r="986" spans="1:11">
      <c r="A986" s="65">
        <v>971</v>
      </c>
      <c r="B986" s="67">
        <f t="shared" si="147"/>
        <v>988.8901558010034</v>
      </c>
      <c r="C986" s="66">
        <f t="shared" si="148"/>
        <v>80.916666666666671</v>
      </c>
      <c r="D986" s="70">
        <f t="shared" si="149"/>
        <v>990.07043107501215</v>
      </c>
      <c r="E986" s="67">
        <f t="shared" si="150"/>
        <v>990.07043107501215</v>
      </c>
      <c r="F986" s="68">
        <f t="shared" si="151"/>
        <v>406.55633692334226</v>
      </c>
      <c r="G986" s="68" cm="1">
        <f t="array" ref="G986">_xll.DCE_EC312_SpecificHeat_Ca(B986)</f>
        <v>650</v>
      </c>
      <c r="H986" s="67">
        <f t="shared" si="152"/>
        <v>0.15562084185270023</v>
      </c>
      <c r="I986" s="67">
        <f t="shared" si="153"/>
        <v>989.04577664285614</v>
      </c>
      <c r="J986" s="71">
        <f t="shared" si="145"/>
        <v>80.916666666666671</v>
      </c>
      <c r="K986" s="72">
        <f t="shared" si="146"/>
        <v>989.04577664285614</v>
      </c>
    </row>
    <row r="987" spans="1:11">
      <c r="A987" s="65">
        <v>972</v>
      </c>
      <c r="B987" s="67">
        <f t="shared" si="147"/>
        <v>989.04577664285614</v>
      </c>
      <c r="C987" s="66">
        <f t="shared" si="148"/>
        <v>81</v>
      </c>
      <c r="D987" s="70">
        <f t="shared" si="149"/>
        <v>990.22442039612736</v>
      </c>
      <c r="E987" s="67">
        <f t="shared" si="150"/>
        <v>990.22442039612736</v>
      </c>
      <c r="F987" s="68">
        <f t="shared" si="151"/>
        <v>406.1328712590385</v>
      </c>
      <c r="G987" s="68" cm="1">
        <f t="array" ref="G987">_xll.DCE_EC312_SpecificHeat_Ca(B987)</f>
        <v>650</v>
      </c>
      <c r="H987" s="67">
        <f t="shared" si="152"/>
        <v>0.15545874849148644</v>
      </c>
      <c r="I987" s="67">
        <f t="shared" si="153"/>
        <v>989.20123539134761</v>
      </c>
      <c r="J987" s="71">
        <f t="shared" si="145"/>
        <v>81</v>
      </c>
      <c r="K987" s="72">
        <f t="shared" si="146"/>
        <v>989.20123539134761</v>
      </c>
    </row>
    <row r="988" spans="1:11">
      <c r="A988" s="65">
        <v>973</v>
      </c>
      <c r="B988" s="67">
        <f t="shared" si="147"/>
        <v>989.20123539134761</v>
      </c>
      <c r="C988" s="66">
        <f t="shared" si="148"/>
        <v>81.083333333333329</v>
      </c>
      <c r="D988" s="70">
        <f t="shared" si="149"/>
        <v>990.37825161729575</v>
      </c>
      <c r="E988" s="67">
        <f t="shared" si="150"/>
        <v>990.37825161729575</v>
      </c>
      <c r="F988" s="68">
        <f t="shared" si="151"/>
        <v>405.71028940466988</v>
      </c>
      <c r="G988" s="68" cm="1">
        <f t="array" ref="G988">_xll.DCE_EC312_SpecificHeat_Ca(B988)</f>
        <v>650</v>
      </c>
      <c r="H988" s="67">
        <f t="shared" si="152"/>
        <v>0.15529699343331618</v>
      </c>
      <c r="I988" s="67">
        <f t="shared" si="153"/>
        <v>989.35653238478096</v>
      </c>
      <c r="J988" s="71">
        <f t="shared" si="145"/>
        <v>81.083333333333329</v>
      </c>
      <c r="K988" s="72">
        <f t="shared" si="146"/>
        <v>989.35653238478096</v>
      </c>
    </row>
    <row r="989" spans="1:11">
      <c r="A989" s="65">
        <v>974</v>
      </c>
      <c r="B989" s="67">
        <f t="shared" si="147"/>
        <v>989.35653238478096</v>
      </c>
      <c r="C989" s="66">
        <f t="shared" si="148"/>
        <v>81.166666666666671</v>
      </c>
      <c r="D989" s="70">
        <f t="shared" si="149"/>
        <v>990.53192506282517</v>
      </c>
      <c r="E989" s="67">
        <f t="shared" si="150"/>
        <v>990.53192506282517</v>
      </c>
      <c r="F989" s="68">
        <f t="shared" si="151"/>
        <v>405.28858858908939</v>
      </c>
      <c r="G989" s="68" cm="1">
        <f t="array" ref="G989">_xll.DCE_EC312_SpecificHeat_Ca(B989)</f>
        <v>650</v>
      </c>
      <c r="H989" s="67">
        <f t="shared" si="152"/>
        <v>0.1551355756174552</v>
      </c>
      <c r="I989" s="67">
        <f t="shared" si="153"/>
        <v>989.51166796039843</v>
      </c>
      <c r="J989" s="71">
        <f t="shared" si="145"/>
        <v>81.166666666666671</v>
      </c>
      <c r="K989" s="72">
        <f t="shared" si="146"/>
        <v>989.51166796039843</v>
      </c>
    </row>
    <row r="990" spans="1:11">
      <c r="A990" s="65">
        <v>975</v>
      </c>
      <c r="B990" s="67">
        <f t="shared" si="147"/>
        <v>989.51166796039843</v>
      </c>
      <c r="C990" s="66">
        <f t="shared" si="148"/>
        <v>81.25</v>
      </c>
      <c r="D990" s="70">
        <f t="shared" si="149"/>
        <v>990.68544105602632</v>
      </c>
      <c r="E990" s="67">
        <f t="shared" si="150"/>
        <v>990.68544105602632</v>
      </c>
      <c r="F990" s="68">
        <f t="shared" si="151"/>
        <v>404.86776605317084</v>
      </c>
      <c r="G990" s="68" cm="1">
        <f t="array" ref="G990">_xll.DCE_EC312_SpecificHeat_Ca(B990)</f>
        <v>650</v>
      </c>
      <c r="H990" s="67">
        <f t="shared" si="152"/>
        <v>0.15497449398777058</v>
      </c>
      <c r="I990" s="67">
        <f t="shared" si="153"/>
        <v>989.66664245438619</v>
      </c>
      <c r="J990" s="71">
        <f t="shared" si="145"/>
        <v>81.25</v>
      </c>
      <c r="K990" s="72">
        <f t="shared" si="146"/>
        <v>989.66664245438619</v>
      </c>
    </row>
    <row r="991" spans="1:11">
      <c r="A991" s="65">
        <v>976</v>
      </c>
      <c r="B991" s="67">
        <f t="shared" si="147"/>
        <v>989.66664245438619</v>
      </c>
      <c r="C991" s="66">
        <f t="shared" si="148"/>
        <v>81.333333333333329</v>
      </c>
      <c r="D991" s="70">
        <f t="shared" si="149"/>
        <v>990.83879991921708</v>
      </c>
      <c r="E991" s="67">
        <f t="shared" si="150"/>
        <v>990.83879991921708</v>
      </c>
      <c r="F991" s="68">
        <f t="shared" si="151"/>
        <v>404.44781904900003</v>
      </c>
      <c r="G991" s="68" cm="1">
        <f t="array" ref="G991">_xll.DCE_EC312_SpecificHeat_Ca(B991)</f>
        <v>650</v>
      </c>
      <c r="H991" s="67">
        <f t="shared" si="152"/>
        <v>0.15481374749242099</v>
      </c>
      <c r="I991" s="67">
        <f t="shared" si="153"/>
        <v>989.82145620187862</v>
      </c>
      <c r="J991" s="71">
        <f t="shared" si="145"/>
        <v>81.333333333333329</v>
      </c>
      <c r="K991" s="72">
        <f t="shared" si="146"/>
        <v>989.82145620187862</v>
      </c>
    </row>
    <row r="992" spans="1:11">
      <c r="A992" s="65">
        <v>977</v>
      </c>
      <c r="B992" s="67">
        <f t="shared" si="147"/>
        <v>989.82145620187862</v>
      </c>
      <c r="C992" s="66">
        <f t="shared" si="148"/>
        <v>81.416666666666671</v>
      </c>
      <c r="D992" s="70">
        <f t="shared" si="149"/>
        <v>990.99200197372681</v>
      </c>
      <c r="E992" s="67">
        <f t="shared" si="150"/>
        <v>990.99200197372681</v>
      </c>
      <c r="F992" s="68">
        <f t="shared" si="151"/>
        <v>404.02874484030411</v>
      </c>
      <c r="G992" s="68" cm="1">
        <f t="array" ref="G992">_xll.DCE_EC312_SpecificHeat_Ca(B992)</f>
        <v>650</v>
      </c>
      <c r="H992" s="67">
        <f t="shared" si="152"/>
        <v>0.15465333508402135</v>
      </c>
      <c r="I992" s="67">
        <f t="shared" si="153"/>
        <v>989.97610953696267</v>
      </c>
      <c r="J992" s="71">
        <f t="shared" si="145"/>
        <v>81.416666666666671</v>
      </c>
      <c r="K992" s="72">
        <f t="shared" si="146"/>
        <v>989.97610953696267</v>
      </c>
    </row>
    <row r="993" spans="1:11">
      <c r="A993" s="65">
        <v>978</v>
      </c>
      <c r="B993" s="67">
        <f t="shared" si="147"/>
        <v>989.97610953696267</v>
      </c>
      <c r="C993" s="66">
        <f t="shared" si="148"/>
        <v>81.5</v>
      </c>
      <c r="D993" s="70">
        <f t="shared" si="149"/>
        <v>991.14504753990047</v>
      </c>
      <c r="E993" s="67">
        <f t="shared" si="150"/>
        <v>991.14504753990047</v>
      </c>
      <c r="F993" s="68">
        <f t="shared" si="151"/>
        <v>403.61054070228784</v>
      </c>
      <c r="G993" s="68" cm="1">
        <f t="array" ref="G993">_xll.DCE_EC312_SpecificHeat_Ca(B993)</f>
        <v>650</v>
      </c>
      <c r="H993" s="67">
        <f t="shared" si="152"/>
        <v>0.15449325571957978</v>
      </c>
      <c r="I993" s="67">
        <f t="shared" si="153"/>
        <v>990.13060279268223</v>
      </c>
      <c r="J993" s="71">
        <f t="shared" si="145"/>
        <v>81.5</v>
      </c>
      <c r="K993" s="72">
        <f t="shared" si="146"/>
        <v>990.13060279268223</v>
      </c>
    </row>
    <row r="994" spans="1:11">
      <c r="A994" s="65">
        <v>979</v>
      </c>
      <c r="B994" s="67">
        <f t="shared" si="147"/>
        <v>990.13060279268223</v>
      </c>
      <c r="C994" s="66">
        <f t="shared" si="148"/>
        <v>81.583333333333329</v>
      </c>
      <c r="D994" s="70">
        <f t="shared" si="149"/>
        <v>991.29793693710189</v>
      </c>
      <c r="E994" s="67">
        <f t="shared" si="150"/>
        <v>991.29793693710189</v>
      </c>
      <c r="F994" s="68">
        <f t="shared" si="151"/>
        <v>403.19320392133676</v>
      </c>
      <c r="G994" s="68" cm="1">
        <f t="array" ref="G994">_xll.DCE_EC312_SpecificHeat_Ca(B994)</f>
        <v>650</v>
      </c>
      <c r="H994" s="67">
        <f t="shared" si="152"/>
        <v>0.15433350836038429</v>
      </c>
      <c r="I994" s="67">
        <f t="shared" si="153"/>
        <v>990.28493630104265</v>
      </c>
      <c r="J994" s="71">
        <f t="shared" si="145"/>
        <v>81.583333333333329</v>
      </c>
      <c r="K994" s="72">
        <f t="shared" si="146"/>
        <v>990.28493630104265</v>
      </c>
    </row>
    <row r="995" spans="1:11">
      <c r="A995" s="65">
        <v>980</v>
      </c>
      <c r="B995" s="67">
        <f t="shared" si="147"/>
        <v>990.28493630104265</v>
      </c>
      <c r="C995" s="66">
        <f t="shared" si="148"/>
        <v>81.666666666666671</v>
      </c>
      <c r="D995" s="70">
        <f t="shared" si="149"/>
        <v>991.45067048371857</v>
      </c>
      <c r="E995" s="67">
        <f t="shared" si="150"/>
        <v>991.45067048371857</v>
      </c>
      <c r="F995" s="68">
        <f t="shared" si="151"/>
        <v>402.77673179525556</v>
      </c>
      <c r="G995" s="68" cm="1">
        <f t="array" ref="G995">_xll.DCE_EC312_SpecificHeat_Ca(B995)</f>
        <v>650</v>
      </c>
      <c r="H995" s="67">
        <f t="shared" si="152"/>
        <v>0.15417409197209378</v>
      </c>
      <c r="I995" s="67">
        <f t="shared" si="153"/>
        <v>990.43911039301474</v>
      </c>
      <c r="J995" s="71">
        <f t="shared" si="145"/>
        <v>81.666666666666671</v>
      </c>
      <c r="K995" s="72">
        <f t="shared" si="146"/>
        <v>990.43911039301474</v>
      </c>
    </row>
    <row r="996" spans="1:11">
      <c r="A996" s="65">
        <v>981</v>
      </c>
      <c r="B996" s="67">
        <f t="shared" si="147"/>
        <v>990.43911039301474</v>
      </c>
      <c r="C996" s="66">
        <f t="shared" si="148"/>
        <v>81.75</v>
      </c>
      <c r="D996" s="70">
        <f t="shared" si="149"/>
        <v>991.60324849716517</v>
      </c>
      <c r="E996" s="67">
        <f t="shared" si="150"/>
        <v>991.60324849716517</v>
      </c>
      <c r="F996" s="68">
        <f t="shared" si="151"/>
        <v>402.36112163321764</v>
      </c>
      <c r="G996" s="68" cm="1">
        <f t="array" ref="G996">_xll.DCE_EC312_SpecificHeat_Ca(B996)</f>
        <v>650</v>
      </c>
      <c r="H996" s="67">
        <f t="shared" si="152"/>
        <v>0.15401500552471889</v>
      </c>
      <c r="I996" s="67">
        <f t="shared" si="153"/>
        <v>990.59312539853943</v>
      </c>
      <c r="J996" s="71">
        <f t="shared" si="145"/>
        <v>81.75</v>
      </c>
      <c r="K996" s="72">
        <f t="shared" si="146"/>
        <v>990.59312539853943</v>
      </c>
    </row>
    <row r="997" spans="1:11">
      <c r="A997" s="65">
        <v>982</v>
      </c>
      <c r="B997" s="67">
        <f t="shared" si="147"/>
        <v>990.59312539853943</v>
      </c>
      <c r="C997" s="66">
        <f t="shared" si="148"/>
        <v>81.833333333333329</v>
      </c>
      <c r="D997" s="70">
        <f t="shared" si="149"/>
        <v>991.75567129388753</v>
      </c>
      <c r="E997" s="67">
        <f t="shared" si="150"/>
        <v>991.75567129388753</v>
      </c>
      <c r="F997" s="68">
        <f t="shared" si="151"/>
        <v>401.9463707551476</v>
      </c>
      <c r="G997" s="68" cm="1">
        <f t="array" ref="G997">_xll.DCE_EC312_SpecificHeat_Ca(B997)</f>
        <v>650</v>
      </c>
      <c r="H997" s="67">
        <f t="shared" si="152"/>
        <v>0.15385624799238562</v>
      </c>
      <c r="I997" s="67">
        <f t="shared" si="153"/>
        <v>990.74698164653182</v>
      </c>
      <c r="J997" s="71">
        <f t="shared" si="145"/>
        <v>81.833333333333329</v>
      </c>
      <c r="K997" s="72">
        <f t="shared" si="146"/>
        <v>990.74698164653182</v>
      </c>
    </row>
    <row r="998" spans="1:11">
      <c r="A998" s="65">
        <v>983</v>
      </c>
      <c r="B998" s="67">
        <f t="shared" si="147"/>
        <v>990.74698164653182</v>
      </c>
      <c r="C998" s="66">
        <f t="shared" si="148"/>
        <v>81.916666666666671</v>
      </c>
      <c r="D998" s="70">
        <f t="shared" si="149"/>
        <v>991.9079391893672</v>
      </c>
      <c r="E998" s="67">
        <f t="shared" si="150"/>
        <v>991.9079391893672</v>
      </c>
      <c r="F998" s="68">
        <f t="shared" si="151"/>
        <v>401.53247649256582</v>
      </c>
      <c r="G998" s="68" cm="1">
        <f t="array" ref="G998">_xll.DCE_EC312_SpecificHeat_Ca(B998)</f>
        <v>650</v>
      </c>
      <c r="H998" s="67">
        <f t="shared" si="152"/>
        <v>0.15369781835365853</v>
      </c>
      <c r="I998" s="67">
        <f t="shared" si="153"/>
        <v>990.90067946488546</v>
      </c>
      <c r="J998" s="71">
        <f t="shared" si="145"/>
        <v>81.916666666666671</v>
      </c>
      <c r="K998" s="72">
        <f t="shared" si="146"/>
        <v>990.90067946488546</v>
      </c>
    </row>
    <row r="999" spans="1:11">
      <c r="A999" s="65">
        <v>984</v>
      </c>
      <c r="B999" s="67">
        <f t="shared" si="147"/>
        <v>990.90067946488546</v>
      </c>
      <c r="C999" s="66">
        <f t="shared" si="148"/>
        <v>82</v>
      </c>
      <c r="D999" s="70">
        <f t="shared" si="149"/>
        <v>992.06005249812438</v>
      </c>
      <c r="E999" s="67">
        <f t="shared" si="150"/>
        <v>992.06005249812438</v>
      </c>
      <c r="F999" s="68">
        <f t="shared" si="151"/>
        <v>401.11943618784005</v>
      </c>
      <c r="G999" s="68" cm="1">
        <f t="array" ref="G999">_xll.DCE_EC312_SpecificHeat_Ca(B999)</f>
        <v>650</v>
      </c>
      <c r="H999" s="67">
        <f t="shared" si="152"/>
        <v>0.15353971559125432</v>
      </c>
      <c r="I999" s="67">
        <f t="shared" si="153"/>
        <v>991.05421918047671</v>
      </c>
      <c r="J999" s="71">
        <f t="shared" ref="J999:J1062" si="154">C999</f>
        <v>82</v>
      </c>
      <c r="K999" s="72">
        <f t="shared" ref="K999:K1062" si="155">I999</f>
        <v>991.05421918047671</v>
      </c>
    </row>
    <row r="1000" spans="1:11">
      <c r="A1000" s="65">
        <v>985</v>
      </c>
      <c r="B1000" s="67">
        <f t="shared" si="147"/>
        <v>991.05421918047671</v>
      </c>
      <c r="C1000" s="66">
        <f t="shared" si="148"/>
        <v>82.083333333333329</v>
      </c>
      <c r="D1000" s="70">
        <f t="shared" si="149"/>
        <v>992.21201153372249</v>
      </c>
      <c r="E1000" s="67">
        <f t="shared" si="150"/>
        <v>992.21201153372249</v>
      </c>
      <c r="F1000" s="68">
        <f t="shared" si="151"/>
        <v>400.70724719422714</v>
      </c>
      <c r="G1000" s="68" cm="1">
        <f t="array" ref="G1000">_xll.DCE_EC312_SpecificHeat_Ca(B1000)</f>
        <v>650</v>
      </c>
      <c r="H1000" s="67">
        <f t="shared" si="152"/>
        <v>0.1533819386920578</v>
      </c>
      <c r="I1000" s="67">
        <f t="shared" si="153"/>
        <v>991.20760111916877</v>
      </c>
      <c r="J1000" s="71">
        <f t="shared" si="154"/>
        <v>82.083333333333329</v>
      </c>
      <c r="K1000" s="72">
        <f t="shared" si="155"/>
        <v>991.20760111916877</v>
      </c>
    </row>
    <row r="1001" spans="1:11">
      <c r="A1001" s="65">
        <v>986</v>
      </c>
      <c r="B1001" s="67">
        <f t="shared" si="147"/>
        <v>991.20760111916877</v>
      </c>
      <c r="C1001" s="66">
        <f t="shared" si="148"/>
        <v>82.166666666666671</v>
      </c>
      <c r="D1001" s="70">
        <f t="shared" si="149"/>
        <v>992.3638166087718</v>
      </c>
      <c r="E1001" s="67">
        <f t="shared" si="150"/>
        <v>992.3638166087718</v>
      </c>
      <c r="F1001" s="68">
        <f t="shared" si="151"/>
        <v>400.29590687598073</v>
      </c>
      <c r="G1001" s="68" cm="1">
        <f t="array" ref="G1001">_xll.DCE_EC312_SpecificHeat_Ca(B1001)</f>
        <v>650</v>
      </c>
      <c r="H1001" s="67">
        <f t="shared" si="152"/>
        <v>0.15322448664716312</v>
      </c>
      <c r="I1001" s="67">
        <f t="shared" si="153"/>
        <v>991.36082560581599</v>
      </c>
      <c r="J1001" s="71">
        <f t="shared" si="154"/>
        <v>82.166666666666671</v>
      </c>
      <c r="K1001" s="72">
        <f t="shared" si="155"/>
        <v>991.36082560581599</v>
      </c>
    </row>
    <row r="1002" spans="1:11">
      <c r="A1002" s="65">
        <v>987</v>
      </c>
      <c r="B1002" s="67">
        <f t="shared" si="147"/>
        <v>991.36082560581599</v>
      </c>
      <c r="C1002" s="66">
        <f t="shared" si="148"/>
        <v>82.25</v>
      </c>
      <c r="D1002" s="70">
        <f t="shared" si="149"/>
        <v>992.51546803493329</v>
      </c>
      <c r="E1002" s="67">
        <f t="shared" si="150"/>
        <v>992.51546803493329</v>
      </c>
      <c r="F1002" s="68">
        <f t="shared" si="151"/>
        <v>399.88541260857255</v>
      </c>
      <c r="G1002" s="68" cm="1">
        <f t="array" ref="G1002">_xll.DCE_EC312_SpecificHeat_Ca(B1002)</f>
        <v>650</v>
      </c>
      <c r="H1002" s="67">
        <f t="shared" si="152"/>
        <v>0.15306735845195851</v>
      </c>
      <c r="I1002" s="67">
        <f t="shared" si="153"/>
        <v>991.51389296426794</v>
      </c>
      <c r="J1002" s="71">
        <f t="shared" si="154"/>
        <v>82.25</v>
      </c>
      <c r="K1002" s="72">
        <f t="shared" si="155"/>
        <v>991.51389296426794</v>
      </c>
    </row>
    <row r="1003" spans="1:11">
      <c r="A1003" s="65">
        <v>988</v>
      </c>
      <c r="B1003" s="67">
        <f t="shared" si="147"/>
        <v>991.51389296426794</v>
      </c>
      <c r="C1003" s="66">
        <f t="shared" si="148"/>
        <v>82.333333333333329</v>
      </c>
      <c r="D1003" s="70">
        <f t="shared" si="149"/>
        <v>992.66696612292321</v>
      </c>
      <c r="E1003" s="67">
        <f t="shared" si="150"/>
        <v>992.66696612292321</v>
      </c>
      <c r="F1003" s="68">
        <f t="shared" si="151"/>
        <v>399.475761778064</v>
      </c>
      <c r="G1003" s="68" cm="1">
        <f t="array" ref="G1003">_xll.DCE_EC312_SpecificHeat_Ca(B1003)</f>
        <v>650</v>
      </c>
      <c r="H1003" s="67">
        <f t="shared" si="152"/>
        <v>0.15291055310588558</v>
      </c>
      <c r="I1003" s="67">
        <f t="shared" si="153"/>
        <v>991.66680351737386</v>
      </c>
      <c r="J1003" s="71">
        <f t="shared" si="154"/>
        <v>82.333333333333329</v>
      </c>
      <c r="K1003" s="72">
        <f t="shared" si="155"/>
        <v>991.66680351737386</v>
      </c>
    </row>
    <row r="1004" spans="1:11">
      <c r="A1004" s="65">
        <v>989</v>
      </c>
      <c r="B1004" s="67">
        <f t="shared" si="147"/>
        <v>991.66680351737386</v>
      </c>
      <c r="C1004" s="66">
        <f t="shared" si="148"/>
        <v>82.416666666666671</v>
      </c>
      <c r="D1004" s="70">
        <f t="shared" si="149"/>
        <v>992.81831118251512</v>
      </c>
      <c r="E1004" s="67">
        <f t="shared" si="150"/>
        <v>992.81831118251512</v>
      </c>
      <c r="F1004" s="68">
        <f t="shared" si="151"/>
        <v>399.06695178112432</v>
      </c>
      <c r="G1004" s="68" cm="1">
        <f t="array" ref="G1004">_xll.DCE_EC312_SpecificHeat_Ca(B1004)</f>
        <v>650</v>
      </c>
      <c r="H1004" s="67">
        <f t="shared" si="152"/>
        <v>0.15275406961244653</v>
      </c>
      <c r="I1004" s="67">
        <f t="shared" si="153"/>
        <v>991.81955758698632</v>
      </c>
      <c r="J1004" s="71">
        <f t="shared" si="154"/>
        <v>82.416666666666671</v>
      </c>
      <c r="K1004" s="72">
        <f t="shared" si="155"/>
        <v>991.81955758698632</v>
      </c>
    </row>
    <row r="1005" spans="1:11">
      <c r="A1005" s="65">
        <v>990</v>
      </c>
      <c r="B1005" s="67">
        <f t="shared" si="147"/>
        <v>991.81955758698632</v>
      </c>
      <c r="C1005" s="66">
        <f t="shared" si="148"/>
        <v>82.5</v>
      </c>
      <c r="D1005" s="70">
        <f t="shared" si="149"/>
        <v>992.96950352254589</v>
      </c>
      <c r="E1005" s="67">
        <f t="shared" si="150"/>
        <v>992.96950352254589</v>
      </c>
      <c r="F1005" s="68">
        <f t="shared" si="151"/>
        <v>398.65898002547755</v>
      </c>
      <c r="G1005" s="68" cm="1">
        <f t="array" ref="G1005">_xll.DCE_EC312_SpecificHeat_Ca(B1005)</f>
        <v>650</v>
      </c>
      <c r="H1005" s="67">
        <f t="shared" si="152"/>
        <v>0.15259790697937498</v>
      </c>
      <c r="I1005" s="67">
        <f t="shared" si="153"/>
        <v>991.97215549396572</v>
      </c>
      <c r="J1005" s="71">
        <f t="shared" si="154"/>
        <v>82.5</v>
      </c>
      <c r="K1005" s="72">
        <f t="shared" si="155"/>
        <v>991.97215549396572</v>
      </c>
    </row>
    <row r="1006" spans="1:11">
      <c r="A1006" s="65">
        <v>991</v>
      </c>
      <c r="B1006" s="67">
        <f t="shared" si="147"/>
        <v>991.97215549396572</v>
      </c>
      <c r="C1006" s="66">
        <f t="shared" si="148"/>
        <v>82.583333333333329</v>
      </c>
      <c r="D1006" s="70">
        <f t="shared" si="149"/>
        <v>993.12054345091758</v>
      </c>
      <c r="E1006" s="67">
        <f t="shared" si="150"/>
        <v>993.12054345091758</v>
      </c>
      <c r="F1006" s="68">
        <f t="shared" si="151"/>
        <v>398.25184392921443</v>
      </c>
      <c r="G1006" s="68" cm="1">
        <f t="array" ref="G1006">_xll.DCE_EC312_SpecificHeat_Ca(B1006)</f>
        <v>650</v>
      </c>
      <c r="H1006" s="67">
        <f t="shared" si="152"/>
        <v>0.15244206421837275</v>
      </c>
      <c r="I1006" s="67">
        <f t="shared" si="153"/>
        <v>992.12459755818406</v>
      </c>
      <c r="J1006" s="71">
        <f t="shared" si="154"/>
        <v>82.583333333333329</v>
      </c>
      <c r="K1006" s="72">
        <f t="shared" si="155"/>
        <v>992.12459755818406</v>
      </c>
    </row>
    <row r="1007" spans="1:11">
      <c r="A1007" s="65">
        <v>992</v>
      </c>
      <c r="B1007" s="67">
        <f t="shared" si="147"/>
        <v>992.12459755818406</v>
      </c>
      <c r="C1007" s="66">
        <f t="shared" si="148"/>
        <v>82.666666666666671</v>
      </c>
      <c r="D1007" s="70">
        <f t="shared" si="149"/>
        <v>993.27143127460272</v>
      </c>
      <c r="E1007" s="67">
        <f t="shared" si="150"/>
        <v>993.27143127460272</v>
      </c>
      <c r="F1007" s="68">
        <f t="shared" si="151"/>
        <v>397.84554092135522</v>
      </c>
      <c r="G1007" s="68" cm="1">
        <f t="array" ref="G1007">_xll.DCE_EC312_SpecificHeat_Ca(B1007)</f>
        <v>650</v>
      </c>
      <c r="H1007" s="67">
        <f t="shared" si="152"/>
        <v>0.15228654034532521</v>
      </c>
      <c r="I1007" s="67">
        <f t="shared" si="153"/>
        <v>992.27688409852942</v>
      </c>
      <c r="J1007" s="71">
        <f t="shared" si="154"/>
        <v>82.666666666666671</v>
      </c>
      <c r="K1007" s="72">
        <f t="shared" si="155"/>
        <v>992.27688409852942</v>
      </c>
    </row>
    <row r="1008" spans="1:11">
      <c r="A1008" s="65">
        <v>993</v>
      </c>
      <c r="B1008" s="67">
        <f t="shared" si="147"/>
        <v>992.27688409852942</v>
      </c>
      <c r="C1008" s="66">
        <f t="shared" si="148"/>
        <v>82.75</v>
      </c>
      <c r="D1008" s="70">
        <f t="shared" si="149"/>
        <v>993.42216729964673</v>
      </c>
      <c r="E1008" s="67">
        <f t="shared" si="150"/>
        <v>993.42216729964673</v>
      </c>
      <c r="F1008" s="68">
        <f t="shared" si="151"/>
        <v>397.44006844123669</v>
      </c>
      <c r="G1008" s="68" cm="1">
        <f t="array" ref="G1008">_xll.DCE_EC312_SpecificHeat_Ca(B1008)</f>
        <v>650</v>
      </c>
      <c r="H1008" s="67">
        <f t="shared" si="152"/>
        <v>0.15213133438006671</v>
      </c>
      <c r="I1008" s="67">
        <f t="shared" si="153"/>
        <v>992.42901543290952</v>
      </c>
      <c r="J1008" s="71">
        <f t="shared" si="154"/>
        <v>82.75</v>
      </c>
      <c r="K1008" s="72">
        <f t="shared" si="155"/>
        <v>992.42901543290952</v>
      </c>
    </row>
    <row r="1009" spans="1:11">
      <c r="A1009" s="65">
        <v>994</v>
      </c>
      <c r="B1009" s="67">
        <f t="shared" si="147"/>
        <v>992.42901543290952</v>
      </c>
      <c r="C1009" s="66">
        <f t="shared" si="148"/>
        <v>82.833333333333329</v>
      </c>
      <c r="D1009" s="70">
        <f t="shared" si="149"/>
        <v>993.57275183117281</v>
      </c>
      <c r="E1009" s="67">
        <f t="shared" si="150"/>
        <v>993.57275183117281</v>
      </c>
      <c r="F1009" s="68">
        <f t="shared" si="151"/>
        <v>397.03542393869833</v>
      </c>
      <c r="G1009" s="68" cm="1">
        <f t="array" ref="G1009">_xll.DCE_EC312_SpecificHeat_Ca(B1009)</f>
        <v>650</v>
      </c>
      <c r="H1009" s="67">
        <f t="shared" si="152"/>
        <v>0.15197644534645177</v>
      </c>
      <c r="I1009" s="67">
        <f t="shared" si="153"/>
        <v>992.58099187825599</v>
      </c>
      <c r="J1009" s="71">
        <f t="shared" si="154"/>
        <v>82.833333333333329</v>
      </c>
      <c r="K1009" s="72">
        <f t="shared" si="155"/>
        <v>992.58099187825599</v>
      </c>
    </row>
    <row r="1010" spans="1:11">
      <c r="A1010" s="65">
        <v>995</v>
      </c>
      <c r="B1010" s="67">
        <f t="shared" si="147"/>
        <v>992.58099187825599</v>
      </c>
      <c r="C1010" s="66">
        <f t="shared" si="148"/>
        <v>82.916666666666671</v>
      </c>
      <c r="D1010" s="70">
        <f t="shared" si="149"/>
        <v>993.72318517338465</v>
      </c>
      <c r="E1010" s="67">
        <f t="shared" si="150"/>
        <v>993.72318517338465</v>
      </c>
      <c r="F1010" s="68">
        <f t="shared" si="151"/>
        <v>396.63160487416184</v>
      </c>
      <c r="G1010" s="68" cm="1">
        <f t="array" ref="G1010">_xll.DCE_EC312_SpecificHeat_Ca(B1010)</f>
        <v>650</v>
      </c>
      <c r="H1010" s="67">
        <f t="shared" si="152"/>
        <v>0.15182187227238556</v>
      </c>
      <c r="I1010" s="67">
        <f t="shared" si="153"/>
        <v>992.73281375052841</v>
      </c>
      <c r="J1010" s="71">
        <f t="shared" si="154"/>
        <v>82.916666666666671</v>
      </c>
      <c r="K1010" s="72">
        <f t="shared" si="155"/>
        <v>992.73281375052841</v>
      </c>
    </row>
    <row r="1011" spans="1:11">
      <c r="A1011" s="65">
        <v>996</v>
      </c>
      <c r="B1011" s="67">
        <f t="shared" si="147"/>
        <v>992.73281375052841</v>
      </c>
      <c r="C1011" s="66">
        <f t="shared" si="148"/>
        <v>83</v>
      </c>
      <c r="D1011" s="70">
        <f t="shared" si="149"/>
        <v>993.87346762957111</v>
      </c>
      <c r="E1011" s="67">
        <f t="shared" si="150"/>
        <v>993.87346762957111</v>
      </c>
      <c r="F1011" s="68">
        <f t="shared" si="151"/>
        <v>396.22860871866436</v>
      </c>
      <c r="G1011" s="68" cm="1">
        <f t="array" ref="G1011">_xll.DCE_EC312_SpecificHeat_Ca(B1011)</f>
        <v>650</v>
      </c>
      <c r="H1011" s="67">
        <f t="shared" si="152"/>
        <v>0.1516676141898366</v>
      </c>
      <c r="I1011" s="67">
        <f t="shared" si="153"/>
        <v>992.88448136471823</v>
      </c>
      <c r="J1011" s="71">
        <f t="shared" si="154"/>
        <v>83</v>
      </c>
      <c r="K1011" s="72">
        <f t="shared" si="155"/>
        <v>992.88448136471823</v>
      </c>
    </row>
    <row r="1012" spans="1:11">
      <c r="A1012" s="65">
        <v>997</v>
      </c>
      <c r="B1012" s="67">
        <f t="shared" si="147"/>
        <v>992.88448136471823</v>
      </c>
      <c r="C1012" s="66">
        <f t="shared" si="148"/>
        <v>83.083333333333329</v>
      </c>
      <c r="D1012" s="70">
        <f t="shared" si="149"/>
        <v>994.02359950210894</v>
      </c>
      <c r="E1012" s="67">
        <f t="shared" si="150"/>
        <v>994.02359950210894</v>
      </c>
      <c r="F1012" s="68">
        <f t="shared" si="151"/>
        <v>395.82643295288096</v>
      </c>
      <c r="G1012" s="68" cm="1">
        <f t="array" ref="G1012">_xll.DCE_EC312_SpecificHeat_Ca(B1012)</f>
        <v>650</v>
      </c>
      <c r="H1012" s="67">
        <f t="shared" si="152"/>
        <v>0.15151367013446265</v>
      </c>
      <c r="I1012" s="67">
        <f t="shared" si="153"/>
        <v>993.0359950348527</v>
      </c>
      <c r="J1012" s="71">
        <f t="shared" si="154"/>
        <v>83.083333333333329</v>
      </c>
      <c r="K1012" s="72">
        <f t="shared" si="155"/>
        <v>993.0359950348527</v>
      </c>
    </row>
    <row r="1013" spans="1:11">
      <c r="A1013" s="65">
        <v>998</v>
      </c>
      <c r="B1013" s="67">
        <f t="shared" si="147"/>
        <v>993.0359950348527</v>
      </c>
      <c r="C1013" s="66">
        <f t="shared" si="148"/>
        <v>83.166666666666671</v>
      </c>
      <c r="D1013" s="70">
        <f t="shared" si="149"/>
        <v>994.17358109246686</v>
      </c>
      <c r="E1013" s="67">
        <f t="shared" si="150"/>
        <v>994.17358109246686</v>
      </c>
      <c r="F1013" s="68">
        <f t="shared" si="151"/>
        <v>395.42507506854162</v>
      </c>
      <c r="G1013" s="68" cm="1">
        <f t="array" ref="G1013">_xll.DCE_EC312_SpecificHeat_Ca(B1013)</f>
        <v>650</v>
      </c>
      <c r="H1013" s="67">
        <f t="shared" si="152"/>
        <v>0.15136003914615292</v>
      </c>
      <c r="I1013" s="67">
        <f t="shared" si="153"/>
        <v>993.1873550739989</v>
      </c>
      <c r="J1013" s="71">
        <f t="shared" si="154"/>
        <v>83.166666666666671</v>
      </c>
      <c r="K1013" s="72">
        <f t="shared" si="155"/>
        <v>993.1873550739989</v>
      </c>
    </row>
    <row r="1014" spans="1:11">
      <c r="A1014" s="65">
        <v>999</v>
      </c>
      <c r="B1014" s="67">
        <f t="shared" si="147"/>
        <v>993.1873550739989</v>
      </c>
      <c r="C1014" s="66">
        <f t="shared" si="148"/>
        <v>83.25</v>
      </c>
      <c r="D1014" s="70">
        <f t="shared" si="149"/>
        <v>994.32341270120946</v>
      </c>
      <c r="E1014" s="67">
        <f t="shared" si="150"/>
        <v>994.32341270120946</v>
      </c>
      <c r="F1014" s="68">
        <f t="shared" si="151"/>
        <v>395.02453256713051</v>
      </c>
      <c r="G1014" s="68" cm="1">
        <f t="array" ref="G1014">_xll.DCE_EC312_SpecificHeat_Ca(B1014)</f>
        <v>650</v>
      </c>
      <c r="H1014" s="67">
        <f t="shared" si="152"/>
        <v>0.15120672026853046</v>
      </c>
      <c r="I1014" s="67">
        <f t="shared" si="153"/>
        <v>993.33856179426743</v>
      </c>
      <c r="J1014" s="71">
        <f t="shared" si="154"/>
        <v>83.25</v>
      </c>
      <c r="K1014" s="72">
        <f t="shared" si="155"/>
        <v>993.33856179426743</v>
      </c>
    </row>
    <row r="1015" spans="1:11">
      <c r="A1015" s="65">
        <v>1000</v>
      </c>
      <c r="B1015" s="67">
        <f t="shared" si="147"/>
        <v>993.33856179426743</v>
      </c>
      <c r="C1015" s="66">
        <f t="shared" si="148"/>
        <v>83.333333333333329</v>
      </c>
      <c r="D1015" s="70">
        <f t="shared" si="149"/>
        <v>994.47309462800024</v>
      </c>
      <c r="E1015" s="67">
        <f t="shared" si="150"/>
        <v>994.47309462800024</v>
      </c>
      <c r="F1015" s="68">
        <f t="shared" si="151"/>
        <v>394.62480296039178</v>
      </c>
      <c r="G1015" s="68" cm="1">
        <f t="array" ref="G1015">_xll.DCE_EC312_SpecificHeat_Ca(B1015)</f>
        <v>650</v>
      </c>
      <c r="H1015" s="67">
        <f t="shared" si="152"/>
        <v>0.15105371254914557</v>
      </c>
      <c r="I1015" s="67">
        <f t="shared" si="153"/>
        <v>993.48961550681656</v>
      </c>
      <c r="J1015" s="71">
        <f t="shared" si="154"/>
        <v>83.333333333333329</v>
      </c>
      <c r="K1015" s="72">
        <f t="shared" si="155"/>
        <v>993.48961550681656</v>
      </c>
    </row>
    <row r="1016" spans="1:11">
      <c r="A1016" s="65">
        <v>1001</v>
      </c>
      <c r="B1016" s="67">
        <f t="shared" si="147"/>
        <v>993.48961550681656</v>
      </c>
      <c r="C1016" s="66">
        <f t="shared" si="148"/>
        <v>83.416666666666671</v>
      </c>
      <c r="D1016" s="70">
        <f t="shared" si="149"/>
        <v>994.62262717160593</v>
      </c>
      <c r="E1016" s="67">
        <f t="shared" si="150"/>
        <v>994.62262717160593</v>
      </c>
      <c r="F1016" s="68">
        <f t="shared" si="151"/>
        <v>394.22588377072299</v>
      </c>
      <c r="G1016" s="68" cm="1">
        <f t="array" ref="G1016">_xll.DCE_EC312_SpecificHeat_Ca(B1016)</f>
        <v>650</v>
      </c>
      <c r="H1016" s="67">
        <f t="shared" si="152"/>
        <v>0.15090101503962633</v>
      </c>
      <c r="I1016" s="67">
        <f t="shared" si="153"/>
        <v>993.64051652185617</v>
      </c>
      <c r="J1016" s="71">
        <f t="shared" si="154"/>
        <v>83.416666666666671</v>
      </c>
      <c r="K1016" s="72">
        <f t="shared" si="155"/>
        <v>993.64051652185617</v>
      </c>
    </row>
    <row r="1017" spans="1:11">
      <c r="A1017" s="65">
        <v>1002</v>
      </c>
      <c r="B1017" s="67">
        <f t="shared" si="147"/>
        <v>993.64051652185617</v>
      </c>
      <c r="C1017" s="66">
        <f t="shared" si="148"/>
        <v>83.5</v>
      </c>
      <c r="D1017" s="70">
        <f t="shared" si="149"/>
        <v>994.772010629899</v>
      </c>
      <c r="E1017" s="67">
        <f t="shared" si="150"/>
        <v>994.772010629899</v>
      </c>
      <c r="F1017" s="68">
        <f t="shared" si="151"/>
        <v>393.82777252970408</v>
      </c>
      <c r="G1017" s="68" cm="1">
        <f t="array" ref="G1017">_xll.DCE_EC312_SpecificHeat_Ca(B1017)</f>
        <v>650</v>
      </c>
      <c r="H1017" s="67">
        <f t="shared" si="152"/>
        <v>0.15074862679511578</v>
      </c>
      <c r="I1017" s="67">
        <f t="shared" si="153"/>
        <v>993.79126514865129</v>
      </c>
      <c r="J1017" s="71">
        <f t="shared" si="154"/>
        <v>83.5</v>
      </c>
      <c r="K1017" s="72">
        <f t="shared" si="155"/>
        <v>993.79126514865129</v>
      </c>
    </row>
    <row r="1018" spans="1:11">
      <c r="A1018" s="65">
        <v>1003</v>
      </c>
      <c r="B1018" s="67">
        <f t="shared" si="147"/>
        <v>993.79126514865129</v>
      </c>
      <c r="C1018" s="66">
        <f t="shared" si="148"/>
        <v>83.583333333333329</v>
      </c>
      <c r="D1018" s="70">
        <f t="shared" si="149"/>
        <v>994.92124529986245</v>
      </c>
      <c r="E1018" s="67">
        <f t="shared" si="150"/>
        <v>994.92124529986245</v>
      </c>
      <c r="F1018" s="68">
        <f t="shared" si="151"/>
        <v>393.43046677969835</v>
      </c>
      <c r="G1018" s="68" cm="1">
        <f t="array" ref="G1018">_xll.DCE_EC312_SpecificHeat_Ca(B1018)</f>
        <v>650</v>
      </c>
      <c r="H1018" s="67">
        <f t="shared" si="152"/>
        <v>0.15059654687488455</v>
      </c>
      <c r="I1018" s="67">
        <f t="shared" si="153"/>
        <v>993.9418616955262</v>
      </c>
      <c r="J1018" s="71">
        <f t="shared" si="154"/>
        <v>83.583333333333329</v>
      </c>
      <c r="K1018" s="72">
        <f t="shared" si="155"/>
        <v>993.9418616955262</v>
      </c>
    </row>
    <row r="1019" spans="1:11">
      <c r="A1019" s="65">
        <v>1004</v>
      </c>
      <c r="B1019" s="67">
        <f t="shared" si="147"/>
        <v>993.9418616955262</v>
      </c>
      <c r="C1019" s="66">
        <f t="shared" si="148"/>
        <v>83.666666666666671</v>
      </c>
      <c r="D1019" s="70">
        <f t="shared" si="149"/>
        <v>995.07033147759239</v>
      </c>
      <c r="E1019" s="67">
        <f t="shared" si="150"/>
        <v>995.07033147759239</v>
      </c>
      <c r="F1019" s="68">
        <f t="shared" si="151"/>
        <v>393.03396407259464</v>
      </c>
      <c r="G1019" s="68" cm="1">
        <f t="array" ref="G1019">_xll.DCE_EC312_SpecificHeat_Ca(B1019)</f>
        <v>650</v>
      </c>
      <c r="H1019" s="67">
        <f t="shared" si="152"/>
        <v>0.15044477434184936</v>
      </c>
      <c r="I1019" s="67">
        <f t="shared" si="153"/>
        <v>994.09230646986805</v>
      </c>
      <c r="J1019" s="71">
        <f t="shared" si="154"/>
        <v>83.666666666666671</v>
      </c>
      <c r="K1019" s="72">
        <f t="shared" si="155"/>
        <v>994.09230646986805</v>
      </c>
    </row>
    <row r="1020" spans="1:11">
      <c r="A1020" s="65">
        <v>1005</v>
      </c>
      <c r="B1020" s="67">
        <f t="shared" si="147"/>
        <v>994.09230646986805</v>
      </c>
      <c r="C1020" s="66">
        <f t="shared" si="148"/>
        <v>83.75</v>
      </c>
      <c r="D1020" s="70">
        <f t="shared" si="149"/>
        <v>995.21926945830228</v>
      </c>
      <c r="E1020" s="67">
        <f t="shared" si="150"/>
        <v>995.21926945830228</v>
      </c>
      <c r="F1020" s="68">
        <f t="shared" si="151"/>
        <v>392.6382619705966</v>
      </c>
      <c r="G1020" s="68" cm="1">
        <f t="array" ref="G1020">_xll.DCE_EC312_SpecificHeat_Ca(B1020)</f>
        <v>650</v>
      </c>
      <c r="H1020" s="67">
        <f t="shared" si="152"/>
        <v>0.15029330826287535</v>
      </c>
      <c r="I1020" s="67">
        <f t="shared" si="153"/>
        <v>994.24259977813097</v>
      </c>
      <c r="J1020" s="71">
        <f t="shared" si="154"/>
        <v>83.75</v>
      </c>
      <c r="K1020" s="72">
        <f t="shared" si="155"/>
        <v>994.24259977813097</v>
      </c>
    </row>
    <row r="1021" spans="1:11">
      <c r="A1021" s="65">
        <v>1006</v>
      </c>
      <c r="B1021" s="67">
        <f t="shared" si="147"/>
        <v>994.24259977813097</v>
      </c>
      <c r="C1021" s="66">
        <f t="shared" si="148"/>
        <v>83.833333333333329</v>
      </c>
      <c r="D1021" s="70">
        <f t="shared" si="149"/>
        <v>995.36805953632563</v>
      </c>
      <c r="E1021" s="67">
        <f t="shared" si="150"/>
        <v>995.36805953632563</v>
      </c>
      <c r="F1021" s="68">
        <f t="shared" si="151"/>
        <v>392.24335804541363</v>
      </c>
      <c r="G1021" s="68" cm="1">
        <f t="array" ref="G1021">_xll.DCE_EC312_SpecificHeat_Ca(B1021)</f>
        <v>650</v>
      </c>
      <c r="H1021" s="67">
        <f t="shared" si="152"/>
        <v>0.15014214770846612</v>
      </c>
      <c r="I1021" s="67">
        <f t="shared" si="153"/>
        <v>994.39274192583946</v>
      </c>
      <c r="J1021" s="71">
        <f t="shared" si="154"/>
        <v>83.833333333333329</v>
      </c>
      <c r="K1021" s="72">
        <f t="shared" si="155"/>
        <v>994.39274192583946</v>
      </c>
    </row>
    <row r="1022" spans="1:11">
      <c r="A1022" s="65">
        <v>1007</v>
      </c>
      <c r="B1022" s="67">
        <f t="shared" si="147"/>
        <v>994.39274192583946</v>
      </c>
      <c r="C1022" s="66">
        <f t="shared" si="148"/>
        <v>83.916666666666671</v>
      </c>
      <c r="D1022" s="70">
        <f t="shared" si="149"/>
        <v>995.51670200512058</v>
      </c>
      <c r="E1022" s="67">
        <f t="shared" si="150"/>
        <v>995.51670200512058</v>
      </c>
      <c r="F1022" s="68">
        <f t="shared" si="151"/>
        <v>391.84924987894789</v>
      </c>
      <c r="G1022" s="68" cm="1">
        <f t="array" ref="G1022">_xll.DCE_EC312_SpecificHeat_Ca(B1022)</f>
        <v>650</v>
      </c>
      <c r="H1022" s="67">
        <f t="shared" si="152"/>
        <v>0.14999129175302695</v>
      </c>
      <c r="I1022" s="67">
        <f t="shared" si="153"/>
        <v>994.54273321759251</v>
      </c>
      <c r="J1022" s="71">
        <f t="shared" si="154"/>
        <v>83.916666666666671</v>
      </c>
      <c r="K1022" s="72">
        <f t="shared" si="155"/>
        <v>994.54273321759251</v>
      </c>
    </row>
    <row r="1023" spans="1:11">
      <c r="A1023" s="65">
        <v>1008</v>
      </c>
      <c r="B1023" s="67">
        <f t="shared" si="147"/>
        <v>994.54273321759251</v>
      </c>
      <c r="C1023" s="66">
        <f t="shared" si="148"/>
        <v>84</v>
      </c>
      <c r="D1023" s="70">
        <f t="shared" si="149"/>
        <v>995.66519715727202</v>
      </c>
      <c r="E1023" s="67">
        <f t="shared" si="150"/>
        <v>995.66519715727202</v>
      </c>
      <c r="F1023" s="68">
        <f t="shared" si="151"/>
        <v>391.45593506231614</v>
      </c>
      <c r="G1023" s="68" cm="1">
        <f t="array" ref="G1023">_xll.DCE_EC312_SpecificHeat_Ca(B1023)</f>
        <v>650</v>
      </c>
      <c r="H1023" s="67">
        <f t="shared" si="152"/>
        <v>0.1498407394744902</v>
      </c>
      <c r="I1023" s="67">
        <f t="shared" si="153"/>
        <v>994.692573957067</v>
      </c>
      <c r="J1023" s="71">
        <f t="shared" si="154"/>
        <v>84</v>
      </c>
      <c r="K1023" s="72">
        <f t="shared" si="155"/>
        <v>994.692573957067</v>
      </c>
    </row>
    <row r="1024" spans="1:11">
      <c r="A1024" s="65">
        <v>1009</v>
      </c>
      <c r="B1024" s="67">
        <f t="shared" si="147"/>
        <v>994.692573957067</v>
      </c>
      <c r="C1024" s="66">
        <f t="shared" si="148"/>
        <v>84.083333333333329</v>
      </c>
      <c r="D1024" s="70">
        <f t="shared" si="149"/>
        <v>995.81354528449629</v>
      </c>
      <c r="E1024" s="67">
        <f t="shared" si="150"/>
        <v>995.81354528449629</v>
      </c>
      <c r="F1024" s="68">
        <f t="shared" si="151"/>
        <v>391.06341119714028</v>
      </c>
      <c r="G1024" s="68" cm="1">
        <f t="array" ref="G1024">_xll.DCE_EC312_SpecificHeat_Ca(B1024)</f>
        <v>650</v>
      </c>
      <c r="H1024" s="67">
        <f t="shared" si="152"/>
        <v>0.14969048995480932</v>
      </c>
      <c r="I1024" s="67">
        <f t="shared" si="153"/>
        <v>994.84226444702176</v>
      </c>
      <c r="J1024" s="71">
        <f t="shared" si="154"/>
        <v>84.083333333333329</v>
      </c>
      <c r="K1024" s="72">
        <f t="shared" si="155"/>
        <v>994.84226444702176</v>
      </c>
    </row>
    <row r="1025" spans="1:11">
      <c r="A1025" s="65">
        <v>1010</v>
      </c>
      <c r="B1025" s="67">
        <f t="shared" si="147"/>
        <v>994.84226444702176</v>
      </c>
      <c r="C1025" s="66">
        <f t="shared" si="148"/>
        <v>84.166666666666671</v>
      </c>
      <c r="D1025" s="70">
        <f t="shared" si="149"/>
        <v>995.96174667764399</v>
      </c>
      <c r="E1025" s="67">
        <f t="shared" si="150"/>
        <v>995.96174667764399</v>
      </c>
      <c r="F1025" s="68">
        <f t="shared" si="151"/>
        <v>390.67167589412111</v>
      </c>
      <c r="G1025" s="68" cm="1">
        <f t="array" ref="G1025">_xll.DCE_EC312_SpecificHeat_Ca(B1025)</f>
        <v>650</v>
      </c>
      <c r="H1025" s="67">
        <f t="shared" si="152"/>
        <v>0.1495405422794131</v>
      </c>
      <c r="I1025" s="67">
        <f t="shared" si="153"/>
        <v>994.99180498930116</v>
      </c>
      <c r="J1025" s="71">
        <f t="shared" si="154"/>
        <v>84.166666666666671</v>
      </c>
      <c r="K1025" s="72">
        <f t="shared" si="155"/>
        <v>994.99180498930116</v>
      </c>
    </row>
    <row r="1026" spans="1:11">
      <c r="A1026" s="65">
        <v>1011</v>
      </c>
      <c r="B1026" s="67">
        <f t="shared" si="147"/>
        <v>994.99180498930116</v>
      </c>
      <c r="C1026" s="66">
        <f t="shared" si="148"/>
        <v>84.25</v>
      </c>
      <c r="D1026" s="70">
        <f t="shared" si="149"/>
        <v>996.10980162670353</v>
      </c>
      <c r="E1026" s="67">
        <f t="shared" si="150"/>
        <v>996.10980162670353</v>
      </c>
      <c r="F1026" s="68">
        <f t="shared" si="151"/>
        <v>390.2807267737939</v>
      </c>
      <c r="G1026" s="68" cm="1">
        <f t="array" ref="G1026">_xll.DCE_EC312_SpecificHeat_Ca(B1026)</f>
        <v>650</v>
      </c>
      <c r="H1026" s="67">
        <f t="shared" si="152"/>
        <v>0.1493908955374946</v>
      </c>
      <c r="I1026" s="67">
        <f t="shared" si="153"/>
        <v>995.14119588483868</v>
      </c>
      <c r="J1026" s="71">
        <f t="shared" si="154"/>
        <v>84.25</v>
      </c>
      <c r="K1026" s="72">
        <f t="shared" si="155"/>
        <v>995.14119588483868</v>
      </c>
    </row>
    <row r="1027" spans="1:11">
      <c r="A1027" s="65">
        <v>1012</v>
      </c>
      <c r="B1027" s="67">
        <f t="shared" si="147"/>
        <v>995.14119588483868</v>
      </c>
      <c r="C1027" s="66">
        <f t="shared" si="148"/>
        <v>84.333333333333329</v>
      </c>
      <c r="D1027" s="70">
        <f t="shared" si="149"/>
        <v>996.25771042080441</v>
      </c>
      <c r="E1027" s="67">
        <f t="shared" si="150"/>
        <v>996.25771042080441</v>
      </c>
      <c r="F1027" s="68">
        <f t="shared" si="151"/>
        <v>389.89056146638421</v>
      </c>
      <c r="G1027" s="68" cm="1">
        <f t="array" ref="G1027">_xll.DCE_EC312_SpecificHeat_Ca(B1027)</f>
        <v>650</v>
      </c>
      <c r="H1027" s="67">
        <f t="shared" si="152"/>
        <v>0.14924154882195623</v>
      </c>
      <c r="I1027" s="67">
        <f t="shared" si="153"/>
        <v>995.2904374336606</v>
      </c>
      <c r="J1027" s="71">
        <f t="shared" si="154"/>
        <v>84.333333333333329</v>
      </c>
      <c r="K1027" s="72">
        <f t="shared" si="155"/>
        <v>995.2904374336606</v>
      </c>
    </row>
    <row r="1028" spans="1:11">
      <c r="A1028" s="65">
        <v>1013</v>
      </c>
      <c r="B1028" s="67">
        <f t="shared" si="147"/>
        <v>995.2904374336606</v>
      </c>
      <c r="C1028" s="66">
        <f t="shared" si="148"/>
        <v>84.416666666666671</v>
      </c>
      <c r="D1028" s="70">
        <f t="shared" si="149"/>
        <v>996.40547334822088</v>
      </c>
      <c r="E1028" s="67">
        <f t="shared" si="150"/>
        <v>996.40547334822088</v>
      </c>
      <c r="F1028" s="68">
        <f t="shared" si="151"/>
        <v>389.50117761143997</v>
      </c>
      <c r="G1028" s="68" cm="1">
        <f t="array" ref="G1028">_xll.DCE_EC312_SpecificHeat_Ca(B1028)</f>
        <v>650</v>
      </c>
      <c r="H1028" s="67">
        <f t="shared" si="152"/>
        <v>0.14909250122926873</v>
      </c>
      <c r="I1028" s="67">
        <f t="shared" si="153"/>
        <v>995.43952993488983</v>
      </c>
      <c r="J1028" s="71">
        <f t="shared" si="154"/>
        <v>84.416666666666671</v>
      </c>
      <c r="K1028" s="72">
        <f t="shared" si="155"/>
        <v>995.43952993488983</v>
      </c>
    </row>
    <row r="1029" spans="1:11">
      <c r="A1029" s="65">
        <v>1014</v>
      </c>
      <c r="B1029" s="67">
        <f t="shared" si="147"/>
        <v>995.43952993488983</v>
      </c>
      <c r="C1029" s="66">
        <f t="shared" si="148"/>
        <v>84.5</v>
      </c>
      <c r="D1029" s="70">
        <f t="shared" si="149"/>
        <v>996.55309069637474</v>
      </c>
      <c r="E1029" s="67">
        <f t="shared" si="150"/>
        <v>996.55309069637474</v>
      </c>
      <c r="F1029" s="68">
        <f t="shared" si="151"/>
        <v>389.11257285811547</v>
      </c>
      <c r="G1029" s="68" cm="1">
        <f t="array" ref="G1029">_xll.DCE_EC312_SpecificHeat_Ca(B1029)</f>
        <v>650</v>
      </c>
      <c r="H1029" s="67">
        <f t="shared" si="152"/>
        <v>0.14894375185957998</v>
      </c>
      <c r="I1029" s="67">
        <f t="shared" si="153"/>
        <v>995.58847368674947</v>
      </c>
      <c r="J1029" s="71">
        <f t="shared" si="154"/>
        <v>84.5</v>
      </c>
      <c r="K1029" s="72">
        <f t="shared" si="155"/>
        <v>995.58847368674947</v>
      </c>
    </row>
    <row r="1030" spans="1:11">
      <c r="A1030" s="65">
        <v>1015</v>
      </c>
      <c r="B1030" s="67">
        <f t="shared" si="147"/>
        <v>995.58847368674947</v>
      </c>
      <c r="C1030" s="66">
        <f t="shared" si="148"/>
        <v>84.583333333333329</v>
      </c>
      <c r="D1030" s="70">
        <f t="shared" si="149"/>
        <v>996.7005627518397</v>
      </c>
      <c r="E1030" s="67">
        <f t="shared" si="150"/>
        <v>996.7005627518397</v>
      </c>
      <c r="F1030" s="68">
        <f t="shared" si="151"/>
        <v>388.72474486499794</v>
      </c>
      <c r="G1030" s="68" cm="1">
        <f t="array" ref="G1030">_xll.DCE_EC312_SpecificHeat_Ca(B1030)</f>
        <v>650</v>
      </c>
      <c r="H1030" s="67">
        <f t="shared" si="152"/>
        <v>0.14879529981664852</v>
      </c>
      <c r="I1030" s="67">
        <f t="shared" si="153"/>
        <v>995.73726898656616</v>
      </c>
      <c r="J1030" s="71">
        <f t="shared" si="154"/>
        <v>84.583333333333329</v>
      </c>
      <c r="K1030" s="72">
        <f t="shared" si="155"/>
        <v>995.73726898656616</v>
      </c>
    </row>
    <row r="1031" spans="1:11">
      <c r="A1031" s="65">
        <v>1016</v>
      </c>
      <c r="B1031" s="67">
        <f t="shared" si="147"/>
        <v>995.73726898656616</v>
      </c>
      <c r="C1031" s="66">
        <f t="shared" si="148"/>
        <v>84.666666666666671</v>
      </c>
      <c r="D1031" s="70">
        <f t="shared" si="149"/>
        <v>996.84788980034386</v>
      </c>
      <c r="E1031" s="67">
        <f t="shared" si="150"/>
        <v>996.84788980034386</v>
      </c>
      <c r="F1031" s="68">
        <f t="shared" si="151"/>
        <v>388.3376913001814</v>
      </c>
      <c r="G1031" s="68" cm="1">
        <f t="array" ref="G1031">_xll.DCE_EC312_SpecificHeat_Ca(B1031)</f>
        <v>650</v>
      </c>
      <c r="H1031" s="67">
        <f t="shared" si="152"/>
        <v>0.14864714420787198</v>
      </c>
      <c r="I1031" s="67">
        <f t="shared" si="153"/>
        <v>995.88591613077404</v>
      </c>
      <c r="J1031" s="71">
        <f t="shared" si="154"/>
        <v>84.666666666666671</v>
      </c>
      <c r="K1031" s="72">
        <f t="shared" si="155"/>
        <v>995.88591613077404</v>
      </c>
    </row>
    <row r="1032" spans="1:11">
      <c r="A1032" s="65">
        <v>1017</v>
      </c>
      <c r="B1032" s="67">
        <f t="shared" si="147"/>
        <v>995.88591613077404</v>
      </c>
      <c r="C1032" s="66">
        <f t="shared" si="148"/>
        <v>84.75</v>
      </c>
      <c r="D1032" s="70">
        <f t="shared" si="149"/>
        <v>996.99507212677304</v>
      </c>
      <c r="E1032" s="67">
        <f t="shared" si="150"/>
        <v>996.99507212677304</v>
      </c>
      <c r="F1032" s="68">
        <f t="shared" si="151"/>
        <v>387.95140984063249</v>
      </c>
      <c r="G1032" s="68" cm="1">
        <f t="array" ref="G1032">_xll.DCE_EC312_SpecificHeat_Ca(B1032)</f>
        <v>650</v>
      </c>
      <c r="H1032" s="67">
        <f t="shared" si="152"/>
        <v>0.14849928414404415</v>
      </c>
      <c r="I1032" s="67">
        <f t="shared" si="153"/>
        <v>996.03441541491804</v>
      </c>
      <c r="J1032" s="71">
        <f t="shared" si="154"/>
        <v>84.75</v>
      </c>
      <c r="K1032" s="72">
        <f t="shared" si="155"/>
        <v>996.03441541491804</v>
      </c>
    </row>
    <row r="1033" spans="1:11">
      <c r="A1033" s="65">
        <v>1018</v>
      </c>
      <c r="B1033" s="67">
        <f t="shared" si="147"/>
        <v>996.03441541491804</v>
      </c>
      <c r="C1033" s="66">
        <f t="shared" si="148"/>
        <v>84.833333333333329</v>
      </c>
      <c r="D1033" s="70">
        <f t="shared" si="149"/>
        <v>997.14211001517469</v>
      </c>
      <c r="E1033" s="67">
        <f t="shared" si="150"/>
        <v>997.14211001517469</v>
      </c>
      <c r="F1033" s="68">
        <f t="shared" si="151"/>
        <v>387.56589817352233</v>
      </c>
      <c r="G1033" s="68" cm="1">
        <f t="array" ref="G1033">_xll.DCE_EC312_SpecificHeat_Ca(B1033)</f>
        <v>650</v>
      </c>
      <c r="H1033" s="67">
        <f t="shared" si="152"/>
        <v>0.14835171873986491</v>
      </c>
      <c r="I1033" s="67">
        <f t="shared" si="153"/>
        <v>996.18276713365788</v>
      </c>
      <c r="J1033" s="71">
        <f t="shared" si="154"/>
        <v>84.833333333333329</v>
      </c>
      <c r="K1033" s="72">
        <f t="shared" si="155"/>
        <v>996.18276713365788</v>
      </c>
    </row>
    <row r="1034" spans="1:11">
      <c r="A1034" s="65">
        <v>1019</v>
      </c>
      <c r="B1034" s="67">
        <f t="shared" si="147"/>
        <v>996.18276713365788</v>
      </c>
      <c r="C1034" s="66">
        <f t="shared" si="148"/>
        <v>84.916666666666671</v>
      </c>
      <c r="D1034" s="70">
        <f t="shared" si="149"/>
        <v>997.28900374876071</v>
      </c>
      <c r="E1034" s="67">
        <f t="shared" si="150"/>
        <v>997.28900374876071</v>
      </c>
      <c r="F1034" s="68">
        <f t="shared" si="151"/>
        <v>387.18115399420219</v>
      </c>
      <c r="G1034" s="68" cm="1">
        <f t="array" ref="G1034">_xll.DCE_EC312_SpecificHeat_Ca(B1034)</f>
        <v>650</v>
      </c>
      <c r="H1034" s="67">
        <f t="shared" si="152"/>
        <v>0.14820444711316533</v>
      </c>
      <c r="I1034" s="67">
        <f t="shared" si="153"/>
        <v>996.33097158077101</v>
      </c>
      <c r="J1034" s="71">
        <f t="shared" si="154"/>
        <v>84.916666666666671</v>
      </c>
      <c r="K1034" s="72">
        <f t="shared" si="155"/>
        <v>996.33097158077101</v>
      </c>
    </row>
    <row r="1035" spans="1:11">
      <c r="A1035" s="65">
        <v>1020</v>
      </c>
      <c r="B1035" s="67">
        <f t="shared" si="147"/>
        <v>996.33097158077101</v>
      </c>
      <c r="C1035" s="66">
        <f t="shared" si="148"/>
        <v>85</v>
      </c>
      <c r="D1035" s="70">
        <f t="shared" si="149"/>
        <v>997.43575360991088</v>
      </c>
      <c r="E1035" s="67">
        <f t="shared" si="150"/>
        <v>997.43575360991088</v>
      </c>
      <c r="F1035" s="68">
        <f t="shared" si="151"/>
        <v>386.7971750080751</v>
      </c>
      <c r="G1035" s="68" cm="1">
        <f t="array" ref="G1035">_xll.DCE_EC312_SpecificHeat_Ca(B1035)</f>
        <v>650</v>
      </c>
      <c r="H1035" s="67">
        <f t="shared" si="152"/>
        <v>0.14805746838562403</v>
      </c>
      <c r="I1035" s="67">
        <f t="shared" si="153"/>
        <v>996.47902904915668</v>
      </c>
      <c r="J1035" s="71">
        <f t="shared" si="154"/>
        <v>85</v>
      </c>
      <c r="K1035" s="72">
        <f t="shared" si="155"/>
        <v>996.47902904915668</v>
      </c>
    </row>
    <row r="1036" spans="1:11">
      <c r="A1036" s="65">
        <v>1021</v>
      </c>
      <c r="B1036" s="67">
        <f t="shared" si="147"/>
        <v>996.47902904915668</v>
      </c>
      <c r="C1036" s="66">
        <f t="shared" si="148"/>
        <v>85.083333333333329</v>
      </c>
      <c r="D1036" s="70">
        <f t="shared" si="149"/>
        <v>997.58235988017577</v>
      </c>
      <c r="E1036" s="67">
        <f t="shared" si="150"/>
        <v>997.58235988017577</v>
      </c>
      <c r="F1036" s="68">
        <f t="shared" si="151"/>
        <v>386.41395892909469</v>
      </c>
      <c r="G1036" s="68" cm="1">
        <f t="array" ref="G1036">_xll.DCE_EC312_SpecificHeat_Ca(B1036)</f>
        <v>650</v>
      </c>
      <c r="H1036" s="67">
        <f t="shared" si="152"/>
        <v>0.14791078168219265</v>
      </c>
      <c r="I1036" s="67">
        <f t="shared" si="153"/>
        <v>996.62693983083886</v>
      </c>
      <c r="J1036" s="71">
        <f t="shared" si="154"/>
        <v>85.083333333333329</v>
      </c>
      <c r="K1036" s="72">
        <f t="shared" si="155"/>
        <v>996.62693983083886</v>
      </c>
    </row>
    <row r="1037" spans="1:11">
      <c r="A1037" s="65">
        <v>1022</v>
      </c>
      <c r="B1037" s="67">
        <f t="shared" si="147"/>
        <v>996.62693983083886</v>
      </c>
      <c r="C1037" s="66">
        <f t="shared" si="148"/>
        <v>85.166666666666671</v>
      </c>
      <c r="D1037" s="70">
        <f t="shared" si="149"/>
        <v>997.72882284028094</v>
      </c>
      <c r="E1037" s="67">
        <f t="shared" si="150"/>
        <v>997.72882284028094</v>
      </c>
      <c r="F1037" s="68">
        <f t="shared" si="151"/>
        <v>386.03150348088172</v>
      </c>
      <c r="G1037" s="68" cm="1">
        <f t="array" ref="G1037">_xll.DCE_EC312_SpecificHeat_Ca(B1037)</f>
        <v>650</v>
      </c>
      <c r="H1037" s="67">
        <f t="shared" si="152"/>
        <v>0.14776438613152321</v>
      </c>
      <c r="I1037" s="67">
        <f t="shared" si="153"/>
        <v>996.77470421697035</v>
      </c>
      <c r="J1037" s="71">
        <f t="shared" si="154"/>
        <v>85.166666666666671</v>
      </c>
      <c r="K1037" s="72">
        <f t="shared" si="155"/>
        <v>996.77470421697035</v>
      </c>
    </row>
    <row r="1038" spans="1:11">
      <c r="A1038" s="65">
        <v>1023</v>
      </c>
      <c r="B1038" s="67">
        <f t="shared" si="147"/>
        <v>996.77470421697035</v>
      </c>
      <c r="C1038" s="66">
        <f t="shared" si="148"/>
        <v>85.25</v>
      </c>
      <c r="D1038" s="70">
        <f t="shared" si="149"/>
        <v>997.87514277012883</v>
      </c>
      <c r="E1038" s="67">
        <f t="shared" si="150"/>
        <v>997.87514277012883</v>
      </c>
      <c r="F1038" s="68">
        <f t="shared" si="151"/>
        <v>385.64980639575913</v>
      </c>
      <c r="G1038" s="68" cm="1">
        <f t="array" ref="G1038">_xll.DCE_EC312_SpecificHeat_Ca(B1038)</f>
        <v>650</v>
      </c>
      <c r="H1038" s="67">
        <f t="shared" si="152"/>
        <v>0.14761828086559864</v>
      </c>
      <c r="I1038" s="67">
        <f t="shared" si="153"/>
        <v>996.92232249783592</v>
      </c>
      <c r="J1038" s="71">
        <f t="shared" si="154"/>
        <v>85.25</v>
      </c>
      <c r="K1038" s="72">
        <f t="shared" si="155"/>
        <v>996.92232249783592</v>
      </c>
    </row>
    <row r="1039" spans="1:11">
      <c r="A1039" s="65">
        <v>1024</v>
      </c>
      <c r="B1039" s="67">
        <f t="shared" si="147"/>
        <v>996.92232249783592</v>
      </c>
      <c r="C1039" s="66">
        <f t="shared" si="148"/>
        <v>85.333333333333329</v>
      </c>
      <c r="D1039" s="70">
        <f t="shared" si="149"/>
        <v>998.02131994880278</v>
      </c>
      <c r="E1039" s="67">
        <f t="shared" si="150"/>
        <v>998.02131994880278</v>
      </c>
      <c r="F1039" s="68">
        <f t="shared" si="151"/>
        <v>385.26886541506286</v>
      </c>
      <c r="G1039" s="68" cm="1">
        <f t="array" ref="G1039">_xll.DCE_EC312_SpecificHeat_Ca(B1039)</f>
        <v>650</v>
      </c>
      <c r="H1039" s="67">
        <f t="shared" si="152"/>
        <v>0.14747246501985198</v>
      </c>
      <c r="I1039" s="67">
        <f t="shared" si="153"/>
        <v>997.06979496285578</v>
      </c>
      <c r="J1039" s="71">
        <f t="shared" si="154"/>
        <v>85.333333333333329</v>
      </c>
      <c r="K1039" s="72">
        <f t="shared" si="155"/>
        <v>997.06979496285578</v>
      </c>
    </row>
    <row r="1040" spans="1:11">
      <c r="A1040" s="65">
        <v>1025</v>
      </c>
      <c r="B1040" s="67">
        <f t="shared" si="147"/>
        <v>997.06979496285578</v>
      </c>
      <c r="C1040" s="66">
        <f t="shared" si="148"/>
        <v>85.416666666666671</v>
      </c>
      <c r="D1040" s="70">
        <f t="shared" si="149"/>
        <v>998.16735465457077</v>
      </c>
      <c r="E1040" s="67">
        <f t="shared" si="150"/>
        <v>998.16735465457077</v>
      </c>
      <c r="F1040" s="68">
        <f t="shared" si="151"/>
        <v>384.88867828944075</v>
      </c>
      <c r="G1040" s="68" cm="1">
        <f t="array" ref="G1040">_xll.DCE_EC312_SpecificHeat_Ca(B1040)</f>
        <v>650</v>
      </c>
      <c r="H1040" s="67">
        <f t="shared" si="152"/>
        <v>0.14732693773328054</v>
      </c>
      <c r="I1040" s="67">
        <f t="shared" si="153"/>
        <v>997.21712190058906</v>
      </c>
      <c r="J1040" s="71">
        <f t="shared" si="154"/>
        <v>85.416666666666671</v>
      </c>
      <c r="K1040" s="72">
        <f t="shared" si="155"/>
        <v>997.21712190058906</v>
      </c>
    </row>
    <row r="1041" spans="1:11">
      <c r="A1041" s="65">
        <v>1026</v>
      </c>
      <c r="B1041" s="67">
        <f t="shared" ref="B1041:B1104" si="156">IF(A1041=1,20,I1040)</f>
        <v>997.21712190058906</v>
      </c>
      <c r="C1041" s="66">
        <f t="shared" ref="C1041:C1104" si="157">A1041*5/60</f>
        <v>85.5</v>
      </c>
      <c r="D1041" s="70">
        <f t="shared" ref="D1041:D1104" si="158">20 + 345 *LOG10(8 * C1041 + 1)</f>
        <v>998.31324716488677</v>
      </c>
      <c r="E1041" s="67">
        <f t="shared" ref="E1041:E1104" si="159">D1041</f>
        <v>998.31324716488677</v>
      </c>
      <c r="F1041" s="68">
        <f t="shared" ref="F1041:F1104" si="160">25 * (D1041 - B1041)+1 * 0.7 * 1 * 0.0000000567 * ((E1041 + 273) ^ 4 - (B1041 + 273) ^ 4)</f>
        <v>384.50924277796548</v>
      </c>
      <c r="G1041" s="68" cm="1">
        <f t="array" ref="G1041">_xll.DCE_EC312_SpecificHeat_Ca(B1041)</f>
        <v>650</v>
      </c>
      <c r="H1041" s="67">
        <f t="shared" ref="H1041:H1104" si="161">$G$10 * $G$9 / (G1041 * 7850) * F1041 * 5</f>
        <v>0.14718169814810658</v>
      </c>
      <c r="I1041" s="67">
        <f t="shared" ref="I1041:I1104" si="162">B1041+H1041</f>
        <v>997.36430359873714</v>
      </c>
      <c r="J1041" s="71">
        <f t="shared" si="154"/>
        <v>85.5</v>
      </c>
      <c r="K1041" s="72">
        <f t="shared" si="155"/>
        <v>997.36430359873714</v>
      </c>
    </row>
    <row r="1042" spans="1:11">
      <c r="A1042" s="65">
        <v>1027</v>
      </c>
      <c r="B1042" s="67">
        <f t="shared" si="156"/>
        <v>997.36430359873714</v>
      </c>
      <c r="C1042" s="66">
        <f t="shared" si="157"/>
        <v>85.583333333333329</v>
      </c>
      <c r="D1042" s="70">
        <f t="shared" si="158"/>
        <v>998.45899775639612</v>
      </c>
      <c r="E1042" s="67">
        <f t="shared" si="159"/>
        <v>998.45899775639612</v>
      </c>
      <c r="F1042" s="68">
        <f t="shared" si="160"/>
        <v>384.13055664899957</v>
      </c>
      <c r="G1042" s="68" cm="1">
        <f t="array" ref="G1042">_xll.DCE_EC312_SpecificHeat_Ca(B1042)</f>
        <v>650</v>
      </c>
      <c r="H1042" s="67">
        <f t="shared" si="161"/>
        <v>0.14703674541010822</v>
      </c>
      <c r="I1042" s="67">
        <f t="shared" si="162"/>
        <v>997.51134034414724</v>
      </c>
      <c r="J1042" s="71">
        <f t="shared" si="154"/>
        <v>85.583333333333329</v>
      </c>
      <c r="K1042" s="72">
        <f t="shared" si="155"/>
        <v>997.51134034414724</v>
      </c>
    </row>
    <row r="1043" spans="1:11">
      <c r="A1043" s="65">
        <v>1028</v>
      </c>
      <c r="B1043" s="67">
        <f t="shared" si="156"/>
        <v>997.51134034414724</v>
      </c>
      <c r="C1043" s="66">
        <f t="shared" si="157"/>
        <v>85.666666666666671</v>
      </c>
      <c r="D1043" s="70">
        <f t="shared" si="158"/>
        <v>998.60460670493728</v>
      </c>
      <c r="E1043" s="67">
        <f t="shared" si="159"/>
        <v>998.60460670493728</v>
      </c>
      <c r="F1043" s="68">
        <f t="shared" si="160"/>
        <v>383.75261767976224</v>
      </c>
      <c r="G1043" s="68" cm="1">
        <f t="array" ref="G1043">_xll.DCE_EC312_SpecificHeat_Ca(B1043)</f>
        <v>650</v>
      </c>
      <c r="H1043" s="67">
        <f t="shared" si="161"/>
        <v>0.1468920786684538</v>
      </c>
      <c r="I1043" s="67">
        <f t="shared" si="162"/>
        <v>997.65823242281567</v>
      </c>
      <c r="J1043" s="71">
        <f t="shared" si="154"/>
        <v>85.666666666666671</v>
      </c>
      <c r="K1043" s="72">
        <f t="shared" si="155"/>
        <v>997.65823242281567</v>
      </c>
    </row>
    <row r="1044" spans="1:11">
      <c r="A1044" s="65">
        <v>1029</v>
      </c>
      <c r="B1044" s="67">
        <f t="shared" si="156"/>
        <v>997.65823242281567</v>
      </c>
      <c r="C1044" s="66">
        <f t="shared" si="157"/>
        <v>85.75</v>
      </c>
      <c r="D1044" s="70">
        <f t="shared" si="158"/>
        <v>998.75007428554488</v>
      </c>
      <c r="E1044" s="67">
        <f t="shared" si="159"/>
        <v>998.75007428554488</v>
      </c>
      <c r="F1044" s="68">
        <f t="shared" si="160"/>
        <v>383.37542365603315</v>
      </c>
      <c r="G1044" s="68" cm="1">
        <f t="array" ref="G1044">_xll.DCE_EC312_SpecificHeat_Ca(B1044)</f>
        <v>650</v>
      </c>
      <c r="H1044" s="67">
        <f t="shared" si="161"/>
        <v>0.14674769707558838</v>
      </c>
      <c r="I1044" s="67">
        <f t="shared" si="162"/>
        <v>997.8049801198913</v>
      </c>
      <c r="J1044" s="71">
        <f t="shared" si="154"/>
        <v>85.75</v>
      </c>
      <c r="K1044" s="72">
        <f t="shared" si="155"/>
        <v>997.8049801198913</v>
      </c>
    </row>
    <row r="1045" spans="1:11">
      <c r="A1045" s="65">
        <v>1030</v>
      </c>
      <c r="B1045" s="67">
        <f t="shared" si="156"/>
        <v>997.8049801198913</v>
      </c>
      <c r="C1045" s="66">
        <f t="shared" si="157"/>
        <v>85.833333333333329</v>
      </c>
      <c r="D1045" s="70">
        <f t="shared" si="158"/>
        <v>998.89540077245374</v>
      </c>
      <c r="E1045" s="67">
        <f t="shared" si="159"/>
        <v>998.89540077245374</v>
      </c>
      <c r="F1045" s="68">
        <f t="shared" si="160"/>
        <v>382.99897237230232</v>
      </c>
      <c r="G1045" s="68" cm="1">
        <f t="array" ref="G1045">_xll.DCE_EC312_SpecificHeat_Ca(B1045)</f>
        <v>650</v>
      </c>
      <c r="H1045" s="67">
        <f t="shared" si="161"/>
        <v>0.14660359978729112</v>
      </c>
      <c r="I1045" s="67">
        <f t="shared" si="162"/>
        <v>997.95158371967864</v>
      </c>
      <c r="J1045" s="71">
        <f t="shared" si="154"/>
        <v>85.833333333333329</v>
      </c>
      <c r="K1045" s="72">
        <f t="shared" si="155"/>
        <v>997.95158371967864</v>
      </c>
    </row>
    <row r="1046" spans="1:11">
      <c r="A1046" s="65">
        <v>1031</v>
      </c>
      <c r="B1046" s="67">
        <f t="shared" si="156"/>
        <v>997.95158371967864</v>
      </c>
      <c r="C1046" s="66">
        <f t="shared" si="157"/>
        <v>85.916666666666671</v>
      </c>
      <c r="D1046" s="70">
        <f t="shared" si="158"/>
        <v>999.04058643910128</v>
      </c>
      <c r="E1046" s="67">
        <f t="shared" si="159"/>
        <v>999.04058643910128</v>
      </c>
      <c r="F1046" s="68">
        <f t="shared" si="160"/>
        <v>382.62326163219859</v>
      </c>
      <c r="G1046" s="68" cm="1">
        <f t="array" ref="G1046">_xll.DCE_EC312_SpecificHeat_Ca(B1046)</f>
        <v>650</v>
      </c>
      <c r="H1046" s="67">
        <f t="shared" si="161"/>
        <v>0.14645978596283937</v>
      </c>
      <c r="I1046" s="67">
        <f t="shared" si="162"/>
        <v>998.0980435056415</v>
      </c>
      <c r="J1046" s="71">
        <f t="shared" si="154"/>
        <v>85.916666666666671</v>
      </c>
      <c r="K1046" s="72">
        <f t="shared" si="155"/>
        <v>998.0980435056415</v>
      </c>
    </row>
    <row r="1047" spans="1:11">
      <c r="A1047" s="65">
        <v>1032</v>
      </c>
      <c r="B1047" s="67">
        <f t="shared" si="156"/>
        <v>998.0980435056415</v>
      </c>
      <c r="C1047" s="66">
        <f t="shared" si="157"/>
        <v>86</v>
      </c>
      <c r="D1047" s="70">
        <f t="shared" si="158"/>
        <v>999.18563155813081</v>
      </c>
      <c r="E1047" s="67">
        <f t="shared" si="159"/>
        <v>999.18563155813081</v>
      </c>
      <c r="F1047" s="68">
        <f t="shared" si="160"/>
        <v>382.2482892475316</v>
      </c>
      <c r="G1047" s="68" cm="1">
        <f t="array" ref="G1047">_xll.DCE_EC312_SpecificHeat_Ca(B1047)</f>
        <v>650</v>
      </c>
      <c r="H1047" s="67">
        <f t="shared" si="161"/>
        <v>0.14631625476464186</v>
      </c>
      <c r="I1047" s="67">
        <f t="shared" si="162"/>
        <v>998.24435976040616</v>
      </c>
      <c r="J1047" s="71">
        <f t="shared" si="154"/>
        <v>86</v>
      </c>
      <c r="K1047" s="72">
        <f t="shared" si="155"/>
        <v>998.24435976040616</v>
      </c>
    </row>
    <row r="1048" spans="1:11">
      <c r="A1048" s="65">
        <v>1033</v>
      </c>
      <c r="B1048" s="67">
        <f t="shared" si="156"/>
        <v>998.24435976040616</v>
      </c>
      <c r="C1048" s="66">
        <f t="shared" si="157"/>
        <v>86.083333333333329</v>
      </c>
      <c r="D1048" s="70">
        <f t="shared" si="158"/>
        <v>999.33053640139485</v>
      </c>
      <c r="E1048" s="67">
        <f t="shared" si="159"/>
        <v>999.33053640139485</v>
      </c>
      <c r="F1048" s="68">
        <f t="shared" si="160"/>
        <v>381.87405303928318</v>
      </c>
      <c r="G1048" s="68" cm="1">
        <f t="array" ref="G1048">_xll.DCE_EC312_SpecificHeat_Ca(B1048)</f>
        <v>650</v>
      </c>
      <c r="H1048" s="67">
        <f t="shared" si="161"/>
        <v>0.14617300535861832</v>
      </c>
      <c r="I1048" s="67">
        <f t="shared" si="162"/>
        <v>998.39053276576476</v>
      </c>
      <c r="J1048" s="71">
        <f t="shared" si="154"/>
        <v>86.083333333333329</v>
      </c>
      <c r="K1048" s="72">
        <f t="shared" si="155"/>
        <v>998.39053276576476</v>
      </c>
    </row>
    <row r="1049" spans="1:11">
      <c r="A1049" s="65">
        <v>1034</v>
      </c>
      <c r="B1049" s="67">
        <f t="shared" si="156"/>
        <v>998.39053276576476</v>
      </c>
      <c r="C1049" s="66">
        <f t="shared" si="157"/>
        <v>86.166666666666671</v>
      </c>
      <c r="D1049" s="70">
        <f t="shared" si="158"/>
        <v>999.47530123995762</v>
      </c>
      <c r="E1049" s="67">
        <f t="shared" si="159"/>
        <v>999.47530123995762</v>
      </c>
      <c r="F1049" s="68">
        <f t="shared" si="160"/>
        <v>381.50055083626637</v>
      </c>
      <c r="G1049" s="68" cm="1">
        <f t="array" ref="G1049">_xll.DCE_EC312_SpecificHeat_Ca(B1049)</f>
        <v>650</v>
      </c>
      <c r="H1049" s="67">
        <f t="shared" si="161"/>
        <v>0.14603003691368599</v>
      </c>
      <c r="I1049" s="67">
        <f t="shared" si="162"/>
        <v>998.53656280267842</v>
      </c>
      <c r="J1049" s="71">
        <f t="shared" si="154"/>
        <v>86.166666666666671</v>
      </c>
      <c r="K1049" s="72">
        <f t="shared" si="155"/>
        <v>998.53656280267842</v>
      </c>
    </row>
    <row r="1050" spans="1:11">
      <c r="A1050" s="65">
        <v>1035</v>
      </c>
      <c r="B1050" s="67">
        <f t="shared" si="156"/>
        <v>998.53656280267842</v>
      </c>
      <c r="C1050" s="66">
        <f t="shared" si="157"/>
        <v>86.25</v>
      </c>
      <c r="D1050" s="70">
        <f t="shared" si="158"/>
        <v>999.61992634409853</v>
      </c>
      <c r="E1050" s="67">
        <f t="shared" si="159"/>
        <v>999.61992634409853</v>
      </c>
      <c r="F1050" s="68">
        <f t="shared" si="160"/>
        <v>381.1277804766101</v>
      </c>
      <c r="G1050" s="68" cm="1">
        <f t="array" ref="G1050">_xll.DCE_EC312_SpecificHeat_Ca(B1050)</f>
        <v>650</v>
      </c>
      <c r="H1050" s="67">
        <f t="shared" si="161"/>
        <v>0.1458873486023281</v>
      </c>
      <c r="I1050" s="67">
        <f t="shared" si="162"/>
        <v>998.6824501512807</v>
      </c>
      <c r="J1050" s="71">
        <f t="shared" si="154"/>
        <v>86.25</v>
      </c>
      <c r="K1050" s="72">
        <f t="shared" si="155"/>
        <v>998.6824501512807</v>
      </c>
    </row>
    <row r="1051" spans="1:11">
      <c r="A1051" s="65">
        <v>1036</v>
      </c>
      <c r="B1051" s="67">
        <f t="shared" si="156"/>
        <v>998.6824501512807</v>
      </c>
      <c r="C1051" s="66">
        <f t="shared" si="157"/>
        <v>86.333333333333329</v>
      </c>
      <c r="D1051" s="70">
        <f t="shared" si="158"/>
        <v>999.76441198331497</v>
      </c>
      <c r="E1051" s="67">
        <f t="shared" si="159"/>
        <v>999.76441198331497</v>
      </c>
      <c r="F1051" s="68">
        <f t="shared" si="160"/>
        <v>380.75573980642122</v>
      </c>
      <c r="G1051" s="68" cm="1">
        <f t="array" ref="G1051">_xll.DCE_EC312_SpecificHeat_Ca(B1051)</f>
        <v>650</v>
      </c>
      <c r="H1051" s="67">
        <f t="shared" si="161"/>
        <v>0.14574493960008161</v>
      </c>
      <c r="I1051" s="67">
        <f t="shared" si="162"/>
        <v>998.82819509088074</v>
      </c>
      <c r="J1051" s="71">
        <f t="shared" si="154"/>
        <v>86.333333333333329</v>
      </c>
      <c r="K1051" s="72">
        <f t="shared" si="155"/>
        <v>998.82819509088074</v>
      </c>
    </row>
    <row r="1052" spans="1:11">
      <c r="A1052" s="65">
        <v>1037</v>
      </c>
      <c r="B1052" s="67">
        <f t="shared" si="156"/>
        <v>998.82819509088074</v>
      </c>
      <c r="C1052" s="66">
        <f t="shared" si="157"/>
        <v>86.416666666666671</v>
      </c>
      <c r="D1052" s="70">
        <f t="shared" si="158"/>
        <v>999.90875842632556</v>
      </c>
      <c r="E1052" s="67">
        <f t="shared" si="159"/>
        <v>999.90875842632556</v>
      </c>
      <c r="F1052" s="68">
        <f t="shared" si="160"/>
        <v>380.38442668048782</v>
      </c>
      <c r="G1052" s="68" cm="1">
        <f t="array" ref="G1052">_xll.DCE_EC312_SpecificHeat_Ca(B1052)</f>
        <v>650</v>
      </c>
      <c r="H1052" s="67">
        <f t="shared" si="161"/>
        <v>0.14560280908580653</v>
      </c>
      <c r="I1052" s="67">
        <f t="shared" si="162"/>
        <v>998.9737978999666</v>
      </c>
      <c r="J1052" s="71">
        <f t="shared" si="154"/>
        <v>86.416666666666671</v>
      </c>
      <c r="K1052" s="72">
        <f t="shared" si="155"/>
        <v>998.9737978999666</v>
      </c>
    </row>
    <row r="1053" spans="1:11">
      <c r="A1053" s="65">
        <v>1038</v>
      </c>
      <c r="B1053" s="67">
        <f t="shared" si="156"/>
        <v>998.9737978999666</v>
      </c>
      <c r="C1053" s="66">
        <f t="shared" si="157"/>
        <v>86.5</v>
      </c>
      <c r="D1053" s="70">
        <f t="shared" si="158"/>
        <v>1000.0529659410732</v>
      </c>
      <c r="E1053" s="67">
        <f t="shared" si="159"/>
        <v>1000.0529659410732</v>
      </c>
      <c r="F1053" s="68">
        <f t="shared" si="160"/>
        <v>380.01383896198018</v>
      </c>
      <c r="G1053" s="68" cm="1">
        <f t="array" ref="G1053">_xll.DCE_EC312_SpecificHeat_Ca(B1053)</f>
        <v>650</v>
      </c>
      <c r="H1053" s="67">
        <f t="shared" si="161"/>
        <v>0.14546095624157129</v>
      </c>
      <c r="I1053" s="67">
        <f t="shared" si="162"/>
        <v>999.11925885620815</v>
      </c>
      <c r="J1053" s="71">
        <f t="shared" si="154"/>
        <v>86.5</v>
      </c>
      <c r="K1053" s="72">
        <f t="shared" si="155"/>
        <v>999.11925885620815</v>
      </c>
    </row>
    <row r="1054" spans="1:11">
      <c r="A1054" s="65">
        <v>1039</v>
      </c>
      <c r="B1054" s="67">
        <f t="shared" si="156"/>
        <v>999.11925885620815</v>
      </c>
      <c r="C1054" s="66">
        <f t="shared" si="157"/>
        <v>86.583333333333329</v>
      </c>
      <c r="D1054" s="70">
        <f t="shared" si="158"/>
        <v>1000.1970347947278</v>
      </c>
      <c r="E1054" s="67">
        <f t="shared" si="159"/>
        <v>1000.1970347947278</v>
      </c>
      <c r="F1054" s="68">
        <f t="shared" si="160"/>
        <v>379.6439745225972</v>
      </c>
      <c r="G1054" s="68" cm="1">
        <f t="array" ref="G1054">_xll.DCE_EC312_SpecificHeat_Ca(B1054)</f>
        <v>650</v>
      </c>
      <c r="H1054" s="67">
        <f t="shared" si="161"/>
        <v>0.14531938025270899</v>
      </c>
      <c r="I1054" s="67">
        <f t="shared" si="162"/>
        <v>999.26457823646081</v>
      </c>
      <c r="J1054" s="71">
        <f t="shared" si="154"/>
        <v>86.583333333333329</v>
      </c>
      <c r="K1054" s="72">
        <f t="shared" si="155"/>
        <v>999.26457823646081</v>
      </c>
    </row>
    <row r="1055" spans="1:11">
      <c r="A1055" s="65">
        <v>1040</v>
      </c>
      <c r="B1055" s="67">
        <f t="shared" si="156"/>
        <v>999.26457823646081</v>
      </c>
      <c r="C1055" s="66">
        <f t="shared" si="157"/>
        <v>86.666666666666671</v>
      </c>
      <c r="D1055" s="70">
        <f t="shared" si="158"/>
        <v>1000.3409652536888</v>
      </c>
      <c r="E1055" s="67">
        <f t="shared" si="159"/>
        <v>1000.3409652536888</v>
      </c>
      <c r="F1055" s="68">
        <f t="shared" si="160"/>
        <v>379.27483124204542</v>
      </c>
      <c r="G1055" s="68" cm="1">
        <f t="array" ref="G1055">_xll.DCE_EC312_SpecificHeat_Ca(B1055)</f>
        <v>650</v>
      </c>
      <c r="H1055" s="67">
        <f t="shared" si="161"/>
        <v>0.14517808030761781</v>
      </c>
      <c r="I1055" s="67">
        <f t="shared" si="162"/>
        <v>999.40975631676838</v>
      </c>
      <c r="J1055" s="71">
        <f t="shared" si="154"/>
        <v>86.666666666666671</v>
      </c>
      <c r="K1055" s="72">
        <f t="shared" si="155"/>
        <v>999.40975631676838</v>
      </c>
    </row>
    <row r="1056" spans="1:11">
      <c r="A1056" s="65">
        <v>1041</v>
      </c>
      <c r="B1056" s="67">
        <f t="shared" si="156"/>
        <v>999.40975631676838</v>
      </c>
      <c r="C1056" s="66">
        <f t="shared" si="157"/>
        <v>86.75</v>
      </c>
      <c r="D1056" s="70">
        <f t="shared" si="158"/>
        <v>1000.4847575835893</v>
      </c>
      <c r="E1056" s="67">
        <f t="shared" si="159"/>
        <v>1000.4847575835893</v>
      </c>
      <c r="F1056" s="68">
        <f t="shared" si="160"/>
        <v>378.90640700844381</v>
      </c>
      <c r="G1056" s="68" cm="1">
        <f t="array" ref="G1056">_xll.DCE_EC312_SpecificHeat_Ca(B1056)</f>
        <v>650</v>
      </c>
      <c r="H1056" s="67">
        <f t="shared" si="161"/>
        <v>0.14503705559791608</v>
      </c>
      <c r="I1056" s="67">
        <f t="shared" si="162"/>
        <v>999.55479337236625</v>
      </c>
      <c r="J1056" s="71">
        <f t="shared" si="154"/>
        <v>86.75</v>
      </c>
      <c r="K1056" s="72">
        <f t="shared" si="155"/>
        <v>999.55479337236625</v>
      </c>
    </row>
    <row r="1057" spans="1:11">
      <c r="A1057" s="65">
        <v>1042</v>
      </c>
      <c r="B1057" s="67">
        <f t="shared" si="156"/>
        <v>999.55479337236625</v>
      </c>
      <c r="C1057" s="66">
        <f t="shared" si="157"/>
        <v>86.833333333333329</v>
      </c>
      <c r="D1057" s="70">
        <f t="shared" si="158"/>
        <v>1000.6284120492982</v>
      </c>
      <c r="E1057" s="67">
        <f t="shared" si="159"/>
        <v>1000.6284120492982</v>
      </c>
      <c r="F1057" s="68">
        <f t="shared" si="160"/>
        <v>378.5386997184392</v>
      </c>
      <c r="G1057" s="68" cm="1">
        <f t="array" ref="G1057">_xll.DCE_EC312_SpecificHeat_Ca(B1057)</f>
        <v>650</v>
      </c>
      <c r="H1057" s="67">
        <f t="shared" si="161"/>
        <v>0.14489630531848635</v>
      </c>
      <c r="I1057" s="67">
        <f t="shared" si="162"/>
        <v>999.69968967768477</v>
      </c>
      <c r="J1057" s="71">
        <f t="shared" si="154"/>
        <v>86.833333333333329</v>
      </c>
      <c r="K1057" s="72">
        <f t="shared" si="155"/>
        <v>999.69968967768477</v>
      </c>
    </row>
    <row r="1058" spans="1:11">
      <c r="A1058" s="65">
        <v>1043</v>
      </c>
      <c r="B1058" s="67">
        <f t="shared" si="156"/>
        <v>999.69968967768477</v>
      </c>
      <c r="C1058" s="66">
        <f t="shared" si="157"/>
        <v>86.916666666666671</v>
      </c>
      <c r="D1058" s="70">
        <f t="shared" si="158"/>
        <v>1000.7719289149229</v>
      </c>
      <c r="E1058" s="67">
        <f t="shared" si="159"/>
        <v>1000.7719289149229</v>
      </c>
      <c r="F1058" s="68">
        <f t="shared" si="160"/>
        <v>378.17170727639802</v>
      </c>
      <c r="G1058" s="68" cm="1">
        <f t="array" ref="G1058">_xll.DCE_EC312_SpecificHeat_Ca(B1058)</f>
        <v>650</v>
      </c>
      <c r="H1058" s="67">
        <f t="shared" si="161"/>
        <v>0.14475582866716608</v>
      </c>
      <c r="I1058" s="67">
        <f t="shared" si="162"/>
        <v>999.84444550635192</v>
      </c>
      <c r="J1058" s="71">
        <f t="shared" si="154"/>
        <v>86.916666666666671</v>
      </c>
      <c r="K1058" s="72">
        <f t="shared" si="155"/>
        <v>999.84444550635192</v>
      </c>
    </row>
    <row r="1059" spans="1:11">
      <c r="A1059" s="65">
        <v>1044</v>
      </c>
      <c r="B1059" s="67">
        <f t="shared" si="156"/>
        <v>999.84444550635192</v>
      </c>
      <c r="C1059" s="66">
        <f t="shared" si="157"/>
        <v>87</v>
      </c>
      <c r="D1059" s="70">
        <f t="shared" si="158"/>
        <v>1000.9153084438133</v>
      </c>
      <c r="E1059" s="67">
        <f t="shared" si="159"/>
        <v>1000.9153084438133</v>
      </c>
      <c r="F1059" s="68">
        <f t="shared" si="160"/>
        <v>377.80542759543926</v>
      </c>
      <c r="G1059" s="68" cm="1">
        <f t="array" ref="G1059">_xll.DCE_EC312_SpecificHeat_Ca(B1059)</f>
        <v>650</v>
      </c>
      <c r="H1059" s="67">
        <f t="shared" si="161"/>
        <v>0.14461562484514304</v>
      </c>
      <c r="I1059" s="67">
        <f t="shared" si="162"/>
        <v>999.9890611311971</v>
      </c>
      <c r="J1059" s="71">
        <f t="shared" si="154"/>
        <v>87</v>
      </c>
      <c r="K1059" s="72">
        <f t="shared" si="155"/>
        <v>999.9890611311971</v>
      </c>
    </row>
    <row r="1060" spans="1:11">
      <c r="A1060" s="65">
        <v>1045</v>
      </c>
      <c r="B1060" s="67">
        <f t="shared" si="156"/>
        <v>999.9890611311971</v>
      </c>
      <c r="C1060" s="66">
        <f t="shared" si="157"/>
        <v>87.083333333333329</v>
      </c>
      <c r="D1060" s="70">
        <f t="shared" si="158"/>
        <v>1001.0585508985632</v>
      </c>
      <c r="E1060" s="67">
        <f t="shared" si="159"/>
        <v>1001.0585508985632</v>
      </c>
      <c r="F1060" s="68">
        <f t="shared" si="160"/>
        <v>377.43985859620392</v>
      </c>
      <c r="G1060" s="68" cm="1">
        <f t="array" ref="G1060">_xll.DCE_EC312_SpecificHeat_Ca(B1060)</f>
        <v>650</v>
      </c>
      <c r="H1060" s="67">
        <f t="shared" si="161"/>
        <v>0.14447569305648422</v>
      </c>
      <c r="I1060" s="67">
        <f t="shared" si="162"/>
        <v>1000.1335368242536</v>
      </c>
      <c r="J1060" s="71">
        <f t="shared" si="154"/>
        <v>87.083333333333329</v>
      </c>
      <c r="K1060" s="72">
        <f t="shared" si="155"/>
        <v>1000.1335368242536</v>
      </c>
    </row>
    <row r="1061" spans="1:11">
      <c r="A1061" s="65">
        <v>1046</v>
      </c>
      <c r="B1061" s="67">
        <f t="shared" si="156"/>
        <v>1000.1335368242536</v>
      </c>
      <c r="C1061" s="66">
        <f t="shared" si="157"/>
        <v>87.166666666666671</v>
      </c>
      <c r="D1061" s="70">
        <f t="shared" si="158"/>
        <v>1001.2016565410148</v>
      </c>
      <c r="E1061" s="67">
        <f t="shared" si="159"/>
        <v>1001.2016565410148</v>
      </c>
      <c r="F1061" s="68">
        <f t="shared" si="160"/>
        <v>377.07499820813257</v>
      </c>
      <c r="G1061" s="68" cm="1">
        <f t="array" ref="G1061">_xll.DCE_EC312_SpecificHeat_Ca(B1061)</f>
        <v>650</v>
      </c>
      <c r="H1061" s="67">
        <f t="shared" si="161"/>
        <v>0.14433603250862498</v>
      </c>
      <c r="I1061" s="67">
        <f t="shared" si="162"/>
        <v>1000.2778728567622</v>
      </c>
      <c r="J1061" s="71">
        <f t="shared" si="154"/>
        <v>87.166666666666671</v>
      </c>
      <c r="K1061" s="72">
        <f t="shared" si="155"/>
        <v>1000.2778728567622</v>
      </c>
    </row>
    <row r="1062" spans="1:11">
      <c r="A1062" s="65">
        <v>1047</v>
      </c>
      <c r="B1062" s="67">
        <f t="shared" si="156"/>
        <v>1000.2778728567622</v>
      </c>
      <c r="C1062" s="66">
        <f t="shared" si="157"/>
        <v>87.25</v>
      </c>
      <c r="D1062" s="70">
        <f t="shared" si="158"/>
        <v>1001.3446256322601</v>
      </c>
      <c r="E1062" s="67">
        <f t="shared" si="159"/>
        <v>1001.3446256322601</v>
      </c>
      <c r="F1062" s="68">
        <f t="shared" si="160"/>
        <v>376.71084436783337</v>
      </c>
      <c r="G1062" s="68" cm="1">
        <f t="array" ref="G1062">_xll.DCE_EC312_SpecificHeat_Ca(B1062)</f>
        <v>650</v>
      </c>
      <c r="H1062" s="67">
        <f t="shared" si="161"/>
        <v>0.14419664241174415</v>
      </c>
      <c r="I1062" s="67">
        <f t="shared" si="162"/>
        <v>1000.422069499174</v>
      </c>
      <c r="J1062" s="71">
        <f t="shared" si="154"/>
        <v>87.25</v>
      </c>
      <c r="K1062" s="72">
        <f t="shared" si="155"/>
        <v>1000.422069499174</v>
      </c>
    </row>
    <row r="1063" spans="1:11">
      <c r="A1063" s="65">
        <v>1048</v>
      </c>
      <c r="B1063" s="67">
        <f t="shared" si="156"/>
        <v>1000.422069499174</v>
      </c>
      <c r="C1063" s="66">
        <f t="shared" si="157"/>
        <v>87.333333333333329</v>
      </c>
      <c r="D1063" s="70">
        <f t="shared" si="158"/>
        <v>1001.4874584326446</v>
      </c>
      <c r="E1063" s="67">
        <f t="shared" si="159"/>
        <v>1001.4874584326446</v>
      </c>
      <c r="F1063" s="68">
        <f t="shared" si="160"/>
        <v>376.34739502088217</v>
      </c>
      <c r="G1063" s="68" cm="1">
        <f t="array" ref="G1063">_xll.DCE_EC312_SpecificHeat_Ca(B1063)</f>
        <v>650</v>
      </c>
      <c r="H1063" s="67">
        <f t="shared" si="161"/>
        <v>0.14405752197945332</v>
      </c>
      <c r="I1063" s="67">
        <f t="shared" si="162"/>
        <v>1000.5661270211534</v>
      </c>
      <c r="J1063" s="71">
        <f t="shared" ref="J1063:J1126" si="163">C1063</f>
        <v>87.333333333333329</v>
      </c>
      <c r="K1063" s="72">
        <f t="shared" ref="K1063:K1126" si="164">I1063</f>
        <v>1000.5661270211534</v>
      </c>
    </row>
    <row r="1064" spans="1:11">
      <c r="A1064" s="65">
        <v>1049</v>
      </c>
      <c r="B1064" s="67">
        <f t="shared" si="156"/>
        <v>1000.5661270211534</v>
      </c>
      <c r="C1064" s="66">
        <f t="shared" si="157"/>
        <v>87.416666666666671</v>
      </c>
      <c r="D1064" s="70">
        <f t="shared" si="158"/>
        <v>1001.6301552017701</v>
      </c>
      <c r="E1064" s="67">
        <f t="shared" si="159"/>
        <v>1001.6301552017701</v>
      </c>
      <c r="F1064" s="68">
        <f t="shared" si="160"/>
        <v>375.98464812014151</v>
      </c>
      <c r="G1064" s="68" cm="1">
        <f t="array" ref="G1064">_xll.DCE_EC312_SpecificHeat_Ca(B1064)</f>
        <v>650</v>
      </c>
      <c r="H1064" s="67">
        <f t="shared" si="161"/>
        <v>0.14391867042815312</v>
      </c>
      <c r="I1064" s="67">
        <f t="shared" si="162"/>
        <v>1000.7100456915816</v>
      </c>
      <c r="J1064" s="71">
        <f t="shared" si="163"/>
        <v>87.416666666666671</v>
      </c>
      <c r="K1064" s="72">
        <f t="shared" si="164"/>
        <v>1000.7100456915816</v>
      </c>
    </row>
    <row r="1065" spans="1:11">
      <c r="A1065" s="65">
        <v>1050</v>
      </c>
      <c r="B1065" s="67">
        <f t="shared" si="156"/>
        <v>1000.7100456915816</v>
      </c>
      <c r="C1065" s="66">
        <f t="shared" si="157"/>
        <v>87.5</v>
      </c>
      <c r="D1065" s="70">
        <f t="shared" si="158"/>
        <v>1001.7727161984972</v>
      </c>
      <c r="E1065" s="67">
        <f t="shared" si="159"/>
        <v>1001.7727161984972</v>
      </c>
      <c r="F1065" s="68">
        <f t="shared" si="160"/>
        <v>375.62260162662989</v>
      </c>
      <c r="G1065" s="68" cm="1">
        <f t="array" ref="G1065">_xll.DCE_EC312_SpecificHeat_Ca(B1065)</f>
        <v>650</v>
      </c>
      <c r="H1065" s="67">
        <f t="shared" si="161"/>
        <v>0.14378008697736627</v>
      </c>
      <c r="I1065" s="67">
        <f t="shared" si="162"/>
        <v>1000.853825778559</v>
      </c>
      <c r="J1065" s="71">
        <f t="shared" si="163"/>
        <v>87.5</v>
      </c>
      <c r="K1065" s="72">
        <f t="shared" si="164"/>
        <v>1000.853825778559</v>
      </c>
    </row>
    <row r="1066" spans="1:11">
      <c r="A1066" s="65">
        <v>1051</v>
      </c>
      <c r="B1066" s="67">
        <f t="shared" si="156"/>
        <v>1000.853825778559</v>
      </c>
      <c r="C1066" s="66">
        <f t="shared" si="157"/>
        <v>87.583333333333329</v>
      </c>
      <c r="D1066" s="70">
        <f t="shared" si="158"/>
        <v>1001.9151416809484</v>
      </c>
      <c r="E1066" s="67">
        <f t="shared" si="159"/>
        <v>1001.9151416809484</v>
      </c>
      <c r="F1066" s="68">
        <f t="shared" si="160"/>
        <v>375.26125350938634</v>
      </c>
      <c r="G1066" s="68" cm="1">
        <f t="array" ref="G1066">_xll.DCE_EC312_SpecificHeat_Ca(B1066)</f>
        <v>650</v>
      </c>
      <c r="H1066" s="67">
        <f t="shared" si="161"/>
        <v>0.14364177084968549</v>
      </c>
      <c r="I1066" s="67">
        <f t="shared" si="162"/>
        <v>1000.9974675494087</v>
      </c>
      <c r="J1066" s="71">
        <f t="shared" si="163"/>
        <v>87.583333333333329</v>
      </c>
      <c r="K1066" s="72">
        <f t="shared" si="164"/>
        <v>1000.9974675494087</v>
      </c>
    </row>
    <row r="1067" spans="1:11">
      <c r="A1067" s="65">
        <v>1052</v>
      </c>
      <c r="B1067" s="67">
        <f t="shared" si="156"/>
        <v>1000.9974675494087</v>
      </c>
      <c r="C1067" s="66">
        <f t="shared" si="157"/>
        <v>87.666666666666671</v>
      </c>
      <c r="D1067" s="70">
        <f t="shared" si="158"/>
        <v>1002.0574319065111</v>
      </c>
      <c r="E1067" s="67">
        <f t="shared" si="159"/>
        <v>1002.0574319065111</v>
      </c>
      <c r="F1067" s="68">
        <f t="shared" si="160"/>
        <v>374.90060174516225</v>
      </c>
      <c r="G1067" s="68" cm="1">
        <f t="array" ref="G1067">_xll.DCE_EC312_SpecificHeat_Ca(B1067)</f>
        <v>650</v>
      </c>
      <c r="H1067" s="67">
        <f t="shared" si="161"/>
        <v>0.14350372127065555</v>
      </c>
      <c r="I1067" s="67">
        <f t="shared" si="162"/>
        <v>1001.1409712706794</v>
      </c>
      <c r="J1067" s="71">
        <f t="shared" si="163"/>
        <v>87.666666666666671</v>
      </c>
      <c r="K1067" s="72">
        <f t="shared" si="164"/>
        <v>1001.1409712706794</v>
      </c>
    </row>
    <row r="1068" spans="1:11">
      <c r="A1068" s="65">
        <v>1053</v>
      </c>
      <c r="B1068" s="67">
        <f t="shared" si="156"/>
        <v>1001.1409712706794</v>
      </c>
      <c r="C1068" s="66">
        <f t="shared" si="157"/>
        <v>87.75</v>
      </c>
      <c r="D1068" s="70">
        <f t="shared" si="158"/>
        <v>1002.1995871318393</v>
      </c>
      <c r="E1068" s="67">
        <f t="shared" si="159"/>
        <v>1002.1995871318393</v>
      </c>
      <c r="F1068" s="68">
        <f t="shared" si="160"/>
        <v>374.54064431843557</v>
      </c>
      <c r="G1068" s="68" cm="1">
        <f t="array" ref="G1068">_xll.DCE_EC312_SpecificHeat_Ca(B1068)</f>
        <v>650</v>
      </c>
      <c r="H1068" s="67">
        <f t="shared" si="161"/>
        <v>0.14336593746877893</v>
      </c>
      <c r="I1068" s="67">
        <f t="shared" si="162"/>
        <v>1001.2843372081481</v>
      </c>
      <c r="J1068" s="71">
        <f t="shared" si="163"/>
        <v>87.75</v>
      </c>
      <c r="K1068" s="72">
        <f t="shared" si="164"/>
        <v>1001.2843372081481</v>
      </c>
    </row>
    <row r="1069" spans="1:11">
      <c r="A1069" s="65">
        <v>1054</v>
      </c>
      <c r="B1069" s="67">
        <f t="shared" si="156"/>
        <v>1001.2843372081481</v>
      </c>
      <c r="C1069" s="66">
        <f t="shared" si="157"/>
        <v>87.833333333333329</v>
      </c>
      <c r="D1069" s="70">
        <f t="shared" si="158"/>
        <v>1002.3416076128578</v>
      </c>
      <c r="E1069" s="67">
        <f t="shared" si="159"/>
        <v>1002.3416076128578</v>
      </c>
      <c r="F1069" s="68">
        <f t="shared" si="160"/>
        <v>374.18137922180927</v>
      </c>
      <c r="G1069" s="68" cm="1">
        <f t="array" ref="G1069">_xll.DCE_EC312_SpecificHeat_Ca(B1069)</f>
        <v>650</v>
      </c>
      <c r="H1069" s="67">
        <f t="shared" si="161"/>
        <v>0.14322841867566805</v>
      </c>
      <c r="I1069" s="67">
        <f t="shared" si="162"/>
        <v>1001.4275656268238</v>
      </c>
      <c r="J1069" s="71">
        <f t="shared" si="163"/>
        <v>87.833333333333329</v>
      </c>
      <c r="K1069" s="72">
        <f t="shared" si="164"/>
        <v>1001.4275656268238</v>
      </c>
    </row>
    <row r="1070" spans="1:11">
      <c r="A1070" s="65">
        <v>1055</v>
      </c>
      <c r="B1070" s="67">
        <f t="shared" si="156"/>
        <v>1001.4275656268238</v>
      </c>
      <c r="C1070" s="66">
        <f t="shared" si="157"/>
        <v>87.916666666666671</v>
      </c>
      <c r="D1070" s="70">
        <f t="shared" si="158"/>
        <v>1002.4834936047645</v>
      </c>
      <c r="E1070" s="67">
        <f t="shared" si="159"/>
        <v>1002.4834936047645</v>
      </c>
      <c r="F1070" s="68">
        <f t="shared" si="160"/>
        <v>373.82280445536878</v>
      </c>
      <c r="G1070" s="68" cm="1">
        <f t="array" ref="G1070">_xll.DCE_EC312_SpecificHeat_Ca(B1070)</f>
        <v>650</v>
      </c>
      <c r="H1070" s="67">
        <f t="shared" si="161"/>
        <v>0.14309116412579953</v>
      </c>
      <c r="I1070" s="67">
        <f t="shared" si="162"/>
        <v>1001.5706567909497</v>
      </c>
      <c r="J1070" s="71">
        <f t="shared" si="163"/>
        <v>87.916666666666671</v>
      </c>
      <c r="K1070" s="72">
        <f t="shared" si="164"/>
        <v>1001.5706567909497</v>
      </c>
    </row>
    <row r="1071" spans="1:11">
      <c r="A1071" s="65">
        <v>1056</v>
      </c>
      <c r="B1071" s="67">
        <f t="shared" si="156"/>
        <v>1001.5706567909497</v>
      </c>
      <c r="C1071" s="66">
        <f t="shared" si="157"/>
        <v>88</v>
      </c>
      <c r="D1071" s="70">
        <f t="shared" si="158"/>
        <v>1002.6252453620326</v>
      </c>
      <c r="E1071" s="67">
        <f t="shared" si="159"/>
        <v>1002.6252453620326</v>
      </c>
      <c r="F1071" s="68">
        <f t="shared" si="160"/>
        <v>373.46491802688143</v>
      </c>
      <c r="G1071" s="68" cm="1">
        <f t="array" ref="G1071">_xll.DCE_EC312_SpecificHeat_Ca(B1071)</f>
        <v>650</v>
      </c>
      <c r="H1071" s="67">
        <f t="shared" si="161"/>
        <v>0.14295417305659047</v>
      </c>
      <c r="I1071" s="67">
        <f t="shared" si="162"/>
        <v>1001.7136109640063</v>
      </c>
      <c r="J1071" s="71">
        <f t="shared" si="163"/>
        <v>88</v>
      </c>
      <c r="K1071" s="72">
        <f t="shared" si="164"/>
        <v>1001.7136109640063</v>
      </c>
    </row>
    <row r="1072" spans="1:11">
      <c r="A1072" s="65">
        <v>1057</v>
      </c>
      <c r="B1072" s="67">
        <f t="shared" si="156"/>
        <v>1001.7136109640063</v>
      </c>
      <c r="C1072" s="66">
        <f t="shared" si="157"/>
        <v>88.083333333333329</v>
      </c>
      <c r="D1072" s="70">
        <f t="shared" si="158"/>
        <v>1002.7668631384136</v>
      </c>
      <c r="E1072" s="67">
        <f t="shared" si="159"/>
        <v>1002.7668631384136</v>
      </c>
      <c r="F1072" s="68">
        <f t="shared" si="160"/>
        <v>373.10771795181245</v>
      </c>
      <c r="G1072" s="68" cm="1">
        <f t="array" ref="G1072">_xll.DCE_EC312_SpecificHeat_Ca(B1072)</f>
        <v>650</v>
      </c>
      <c r="H1072" s="67">
        <f t="shared" si="161"/>
        <v>0.14281744470840443</v>
      </c>
      <c r="I1072" s="67">
        <f t="shared" si="162"/>
        <v>1001.8564284087147</v>
      </c>
      <c r="J1072" s="71">
        <f t="shared" si="163"/>
        <v>88.083333333333329</v>
      </c>
      <c r="K1072" s="72">
        <f t="shared" si="164"/>
        <v>1001.8564284087147</v>
      </c>
    </row>
    <row r="1073" spans="1:11">
      <c r="A1073" s="65">
        <v>1058</v>
      </c>
      <c r="B1073" s="67">
        <f t="shared" si="156"/>
        <v>1001.8564284087147</v>
      </c>
      <c r="C1073" s="66">
        <f t="shared" si="157"/>
        <v>88.166666666666671</v>
      </c>
      <c r="D1073" s="70">
        <f t="shared" si="158"/>
        <v>1002.9083471869405</v>
      </c>
      <c r="E1073" s="67">
        <f t="shared" si="159"/>
        <v>1002.9083471869405</v>
      </c>
      <c r="F1073" s="68">
        <f t="shared" si="160"/>
        <v>372.75120225364384</v>
      </c>
      <c r="G1073" s="68" cm="1">
        <f t="array" ref="G1073">_xll.DCE_EC312_SpecificHeat_Ca(B1073)</f>
        <v>650</v>
      </c>
      <c r="H1073" s="67">
        <f t="shared" si="161"/>
        <v>0.1426809783246738</v>
      </c>
      <c r="I1073" s="67">
        <f t="shared" si="162"/>
        <v>1001.9991093870393</v>
      </c>
      <c r="J1073" s="71">
        <f t="shared" si="163"/>
        <v>88.166666666666671</v>
      </c>
      <c r="K1073" s="72">
        <f t="shared" si="164"/>
        <v>1001.9991093870393</v>
      </c>
    </row>
    <row r="1074" spans="1:11">
      <c r="A1074" s="65">
        <v>1059</v>
      </c>
      <c r="B1074" s="67">
        <f t="shared" si="156"/>
        <v>1001.9991093870393</v>
      </c>
      <c r="C1074" s="66">
        <f t="shared" si="157"/>
        <v>88.25</v>
      </c>
      <c r="D1074" s="70">
        <f t="shared" si="158"/>
        <v>1003.0496977599304</v>
      </c>
      <c r="E1074" s="67">
        <f t="shared" si="159"/>
        <v>1003.0496977599304</v>
      </c>
      <c r="F1074" s="68">
        <f t="shared" si="160"/>
        <v>372.39536896296295</v>
      </c>
      <c r="G1074" s="68" cm="1">
        <f t="array" ref="G1074">_xll.DCE_EC312_SpecificHeat_Ca(B1074)</f>
        <v>650</v>
      </c>
      <c r="H1074" s="67">
        <f t="shared" si="161"/>
        <v>0.14254477315155062</v>
      </c>
      <c r="I1074" s="67">
        <f t="shared" si="162"/>
        <v>1002.1416541601909</v>
      </c>
      <c r="J1074" s="71">
        <f t="shared" si="163"/>
        <v>88.25</v>
      </c>
      <c r="K1074" s="72">
        <f t="shared" si="164"/>
        <v>1002.1416541601909</v>
      </c>
    </row>
    <row r="1075" spans="1:11">
      <c r="A1075" s="65">
        <v>1060</v>
      </c>
      <c r="B1075" s="67">
        <f t="shared" si="156"/>
        <v>1002.1416541601909</v>
      </c>
      <c r="C1075" s="66">
        <f t="shared" si="157"/>
        <v>88.333333333333329</v>
      </c>
      <c r="D1075" s="70">
        <f t="shared" si="158"/>
        <v>1003.190915108986</v>
      </c>
      <c r="E1075" s="67">
        <f t="shared" si="159"/>
        <v>1003.190915108986</v>
      </c>
      <c r="F1075" s="68">
        <f t="shared" si="160"/>
        <v>372.04021611792439</v>
      </c>
      <c r="G1075" s="68" cm="1">
        <f t="array" ref="G1075">_xll.DCE_EC312_SpecificHeat_Ca(B1075)</f>
        <v>650</v>
      </c>
      <c r="H1075" s="67">
        <f t="shared" si="161"/>
        <v>0.1424088284380835</v>
      </c>
      <c r="I1075" s="67">
        <f t="shared" si="162"/>
        <v>1002.284062988629</v>
      </c>
      <c r="J1075" s="71">
        <f t="shared" si="163"/>
        <v>88.333333333333329</v>
      </c>
      <c r="K1075" s="72">
        <f t="shared" si="164"/>
        <v>1002.284062988629</v>
      </c>
    </row>
    <row r="1076" spans="1:11">
      <c r="A1076" s="65">
        <v>1061</v>
      </c>
      <c r="B1076" s="67">
        <f t="shared" si="156"/>
        <v>1002.284062988629</v>
      </c>
      <c r="C1076" s="66">
        <f t="shared" si="157"/>
        <v>88.416666666666671</v>
      </c>
      <c r="D1076" s="70">
        <f t="shared" si="158"/>
        <v>1003.3319994850003</v>
      </c>
      <c r="E1076" s="67">
        <f t="shared" si="159"/>
        <v>1003.3319994850003</v>
      </c>
      <c r="F1076" s="68">
        <f t="shared" si="160"/>
        <v>371.68574176459157</v>
      </c>
      <c r="G1076" s="68" cm="1">
        <f t="array" ref="G1076">_xll.DCE_EC312_SpecificHeat_Ca(B1076)</f>
        <v>650</v>
      </c>
      <c r="H1076" s="67">
        <f t="shared" si="161"/>
        <v>0.14227314343634845</v>
      </c>
      <c r="I1076" s="67">
        <f t="shared" si="162"/>
        <v>1002.4263361320653</v>
      </c>
      <c r="J1076" s="71">
        <f t="shared" si="163"/>
        <v>88.416666666666671</v>
      </c>
      <c r="K1076" s="72">
        <f t="shared" si="164"/>
        <v>1002.4263361320653</v>
      </c>
    </row>
    <row r="1077" spans="1:11">
      <c r="A1077" s="65">
        <v>1062</v>
      </c>
      <c r="B1077" s="67">
        <f t="shared" si="156"/>
        <v>1002.4263361320653</v>
      </c>
      <c r="C1077" s="66">
        <f t="shared" si="157"/>
        <v>88.5</v>
      </c>
      <c r="D1077" s="70">
        <f t="shared" si="158"/>
        <v>1003.472951138158</v>
      </c>
      <c r="E1077" s="67">
        <f t="shared" si="159"/>
        <v>1003.472951138158</v>
      </c>
      <c r="F1077" s="68">
        <f t="shared" si="160"/>
        <v>371.3319439563154</v>
      </c>
      <c r="G1077" s="68" cm="1">
        <f t="array" ref="G1077">_xll.DCE_EC312_SpecificHeat_Ca(B1077)</f>
        <v>650</v>
      </c>
      <c r="H1077" s="67">
        <f t="shared" si="161"/>
        <v>0.14213771740121087</v>
      </c>
      <c r="I1077" s="67">
        <f t="shared" si="162"/>
        <v>1002.5684738494665</v>
      </c>
      <c r="J1077" s="71">
        <f t="shared" si="163"/>
        <v>88.5</v>
      </c>
      <c r="K1077" s="72">
        <f t="shared" si="164"/>
        <v>1002.5684738494665</v>
      </c>
    </row>
    <row r="1078" spans="1:11">
      <c r="A1078" s="65">
        <v>1063</v>
      </c>
      <c r="B1078" s="67">
        <f t="shared" si="156"/>
        <v>1002.5684738494665</v>
      </c>
      <c r="C1078" s="66">
        <f t="shared" si="157"/>
        <v>88.583333333333329</v>
      </c>
      <c r="D1078" s="70">
        <f t="shared" si="158"/>
        <v>1003.6137703179377</v>
      </c>
      <c r="E1078" s="67">
        <f t="shared" si="159"/>
        <v>1003.6137703179377</v>
      </c>
      <c r="F1078" s="68">
        <f t="shared" si="160"/>
        <v>370.97882075387793</v>
      </c>
      <c r="G1078" s="68" cm="1">
        <f t="array" ref="G1078">_xll.DCE_EC312_SpecificHeat_Ca(B1078)</f>
        <v>650</v>
      </c>
      <c r="H1078" s="67">
        <f t="shared" si="161"/>
        <v>0.14200254959038075</v>
      </c>
      <c r="I1078" s="67">
        <f t="shared" si="162"/>
        <v>1002.7104763990569</v>
      </c>
      <c r="J1078" s="71">
        <f t="shared" si="163"/>
        <v>88.583333333333329</v>
      </c>
      <c r="K1078" s="72">
        <f t="shared" si="164"/>
        <v>1002.7104763990569</v>
      </c>
    </row>
    <row r="1079" spans="1:11">
      <c r="A1079" s="65">
        <v>1064</v>
      </c>
      <c r="B1079" s="67">
        <f t="shared" si="156"/>
        <v>1002.7104763990569</v>
      </c>
      <c r="C1079" s="66">
        <f t="shared" si="157"/>
        <v>88.666666666666671</v>
      </c>
      <c r="D1079" s="70">
        <f t="shared" si="158"/>
        <v>1003.754457273116</v>
      </c>
      <c r="E1079" s="67">
        <f t="shared" si="159"/>
        <v>1003.754457273116</v>
      </c>
      <c r="F1079" s="68">
        <f t="shared" si="160"/>
        <v>370.62637022534648</v>
      </c>
      <c r="G1079" s="68" cm="1">
        <f t="array" ref="G1079">_xll.DCE_EC312_SpecificHeat_Ca(B1079)</f>
        <v>650</v>
      </c>
      <c r="H1079" s="67">
        <f t="shared" si="161"/>
        <v>0.14186763926435667</v>
      </c>
      <c r="I1079" s="67">
        <f t="shared" si="162"/>
        <v>1002.8523440383212</v>
      </c>
      <c r="J1079" s="71">
        <f t="shared" si="163"/>
        <v>88.666666666666671</v>
      </c>
      <c r="K1079" s="72">
        <f t="shared" si="164"/>
        <v>1002.8523440383212</v>
      </c>
    </row>
    <row r="1080" spans="1:11">
      <c r="A1080" s="65">
        <v>1065</v>
      </c>
      <c r="B1080" s="67">
        <f t="shared" si="156"/>
        <v>1002.8523440383212</v>
      </c>
      <c r="C1080" s="66">
        <f t="shared" si="157"/>
        <v>88.75</v>
      </c>
      <c r="D1080" s="70">
        <f t="shared" si="158"/>
        <v>1003.8950122517693</v>
      </c>
      <c r="E1080" s="67">
        <f t="shared" si="159"/>
        <v>1003.8950122517693</v>
      </c>
      <c r="F1080" s="68">
        <f t="shared" si="160"/>
        <v>370.27459044651602</v>
      </c>
      <c r="G1080" s="68" cm="1">
        <f t="array" ref="G1080">_xll.DCE_EC312_SpecificHeat_Ca(B1080)</f>
        <v>650</v>
      </c>
      <c r="H1080" s="67">
        <f t="shared" si="161"/>
        <v>0.14173298568659512</v>
      </c>
      <c r="I1080" s="67">
        <f t="shared" si="162"/>
        <v>1002.9940770240079</v>
      </c>
      <c r="J1080" s="71">
        <f t="shared" si="163"/>
        <v>88.75</v>
      </c>
      <c r="K1080" s="72">
        <f t="shared" si="164"/>
        <v>1002.9940770240079</v>
      </c>
    </row>
    <row r="1081" spans="1:11">
      <c r="A1081" s="65">
        <v>1066</v>
      </c>
      <c r="B1081" s="67">
        <f t="shared" si="156"/>
        <v>1002.9940770240079</v>
      </c>
      <c r="C1081" s="66">
        <f t="shared" si="157"/>
        <v>88.833333333333329</v>
      </c>
      <c r="D1081" s="70">
        <f t="shared" si="158"/>
        <v>1004.0354355012762</v>
      </c>
      <c r="E1081" s="67">
        <f t="shared" si="159"/>
        <v>1004.0354355012762</v>
      </c>
      <c r="F1081" s="68">
        <f t="shared" si="160"/>
        <v>369.92347950021082</v>
      </c>
      <c r="G1081" s="68" cm="1">
        <f t="array" ref="G1081">_xll.DCE_EC312_SpecificHeat_Ca(B1081)</f>
        <v>650</v>
      </c>
      <c r="H1081" s="67">
        <f t="shared" si="161"/>
        <v>0.14159858812324336</v>
      </c>
      <c r="I1081" s="67">
        <f t="shared" si="162"/>
        <v>1003.1356756121311</v>
      </c>
      <c r="J1081" s="71">
        <f t="shared" si="163"/>
        <v>88.833333333333329</v>
      </c>
      <c r="K1081" s="72">
        <f t="shared" si="164"/>
        <v>1003.1356756121311</v>
      </c>
    </row>
    <row r="1082" spans="1:11">
      <c r="A1082" s="65">
        <v>1067</v>
      </c>
      <c r="B1082" s="67">
        <f t="shared" si="156"/>
        <v>1003.1356756121311</v>
      </c>
      <c r="C1082" s="66">
        <f t="shared" si="157"/>
        <v>88.916666666666671</v>
      </c>
      <c r="D1082" s="70">
        <f t="shared" si="158"/>
        <v>1004.1757272683204</v>
      </c>
      <c r="E1082" s="67">
        <f t="shared" si="159"/>
        <v>1004.1757272683204</v>
      </c>
      <c r="F1082" s="68">
        <f t="shared" si="160"/>
        <v>369.57303547663685</v>
      </c>
      <c r="G1082" s="68" cm="1">
        <f t="array" ref="G1082">_xll.DCE_EC312_SpecificHeat_Ca(B1082)</f>
        <v>650</v>
      </c>
      <c r="H1082" s="67">
        <f t="shared" si="161"/>
        <v>0.14146444584327414</v>
      </c>
      <c r="I1082" s="67">
        <f t="shared" si="162"/>
        <v>1003.2771400579744</v>
      </c>
      <c r="J1082" s="71">
        <f t="shared" si="163"/>
        <v>88.916666666666671</v>
      </c>
      <c r="K1082" s="72">
        <f t="shared" si="164"/>
        <v>1003.2771400579744</v>
      </c>
    </row>
    <row r="1083" spans="1:11">
      <c r="A1083" s="65">
        <v>1068</v>
      </c>
      <c r="B1083" s="67">
        <f t="shared" si="156"/>
        <v>1003.2771400579744</v>
      </c>
      <c r="C1083" s="66">
        <f t="shared" si="157"/>
        <v>89</v>
      </c>
      <c r="D1083" s="70">
        <f t="shared" si="158"/>
        <v>1004.3158877988936</v>
      </c>
      <c r="E1083" s="67">
        <f t="shared" si="159"/>
        <v>1004.3158877988936</v>
      </c>
      <c r="F1083" s="68">
        <f t="shared" si="160"/>
        <v>369.22325647345281</v>
      </c>
      <c r="G1083" s="68" cm="1">
        <f t="array" ref="G1083">_xll.DCE_EC312_SpecificHeat_Ca(B1083)</f>
        <v>650</v>
      </c>
      <c r="H1083" s="67">
        <f t="shared" si="161"/>
        <v>0.14133055811851297</v>
      </c>
      <c r="I1083" s="67">
        <f t="shared" si="162"/>
        <v>1003.4184706160929</v>
      </c>
      <c r="J1083" s="71">
        <f t="shared" si="163"/>
        <v>89</v>
      </c>
      <c r="K1083" s="72">
        <f t="shared" si="164"/>
        <v>1003.4184706160929</v>
      </c>
    </row>
    <row r="1084" spans="1:11">
      <c r="A1084" s="65">
        <v>1069</v>
      </c>
      <c r="B1084" s="67">
        <f t="shared" si="156"/>
        <v>1003.4184706160929</v>
      </c>
      <c r="C1084" s="66">
        <f t="shared" si="157"/>
        <v>89.083333333333329</v>
      </c>
      <c r="D1084" s="70">
        <f t="shared" si="158"/>
        <v>1004.4559173382977</v>
      </c>
      <c r="E1084" s="67">
        <f t="shared" si="159"/>
        <v>1004.4559173382977</v>
      </c>
      <c r="F1084" s="68">
        <f t="shared" si="160"/>
        <v>368.87414059550775</v>
      </c>
      <c r="G1084" s="68" cm="1">
        <f t="array" ref="G1084">_xll.DCE_EC312_SpecificHeat_Ca(B1084)</f>
        <v>650</v>
      </c>
      <c r="H1084" s="67">
        <f t="shared" si="161"/>
        <v>0.14119692422353769</v>
      </c>
      <c r="I1084" s="67">
        <f t="shared" si="162"/>
        <v>1003.5596675403165</v>
      </c>
      <c r="J1084" s="71">
        <f t="shared" si="163"/>
        <v>89.083333333333329</v>
      </c>
      <c r="K1084" s="72">
        <f t="shared" si="164"/>
        <v>1003.5596675403165</v>
      </c>
    </row>
    <row r="1085" spans="1:11">
      <c r="A1085" s="65">
        <v>1070</v>
      </c>
      <c r="B1085" s="67">
        <f t="shared" si="156"/>
        <v>1003.5596675403165</v>
      </c>
      <c r="C1085" s="66">
        <f t="shared" si="157"/>
        <v>89.166666666666671</v>
      </c>
      <c r="D1085" s="70">
        <f t="shared" si="158"/>
        <v>1004.5958161311474</v>
      </c>
      <c r="E1085" s="67">
        <f t="shared" si="159"/>
        <v>1004.5958161311474</v>
      </c>
      <c r="F1085" s="68">
        <f t="shared" si="160"/>
        <v>368.52568595465209</v>
      </c>
      <c r="G1085" s="68" cm="1">
        <f t="array" ref="G1085">_xll.DCE_EC312_SpecificHeat_Ca(B1085)</f>
        <v>650</v>
      </c>
      <c r="H1085" s="67">
        <f t="shared" si="161"/>
        <v>0.14106354343560606</v>
      </c>
      <c r="I1085" s="67">
        <f t="shared" si="162"/>
        <v>1003.7007310837521</v>
      </c>
      <c r="J1085" s="71">
        <f t="shared" si="163"/>
        <v>89.166666666666671</v>
      </c>
      <c r="K1085" s="72">
        <f t="shared" si="164"/>
        <v>1003.7007310837521</v>
      </c>
    </row>
    <row r="1086" spans="1:11">
      <c r="A1086" s="65">
        <v>1071</v>
      </c>
      <c r="B1086" s="67">
        <f t="shared" si="156"/>
        <v>1003.7007310837521</v>
      </c>
      <c r="C1086" s="66">
        <f t="shared" si="157"/>
        <v>89.25</v>
      </c>
      <c r="D1086" s="70">
        <f t="shared" si="158"/>
        <v>1004.7355844213728</v>
      </c>
      <c r="E1086" s="67">
        <f t="shared" si="159"/>
        <v>1004.7355844213728</v>
      </c>
      <c r="F1086" s="68">
        <f t="shared" si="160"/>
        <v>368.17789067003929</v>
      </c>
      <c r="G1086" s="68" cm="1">
        <f t="array" ref="G1086">_xll.DCE_EC312_SpecificHeat_Ca(B1086)</f>
        <v>650</v>
      </c>
      <c r="H1086" s="67">
        <f t="shared" si="161"/>
        <v>0.14093041503477127</v>
      </c>
      <c r="I1086" s="67">
        <f t="shared" si="162"/>
        <v>1003.8416614987868</v>
      </c>
      <c r="J1086" s="71">
        <f t="shared" si="163"/>
        <v>89.25</v>
      </c>
      <c r="K1086" s="72">
        <f t="shared" si="164"/>
        <v>1003.8416614987868</v>
      </c>
    </row>
    <row r="1087" spans="1:11">
      <c r="A1087" s="65">
        <v>1072</v>
      </c>
      <c r="B1087" s="67">
        <f t="shared" si="156"/>
        <v>1003.8416614987868</v>
      </c>
      <c r="C1087" s="66">
        <f t="shared" si="157"/>
        <v>89.333333333333329</v>
      </c>
      <c r="D1087" s="70">
        <f t="shared" si="158"/>
        <v>1004.8752224522223</v>
      </c>
      <c r="E1087" s="67">
        <f t="shared" si="159"/>
        <v>1004.8752224522223</v>
      </c>
      <c r="F1087" s="68">
        <f t="shared" si="160"/>
        <v>367.83075286810703</v>
      </c>
      <c r="G1087" s="68" cm="1">
        <f t="array" ref="G1087">_xll.DCE_EC312_SpecificHeat_Ca(B1087)</f>
        <v>650</v>
      </c>
      <c r="H1087" s="67">
        <f t="shared" si="161"/>
        <v>0.14079753830387487</v>
      </c>
      <c r="I1087" s="67">
        <f t="shared" si="162"/>
        <v>1003.9824590370907</v>
      </c>
      <c r="J1087" s="71">
        <f t="shared" si="163"/>
        <v>89.333333333333329</v>
      </c>
      <c r="K1087" s="72">
        <f t="shared" si="164"/>
        <v>1003.9824590370907</v>
      </c>
    </row>
    <row r="1088" spans="1:11">
      <c r="A1088" s="65">
        <v>1073</v>
      </c>
      <c r="B1088" s="67">
        <f t="shared" si="156"/>
        <v>1003.9824590370907</v>
      </c>
      <c r="C1088" s="66">
        <f t="shared" si="157"/>
        <v>89.416666666666671</v>
      </c>
      <c r="D1088" s="70">
        <f t="shared" si="158"/>
        <v>1005.0147304662644</v>
      </c>
      <c r="E1088" s="67">
        <f t="shared" si="159"/>
        <v>1005.0147304662644</v>
      </c>
      <c r="F1088" s="68">
        <f t="shared" si="160"/>
        <v>367.48427068206934</v>
      </c>
      <c r="G1088" s="68" cm="1">
        <f t="array" ref="G1088">_xll.DCE_EC312_SpecificHeat_Ca(B1088)</f>
        <v>650</v>
      </c>
      <c r="H1088" s="67">
        <f t="shared" si="161"/>
        <v>0.14066491252835212</v>
      </c>
      <c r="I1088" s="67">
        <f t="shared" si="162"/>
        <v>1004.1231239496191</v>
      </c>
      <c r="J1088" s="71">
        <f t="shared" si="163"/>
        <v>89.416666666666671</v>
      </c>
      <c r="K1088" s="72">
        <f t="shared" si="164"/>
        <v>1004.1231239496191</v>
      </c>
    </row>
    <row r="1089" spans="1:11">
      <c r="A1089" s="65">
        <v>1074</v>
      </c>
      <c r="B1089" s="67">
        <f t="shared" si="156"/>
        <v>1004.1231239496191</v>
      </c>
      <c r="C1089" s="66">
        <f t="shared" si="157"/>
        <v>89.5</v>
      </c>
      <c r="D1089" s="70">
        <f t="shared" si="158"/>
        <v>1005.1541087053911</v>
      </c>
      <c r="E1089" s="67">
        <f t="shared" si="159"/>
        <v>1005.1541087053911</v>
      </c>
      <c r="F1089" s="68">
        <f t="shared" si="160"/>
        <v>367.13844225258759</v>
      </c>
      <c r="G1089" s="68" cm="1">
        <f t="array" ref="G1089">_xll.DCE_EC312_SpecificHeat_Ca(B1089)</f>
        <v>650</v>
      </c>
      <c r="H1089" s="67">
        <f t="shared" si="161"/>
        <v>0.14053253699648899</v>
      </c>
      <c r="I1089" s="67">
        <f t="shared" si="162"/>
        <v>1004.2636564866156</v>
      </c>
      <c r="J1089" s="71">
        <f t="shared" si="163"/>
        <v>89.5</v>
      </c>
      <c r="K1089" s="72">
        <f t="shared" si="164"/>
        <v>1004.2636564866156</v>
      </c>
    </row>
    <row r="1090" spans="1:11">
      <c r="A1090" s="65">
        <v>1075</v>
      </c>
      <c r="B1090" s="67">
        <f t="shared" si="156"/>
        <v>1004.2636564866156</v>
      </c>
      <c r="C1090" s="66">
        <f t="shared" si="157"/>
        <v>89.583333333333329</v>
      </c>
      <c r="D1090" s="70">
        <f t="shared" si="158"/>
        <v>1005.2933574108196</v>
      </c>
      <c r="E1090" s="67">
        <f t="shared" si="159"/>
        <v>1005.2933574108196</v>
      </c>
      <c r="F1090" s="68">
        <f t="shared" si="160"/>
        <v>366.79326572719361</v>
      </c>
      <c r="G1090" s="68" cm="1">
        <f t="array" ref="G1090">_xll.DCE_EC312_SpecificHeat_Ca(B1090)</f>
        <v>650</v>
      </c>
      <c r="H1090" s="67">
        <f t="shared" si="161"/>
        <v>0.14040041099920136</v>
      </c>
      <c r="I1090" s="67">
        <f t="shared" si="162"/>
        <v>1004.4040568976147</v>
      </c>
      <c r="J1090" s="71">
        <f t="shared" si="163"/>
        <v>89.583333333333329</v>
      </c>
      <c r="K1090" s="72">
        <f t="shared" si="164"/>
        <v>1004.4040568976147</v>
      </c>
    </row>
    <row r="1091" spans="1:11">
      <c r="A1091" s="65">
        <v>1076</v>
      </c>
      <c r="B1091" s="67">
        <f t="shared" si="156"/>
        <v>1004.4040568976147</v>
      </c>
      <c r="C1091" s="66">
        <f t="shared" si="157"/>
        <v>89.666666666666671</v>
      </c>
      <c r="D1091" s="70">
        <f t="shared" si="158"/>
        <v>1005.4324768230954</v>
      </c>
      <c r="E1091" s="67">
        <f t="shared" si="159"/>
        <v>1005.4324768230954</v>
      </c>
      <c r="F1091" s="68">
        <f t="shared" si="160"/>
        <v>366.44873926024854</v>
      </c>
      <c r="G1091" s="68" cm="1">
        <f t="array" ref="G1091">_xll.DCE_EC312_SpecificHeat_Ca(B1091)</f>
        <v>650</v>
      </c>
      <c r="H1091" s="67">
        <f t="shared" si="161"/>
        <v>0.14026853383001919</v>
      </c>
      <c r="I1091" s="67">
        <f t="shared" si="162"/>
        <v>1004.5443254314448</v>
      </c>
      <c r="J1091" s="71">
        <f t="shared" si="163"/>
        <v>89.666666666666671</v>
      </c>
      <c r="K1091" s="72">
        <f t="shared" si="164"/>
        <v>1004.5443254314448</v>
      </c>
    </row>
    <row r="1092" spans="1:11">
      <c r="A1092" s="65">
        <v>1077</v>
      </c>
      <c r="B1092" s="67">
        <f t="shared" si="156"/>
        <v>1004.5443254314448</v>
      </c>
      <c r="C1092" s="66">
        <f t="shared" si="157"/>
        <v>89.75</v>
      </c>
      <c r="D1092" s="70">
        <f t="shared" si="158"/>
        <v>1005.5714671820945</v>
      </c>
      <c r="E1092" s="67">
        <f t="shared" si="159"/>
        <v>1005.5714671820945</v>
      </c>
      <c r="F1092" s="68">
        <f t="shared" si="160"/>
        <v>366.10486101331082</v>
      </c>
      <c r="G1092" s="68" cm="1">
        <f t="array" ref="G1092">_xll.DCE_EC312_SpecificHeat_Ca(B1092)</f>
        <v>650</v>
      </c>
      <c r="H1092" s="67">
        <f t="shared" si="161"/>
        <v>0.14013690478522739</v>
      </c>
      <c r="I1092" s="67">
        <f t="shared" si="162"/>
        <v>1004.68446233623</v>
      </c>
      <c r="J1092" s="71">
        <f t="shared" si="163"/>
        <v>89.75</v>
      </c>
      <c r="K1092" s="72">
        <f t="shared" si="164"/>
        <v>1004.68446233623</v>
      </c>
    </row>
    <row r="1093" spans="1:11">
      <c r="A1093" s="65">
        <v>1078</v>
      </c>
      <c r="B1093" s="67">
        <f t="shared" si="156"/>
        <v>1004.68446233623</v>
      </c>
      <c r="C1093" s="66">
        <f t="shared" si="157"/>
        <v>89.833333333333329</v>
      </c>
      <c r="D1093" s="70">
        <f t="shared" si="158"/>
        <v>1005.7103287270261</v>
      </c>
      <c r="E1093" s="67">
        <f t="shared" si="159"/>
        <v>1005.7103287270261</v>
      </c>
      <c r="F1093" s="68">
        <f t="shared" si="160"/>
        <v>365.76162915493671</v>
      </c>
      <c r="G1093" s="68" cm="1">
        <f t="array" ref="G1093">_xll.DCE_EC312_SpecificHeat_Ca(B1093)</f>
        <v>650</v>
      </c>
      <c r="H1093" s="67">
        <f t="shared" si="161"/>
        <v>0.14000552316378947</v>
      </c>
      <c r="I1093" s="67">
        <f t="shared" si="162"/>
        <v>1004.8244678593938</v>
      </c>
      <c r="J1093" s="71">
        <f t="shared" si="163"/>
        <v>89.833333333333329</v>
      </c>
      <c r="K1093" s="72">
        <f t="shared" si="164"/>
        <v>1004.8244678593938</v>
      </c>
    </row>
    <row r="1094" spans="1:11">
      <c r="A1094" s="65">
        <v>1079</v>
      </c>
      <c r="B1094" s="67">
        <f t="shared" si="156"/>
        <v>1004.8244678593938</v>
      </c>
      <c r="C1094" s="66">
        <f t="shared" si="157"/>
        <v>89.916666666666671</v>
      </c>
      <c r="D1094" s="70">
        <f t="shared" si="158"/>
        <v>1005.8490616964347</v>
      </c>
      <c r="E1094" s="67">
        <f t="shared" si="159"/>
        <v>1005.8490616964347</v>
      </c>
      <c r="F1094" s="68">
        <f t="shared" si="160"/>
        <v>365.41904186029802</v>
      </c>
      <c r="G1094" s="68" cm="1">
        <f t="array" ref="G1094">_xll.DCE_EC312_SpecificHeat_Ca(B1094)</f>
        <v>650</v>
      </c>
      <c r="H1094" s="67">
        <f t="shared" si="161"/>
        <v>0.13987438826720131</v>
      </c>
      <c r="I1094" s="67">
        <f t="shared" si="162"/>
        <v>1004.9643422476611</v>
      </c>
      <c r="J1094" s="71">
        <f t="shared" si="163"/>
        <v>89.916666666666671</v>
      </c>
      <c r="K1094" s="72">
        <f t="shared" si="164"/>
        <v>1004.9643422476611</v>
      </c>
    </row>
    <row r="1095" spans="1:11">
      <c r="A1095" s="65">
        <v>1080</v>
      </c>
      <c r="B1095" s="67">
        <f t="shared" si="156"/>
        <v>1004.9643422476611</v>
      </c>
      <c r="C1095" s="66">
        <f t="shared" si="157"/>
        <v>90</v>
      </c>
      <c r="D1095" s="70">
        <f t="shared" si="158"/>
        <v>1005.987666328203</v>
      </c>
      <c r="E1095" s="67">
        <f t="shared" si="159"/>
        <v>1005.987666328203</v>
      </c>
      <c r="F1095" s="68">
        <f t="shared" si="160"/>
        <v>365.07709731173321</v>
      </c>
      <c r="G1095" s="68" cm="1">
        <f t="array" ref="G1095">_xll.DCE_EC312_SpecificHeat_Ca(B1095)</f>
        <v>650</v>
      </c>
      <c r="H1095" s="67">
        <f t="shared" si="161"/>
        <v>0.13974349939970188</v>
      </c>
      <c r="I1095" s="67">
        <f t="shared" si="162"/>
        <v>1005.1040857470608</v>
      </c>
      <c r="J1095" s="71">
        <f t="shared" si="163"/>
        <v>90</v>
      </c>
      <c r="K1095" s="72">
        <f t="shared" si="164"/>
        <v>1005.1040857470608</v>
      </c>
    </row>
    <row r="1096" spans="1:11">
      <c r="A1096" s="65">
        <v>1081</v>
      </c>
      <c r="B1096" s="67">
        <f t="shared" si="156"/>
        <v>1005.1040857470608</v>
      </c>
      <c r="C1096" s="66">
        <f t="shared" si="157"/>
        <v>90.083333333333329</v>
      </c>
      <c r="D1096" s="70">
        <f t="shared" si="158"/>
        <v>1006.126142859554</v>
      </c>
      <c r="E1096" s="67">
        <f t="shared" si="159"/>
        <v>1006.126142859554</v>
      </c>
      <c r="F1096" s="68">
        <f t="shared" si="160"/>
        <v>364.73579369830935</v>
      </c>
      <c r="G1096" s="68" cm="1">
        <f t="array" ref="G1096">_xll.DCE_EC312_SpecificHeat_Ca(B1096)</f>
        <v>650</v>
      </c>
      <c r="H1096" s="67">
        <f t="shared" si="161"/>
        <v>0.13961285586810593</v>
      </c>
      <c r="I1096" s="67">
        <f t="shared" si="162"/>
        <v>1005.2436986029289</v>
      </c>
      <c r="J1096" s="71">
        <f t="shared" si="163"/>
        <v>90.083333333333329</v>
      </c>
      <c r="K1096" s="72">
        <f t="shared" si="164"/>
        <v>1005.2436986029289</v>
      </c>
    </row>
    <row r="1097" spans="1:11">
      <c r="A1097" s="65">
        <v>1082</v>
      </c>
      <c r="B1097" s="67">
        <f t="shared" si="156"/>
        <v>1005.2436986029289</v>
      </c>
      <c r="C1097" s="66">
        <f t="shared" si="157"/>
        <v>90.166666666666671</v>
      </c>
      <c r="D1097" s="70">
        <f t="shared" si="158"/>
        <v>1006.2644915270537</v>
      </c>
      <c r="E1097" s="67">
        <f t="shared" si="159"/>
        <v>1006.2644915270537</v>
      </c>
      <c r="F1097" s="68">
        <f t="shared" si="160"/>
        <v>364.39512921587527</v>
      </c>
      <c r="G1097" s="68" cm="1">
        <f t="array" ref="G1097">_xll.DCE_EC312_SpecificHeat_Ca(B1097)</f>
        <v>650</v>
      </c>
      <c r="H1097" s="67">
        <f t="shared" si="161"/>
        <v>0.13948245698182388</v>
      </c>
      <c r="I1097" s="67">
        <f t="shared" si="162"/>
        <v>1005.3831810599107</v>
      </c>
      <c r="J1097" s="71">
        <f t="shared" si="163"/>
        <v>90.166666666666671</v>
      </c>
      <c r="K1097" s="72">
        <f t="shared" si="164"/>
        <v>1005.3831810599107</v>
      </c>
    </row>
    <row r="1098" spans="1:11">
      <c r="A1098" s="65">
        <v>1083</v>
      </c>
      <c r="B1098" s="67">
        <f t="shared" si="156"/>
        <v>1005.3831810599107</v>
      </c>
      <c r="C1098" s="66">
        <f t="shared" si="157"/>
        <v>90.25</v>
      </c>
      <c r="D1098" s="70">
        <f t="shared" si="158"/>
        <v>1006.4027125666132</v>
      </c>
      <c r="E1098" s="67">
        <f t="shared" si="159"/>
        <v>1006.4027125666132</v>
      </c>
      <c r="F1098" s="68">
        <f t="shared" si="160"/>
        <v>364.05510206700257</v>
      </c>
      <c r="G1098" s="68" cm="1">
        <f t="array" ref="G1098">_xll.DCE_EC312_SpecificHeat_Ca(B1098)</f>
        <v>650</v>
      </c>
      <c r="H1098" s="67">
        <f t="shared" si="161"/>
        <v>0.13935230205283966</v>
      </c>
      <c r="I1098" s="67">
        <f t="shared" si="162"/>
        <v>1005.5225333619636</v>
      </c>
      <c r="J1098" s="71">
        <f t="shared" si="163"/>
        <v>90.25</v>
      </c>
      <c r="K1098" s="72">
        <f t="shared" si="164"/>
        <v>1005.5225333619636</v>
      </c>
    </row>
    <row r="1099" spans="1:11">
      <c r="A1099" s="65">
        <v>1084</v>
      </c>
      <c r="B1099" s="67">
        <f t="shared" si="156"/>
        <v>1005.5225333619636</v>
      </c>
      <c r="C1099" s="66">
        <f t="shared" si="157"/>
        <v>90.333333333333329</v>
      </c>
      <c r="D1099" s="70">
        <f t="shared" si="158"/>
        <v>1006.5408062134914</v>
      </c>
      <c r="E1099" s="67">
        <f t="shared" si="159"/>
        <v>1006.5408062134914</v>
      </c>
      <c r="F1099" s="68">
        <f t="shared" si="160"/>
        <v>363.7157104611216</v>
      </c>
      <c r="G1099" s="68" cm="1">
        <f t="array" ref="G1099">_xll.DCE_EC312_SpecificHeat_Ca(B1099)</f>
        <v>650</v>
      </c>
      <c r="H1099" s="67">
        <f t="shared" si="161"/>
        <v>0.13922239039576251</v>
      </c>
      <c r="I1099" s="67">
        <f t="shared" si="162"/>
        <v>1005.6617557523593</v>
      </c>
      <c r="J1099" s="71">
        <f t="shared" si="163"/>
        <v>90.333333333333329</v>
      </c>
      <c r="K1099" s="72">
        <f t="shared" si="164"/>
        <v>1005.6617557523593</v>
      </c>
    </row>
    <row r="1100" spans="1:11">
      <c r="A1100" s="65">
        <v>1085</v>
      </c>
      <c r="B1100" s="67">
        <f t="shared" si="156"/>
        <v>1005.6617557523593</v>
      </c>
      <c r="C1100" s="66">
        <f t="shared" si="157"/>
        <v>90.416666666666671</v>
      </c>
      <c r="D1100" s="70">
        <f t="shared" si="158"/>
        <v>1006.6787727022974</v>
      </c>
      <c r="E1100" s="67">
        <f t="shared" si="159"/>
        <v>1006.6787727022974</v>
      </c>
      <c r="F1100" s="68">
        <f t="shared" si="160"/>
        <v>363.37695261457418</v>
      </c>
      <c r="G1100" s="68" cm="1">
        <f t="array" ref="G1100">_xll.DCE_EC312_SpecificHeat_Ca(B1100)</f>
        <v>650</v>
      </c>
      <c r="H1100" s="67">
        <f t="shared" si="161"/>
        <v>0.13909272132784717</v>
      </c>
      <c r="I1100" s="67">
        <f t="shared" si="162"/>
        <v>1005.8008484736872</v>
      </c>
      <c r="J1100" s="71">
        <f t="shared" si="163"/>
        <v>90.416666666666671</v>
      </c>
      <c r="K1100" s="72">
        <f t="shared" si="164"/>
        <v>1005.8008484736872</v>
      </c>
    </row>
    <row r="1101" spans="1:11">
      <c r="A1101" s="65">
        <v>1086</v>
      </c>
      <c r="B1101" s="67">
        <f t="shared" si="156"/>
        <v>1005.8008484736872</v>
      </c>
      <c r="C1101" s="66">
        <f t="shared" si="157"/>
        <v>90.5</v>
      </c>
      <c r="D1101" s="70">
        <f t="shared" si="158"/>
        <v>1006.8166122669928</v>
      </c>
      <c r="E1101" s="67">
        <f t="shared" si="159"/>
        <v>1006.8166122669928</v>
      </c>
      <c r="F1101" s="68">
        <f t="shared" si="160"/>
        <v>363.03882674970754</v>
      </c>
      <c r="G1101" s="68" cm="1">
        <f t="array" ref="G1101">_xll.DCE_EC312_SpecificHeat_Ca(B1101)</f>
        <v>650</v>
      </c>
      <c r="H1101" s="67">
        <f t="shared" si="161"/>
        <v>0.13896329416864725</v>
      </c>
      <c r="I1101" s="67">
        <f t="shared" si="162"/>
        <v>1005.9398117678559</v>
      </c>
      <c r="J1101" s="71">
        <f t="shared" si="163"/>
        <v>90.5</v>
      </c>
      <c r="K1101" s="72">
        <f t="shared" si="164"/>
        <v>1005.9398117678559</v>
      </c>
    </row>
    <row r="1102" spans="1:11">
      <c r="A1102" s="65">
        <v>1087</v>
      </c>
      <c r="B1102" s="67">
        <f t="shared" si="156"/>
        <v>1005.9398117678559</v>
      </c>
      <c r="C1102" s="66">
        <f t="shared" si="157"/>
        <v>90.583333333333329</v>
      </c>
      <c r="D1102" s="70">
        <f t="shared" si="158"/>
        <v>1006.954325140894</v>
      </c>
      <c r="E1102" s="67">
        <f t="shared" si="159"/>
        <v>1006.954325140894</v>
      </c>
      <c r="F1102" s="68">
        <f t="shared" si="160"/>
        <v>362.70133109643609</v>
      </c>
      <c r="G1102" s="68" cm="1">
        <f t="array" ref="G1102">_xll.DCE_EC312_SpecificHeat_Ca(B1102)</f>
        <v>650</v>
      </c>
      <c r="H1102" s="67">
        <f t="shared" si="161"/>
        <v>0.13883410824061279</v>
      </c>
      <c r="I1102" s="67">
        <f t="shared" si="162"/>
        <v>1006.0786458760965</v>
      </c>
      <c r="J1102" s="71">
        <f t="shared" si="163"/>
        <v>90.583333333333329</v>
      </c>
      <c r="K1102" s="72">
        <f t="shared" si="164"/>
        <v>1006.0786458760965</v>
      </c>
    </row>
    <row r="1103" spans="1:11">
      <c r="A1103" s="65">
        <v>1088</v>
      </c>
      <c r="B1103" s="67">
        <f t="shared" si="156"/>
        <v>1006.0786458760965</v>
      </c>
      <c r="C1103" s="66">
        <f t="shared" si="157"/>
        <v>90.666666666666671</v>
      </c>
      <c r="D1103" s="70">
        <f t="shared" si="158"/>
        <v>1007.0919115566746</v>
      </c>
      <c r="E1103" s="67">
        <f t="shared" si="159"/>
        <v>1007.0919115566746</v>
      </c>
      <c r="F1103" s="68">
        <f t="shared" si="160"/>
        <v>362.36446389043613</v>
      </c>
      <c r="G1103" s="68" cm="1">
        <f t="array" ref="G1103">_xll.DCE_EC312_SpecificHeat_Ca(B1103)</f>
        <v>650</v>
      </c>
      <c r="H1103" s="67">
        <f t="shared" si="161"/>
        <v>0.13870516286839943</v>
      </c>
      <c r="I1103" s="67">
        <f t="shared" si="162"/>
        <v>1006.2173510389649</v>
      </c>
      <c r="J1103" s="71">
        <f t="shared" si="163"/>
        <v>90.666666666666671</v>
      </c>
      <c r="K1103" s="72">
        <f t="shared" si="164"/>
        <v>1006.2173510389649</v>
      </c>
    </row>
    <row r="1104" spans="1:11">
      <c r="A1104" s="65">
        <v>1089</v>
      </c>
      <c r="B1104" s="67">
        <f t="shared" si="156"/>
        <v>1006.2173510389649</v>
      </c>
      <c r="C1104" s="66">
        <f t="shared" si="157"/>
        <v>90.75</v>
      </c>
      <c r="D1104" s="70">
        <f t="shared" si="158"/>
        <v>1007.229371746368</v>
      </c>
      <c r="E1104" s="67">
        <f t="shared" si="159"/>
        <v>1007.229371746368</v>
      </c>
      <c r="F1104" s="68">
        <f t="shared" si="160"/>
        <v>362.02822337460742</v>
      </c>
      <c r="G1104" s="68" cm="1">
        <f t="array" ref="G1104">_xll.DCE_EC312_SpecificHeat_Ca(B1104)</f>
        <v>650</v>
      </c>
      <c r="H1104" s="67">
        <f t="shared" si="161"/>
        <v>0.13857645737942775</v>
      </c>
      <c r="I1104" s="67">
        <f t="shared" si="162"/>
        <v>1006.3559274963443</v>
      </c>
      <c r="J1104" s="71">
        <f t="shared" si="163"/>
        <v>90.75</v>
      </c>
      <c r="K1104" s="72">
        <f t="shared" si="164"/>
        <v>1006.3559274963443</v>
      </c>
    </row>
    <row r="1105" spans="1:11">
      <c r="A1105" s="65">
        <v>1090</v>
      </c>
      <c r="B1105" s="67">
        <f t="shared" ref="B1105:B1168" si="165">IF(A1105=1,20,I1104)</f>
        <v>1006.3559274963443</v>
      </c>
      <c r="C1105" s="66">
        <f t="shared" ref="C1105:C1168" si="166">A1105*5/60</f>
        <v>90.833333333333329</v>
      </c>
      <c r="D1105" s="70">
        <f t="shared" ref="D1105:D1168" si="167">20 + 345 *LOG10(8 * C1105 + 1)</f>
        <v>1007.3667059413694</v>
      </c>
      <c r="E1105" s="67">
        <f t="shared" ref="E1105:E1168" si="168">D1105</f>
        <v>1007.3667059413694</v>
      </c>
      <c r="F1105" s="68">
        <f t="shared" ref="F1105:F1168" si="169">25 * (D1105 - B1105)+1 * 0.7 * 1 * 0.0000000567 * ((E1105 + 273) ^ 4 - (B1105 + 273) ^ 4)</f>
        <v>361.69260779795491</v>
      </c>
      <c r="G1105" s="68" cm="1">
        <f t="array" ref="G1105">_xll.DCE_EC312_SpecificHeat_Ca(B1105)</f>
        <v>650</v>
      </c>
      <c r="H1105" s="67">
        <f t="shared" ref="H1105:H1168" si="170">$G$10 * $G$9 / (G1105 * 7850) * F1105 * 5</f>
        <v>0.13844799110345529</v>
      </c>
      <c r="I1105" s="67">
        <f t="shared" ref="I1105:I1168" si="171">B1105+H1105</f>
        <v>1006.4943754874478</v>
      </c>
      <c r="J1105" s="71">
        <f t="shared" si="163"/>
        <v>90.833333333333329</v>
      </c>
      <c r="K1105" s="72">
        <f t="shared" si="164"/>
        <v>1006.4943754874478</v>
      </c>
    </row>
    <row r="1106" spans="1:11">
      <c r="A1106" s="65">
        <v>1091</v>
      </c>
      <c r="B1106" s="67">
        <f t="shared" si="165"/>
        <v>1006.4943754874478</v>
      </c>
      <c r="C1106" s="66">
        <f t="shared" si="166"/>
        <v>90.916666666666671</v>
      </c>
      <c r="D1106" s="70">
        <f t="shared" si="167"/>
        <v>1007.5039143724384</v>
      </c>
      <c r="E1106" s="67">
        <f t="shared" si="168"/>
        <v>1007.5039143724384</v>
      </c>
      <c r="F1106" s="68">
        <f t="shared" si="169"/>
        <v>361.35761541641858</v>
      </c>
      <c r="G1106" s="68" cm="1">
        <f t="array" ref="G1106">_xll.DCE_EC312_SpecificHeat_Ca(B1106)</f>
        <v>650</v>
      </c>
      <c r="H1106" s="67">
        <f t="shared" si="170"/>
        <v>0.13831976337289417</v>
      </c>
      <c r="I1106" s="67">
        <f t="shared" si="171"/>
        <v>1006.6326952508207</v>
      </c>
      <c r="J1106" s="71">
        <f t="shared" si="163"/>
        <v>90.916666666666671</v>
      </c>
      <c r="K1106" s="72">
        <f t="shared" si="164"/>
        <v>1006.6326952508207</v>
      </c>
    </row>
    <row r="1107" spans="1:11">
      <c r="A1107" s="65">
        <v>1092</v>
      </c>
      <c r="B1107" s="67">
        <f t="shared" si="165"/>
        <v>1006.6326952508207</v>
      </c>
      <c r="C1107" s="66">
        <f t="shared" si="166"/>
        <v>91</v>
      </c>
      <c r="D1107" s="70">
        <f t="shared" si="167"/>
        <v>1007.6409972697013</v>
      </c>
      <c r="E1107" s="67">
        <f t="shared" si="168"/>
        <v>1007.6409972697013</v>
      </c>
      <c r="F1107" s="68">
        <f t="shared" si="169"/>
        <v>361.02324449215695</v>
      </c>
      <c r="G1107" s="68" cm="1">
        <f t="array" ref="G1107">_xll.DCE_EC312_SpecificHeat_Ca(B1107)</f>
        <v>650</v>
      </c>
      <c r="H1107" s="67">
        <f t="shared" si="170"/>
        <v>0.13819177352253681</v>
      </c>
      <c r="I1107" s="67">
        <f t="shared" si="171"/>
        <v>1006.7708870243432</v>
      </c>
      <c r="J1107" s="71">
        <f t="shared" si="163"/>
        <v>91</v>
      </c>
      <c r="K1107" s="72">
        <f t="shared" si="164"/>
        <v>1006.7708870243432</v>
      </c>
    </row>
    <row r="1108" spans="1:11">
      <c r="A1108" s="65">
        <v>1093</v>
      </c>
      <c r="B1108" s="67">
        <f t="shared" si="165"/>
        <v>1006.7708870243432</v>
      </c>
      <c r="C1108" s="66">
        <f t="shared" si="166"/>
        <v>91.083333333333329</v>
      </c>
      <c r="D1108" s="70">
        <f t="shared" si="167"/>
        <v>1007.7779548626529</v>
      </c>
      <c r="E1108" s="67">
        <f t="shared" si="168"/>
        <v>1007.7779548626529</v>
      </c>
      <c r="F1108" s="68">
        <f t="shared" si="169"/>
        <v>360.68949329384822</v>
      </c>
      <c r="G1108" s="68" cm="1">
        <f t="array" ref="G1108">_xll.DCE_EC312_SpecificHeat_Ca(B1108)</f>
        <v>650</v>
      </c>
      <c r="H1108" s="67">
        <f t="shared" si="170"/>
        <v>0.13806402088967118</v>
      </c>
      <c r="I1108" s="67">
        <f t="shared" si="171"/>
        <v>1006.9089510452329</v>
      </c>
      <c r="J1108" s="71">
        <f t="shared" si="163"/>
        <v>91.083333333333329</v>
      </c>
      <c r="K1108" s="72">
        <f t="shared" si="164"/>
        <v>1006.9089510452329</v>
      </c>
    </row>
    <row r="1109" spans="1:11">
      <c r="A1109" s="65">
        <v>1094</v>
      </c>
      <c r="B1109" s="67">
        <f t="shared" si="165"/>
        <v>1006.9089510452329</v>
      </c>
      <c r="C1109" s="66">
        <f t="shared" si="166"/>
        <v>91.166666666666671</v>
      </c>
      <c r="D1109" s="70">
        <f t="shared" si="167"/>
        <v>1007.9147873801599</v>
      </c>
      <c r="E1109" s="67">
        <f t="shared" si="168"/>
        <v>1007.9147873801599</v>
      </c>
      <c r="F1109" s="68">
        <f t="shared" si="169"/>
        <v>360.3563600966296</v>
      </c>
      <c r="G1109" s="68" cm="1">
        <f t="array" ref="G1109">_xll.DCE_EC312_SpecificHeat_Ca(B1109)</f>
        <v>650</v>
      </c>
      <c r="H1109" s="67">
        <f t="shared" si="170"/>
        <v>0.13793650481405775</v>
      </c>
      <c r="I1109" s="67">
        <f t="shared" si="171"/>
        <v>1007.046887550047</v>
      </c>
      <c r="J1109" s="71">
        <f t="shared" si="163"/>
        <v>91.166666666666671</v>
      </c>
      <c r="K1109" s="72">
        <f t="shared" si="164"/>
        <v>1007.046887550047</v>
      </c>
    </row>
    <row r="1110" spans="1:11">
      <c r="A1110" s="65">
        <v>1095</v>
      </c>
      <c r="B1110" s="67">
        <f t="shared" si="165"/>
        <v>1007.046887550047</v>
      </c>
      <c r="C1110" s="66">
        <f t="shared" si="166"/>
        <v>91.25</v>
      </c>
      <c r="D1110" s="70">
        <f t="shared" si="167"/>
        <v>1008.0514950504618</v>
      </c>
      <c r="E1110" s="67">
        <f t="shared" si="168"/>
        <v>1008.0514950504618</v>
      </c>
      <c r="F1110" s="68">
        <f t="shared" si="169"/>
        <v>360.02384318201661</v>
      </c>
      <c r="G1110" s="68" cm="1">
        <f t="array" ref="G1110">_xll.DCE_EC312_SpecificHeat_Ca(B1110)</f>
        <v>650</v>
      </c>
      <c r="H1110" s="67">
        <f t="shared" si="170"/>
        <v>0.13780922463789833</v>
      </c>
      <c r="I1110" s="67">
        <f t="shared" si="171"/>
        <v>1007.1846967746849</v>
      </c>
      <c r="J1110" s="71">
        <f t="shared" si="163"/>
        <v>91.25</v>
      </c>
      <c r="K1110" s="72">
        <f t="shared" si="164"/>
        <v>1007.1846967746849</v>
      </c>
    </row>
    <row r="1111" spans="1:11">
      <c r="A1111" s="65">
        <v>1096</v>
      </c>
      <c r="B1111" s="67">
        <f t="shared" si="165"/>
        <v>1007.1846967746849</v>
      </c>
      <c r="C1111" s="66">
        <f t="shared" si="166"/>
        <v>91.333333333333329</v>
      </c>
      <c r="D1111" s="70">
        <f t="shared" si="167"/>
        <v>1008.1880781011748</v>
      </c>
      <c r="E1111" s="67">
        <f t="shared" si="168"/>
        <v>1008.1880781011748</v>
      </c>
      <c r="F1111" s="68">
        <f t="shared" si="169"/>
        <v>359.69194083810009</v>
      </c>
      <c r="G1111" s="68" cm="1">
        <f t="array" ref="G1111">_xll.DCE_EC312_SpecificHeat_Ca(B1111)</f>
        <v>650</v>
      </c>
      <c r="H1111" s="67">
        <f t="shared" si="170"/>
        <v>0.13768217970591165</v>
      </c>
      <c r="I1111" s="67">
        <f t="shared" si="171"/>
        <v>1007.3223789543908</v>
      </c>
      <c r="J1111" s="71">
        <f t="shared" si="163"/>
        <v>91.333333333333329</v>
      </c>
      <c r="K1111" s="72">
        <f t="shared" si="164"/>
        <v>1007.3223789543908</v>
      </c>
    </row>
    <row r="1112" spans="1:11">
      <c r="A1112" s="65">
        <v>1097</v>
      </c>
      <c r="B1112" s="67">
        <f t="shared" si="165"/>
        <v>1007.3223789543908</v>
      </c>
      <c r="C1112" s="66">
        <f t="shared" si="166"/>
        <v>91.416666666666671</v>
      </c>
      <c r="D1112" s="70">
        <f t="shared" si="167"/>
        <v>1008.3245367592925</v>
      </c>
      <c r="E1112" s="67">
        <f t="shared" si="168"/>
        <v>1008.3245367592925</v>
      </c>
      <c r="F1112" s="68">
        <f t="shared" si="169"/>
        <v>359.36065135901367</v>
      </c>
      <c r="G1112" s="68" cm="1">
        <f t="array" ref="G1112">_xll.DCE_EC312_SpecificHeat_Ca(B1112)</f>
        <v>650</v>
      </c>
      <c r="H1112" s="67">
        <f t="shared" si="170"/>
        <v>0.13755536936512958</v>
      </c>
      <c r="I1112" s="67">
        <f t="shared" si="171"/>
        <v>1007.459934323756</v>
      </c>
      <c r="J1112" s="71">
        <f t="shared" si="163"/>
        <v>91.416666666666671</v>
      </c>
      <c r="K1112" s="72">
        <f t="shared" si="164"/>
        <v>1007.459934323756</v>
      </c>
    </row>
    <row r="1113" spans="1:11">
      <c r="A1113" s="65">
        <v>1098</v>
      </c>
      <c r="B1113" s="67">
        <f t="shared" si="165"/>
        <v>1007.459934323756</v>
      </c>
      <c r="C1113" s="66">
        <f t="shared" si="166"/>
        <v>91.5</v>
      </c>
      <c r="D1113" s="70">
        <f t="shared" si="167"/>
        <v>1008.4608712511891</v>
      </c>
      <c r="E1113" s="67">
        <f t="shared" si="168"/>
        <v>1008.4608712511891</v>
      </c>
      <c r="F1113" s="68">
        <f t="shared" si="169"/>
        <v>359.02997304522501</v>
      </c>
      <c r="G1113" s="68" cm="1">
        <f t="array" ref="G1113">_xll.DCE_EC312_SpecificHeat_Ca(B1113)</f>
        <v>650</v>
      </c>
      <c r="H1113" s="67">
        <f t="shared" si="170"/>
        <v>0.13742879296500835</v>
      </c>
      <c r="I1113" s="67">
        <f t="shared" si="171"/>
        <v>1007.597363116721</v>
      </c>
      <c r="J1113" s="71">
        <f t="shared" si="163"/>
        <v>91.5</v>
      </c>
      <c r="K1113" s="72">
        <f t="shared" si="164"/>
        <v>1007.597363116721</v>
      </c>
    </row>
    <row r="1114" spans="1:11">
      <c r="A1114" s="65">
        <v>1099</v>
      </c>
      <c r="B1114" s="67">
        <f t="shared" si="165"/>
        <v>1007.597363116721</v>
      </c>
      <c r="C1114" s="66">
        <f t="shared" si="166"/>
        <v>91.583333333333329</v>
      </c>
      <c r="D1114" s="70">
        <f t="shared" si="167"/>
        <v>1008.5970818026215</v>
      </c>
      <c r="E1114" s="67">
        <f t="shared" si="168"/>
        <v>1008.5970818026215</v>
      </c>
      <c r="F1114" s="68">
        <f t="shared" si="169"/>
        <v>358.69990420384022</v>
      </c>
      <c r="G1114" s="68" cm="1">
        <f t="array" ref="G1114">_xll.DCE_EC312_SpecificHeat_Ca(B1114)</f>
        <v>650</v>
      </c>
      <c r="H1114" s="67">
        <f t="shared" si="170"/>
        <v>0.13730244985754539</v>
      </c>
      <c r="I1114" s="67">
        <f t="shared" si="171"/>
        <v>1007.7346655665785</v>
      </c>
      <c r="J1114" s="71">
        <f t="shared" si="163"/>
        <v>91.583333333333329</v>
      </c>
      <c r="K1114" s="72">
        <f t="shared" si="164"/>
        <v>1007.7346655665785</v>
      </c>
    </row>
    <row r="1115" spans="1:11">
      <c r="A1115" s="65">
        <v>1100</v>
      </c>
      <c r="B1115" s="67">
        <f t="shared" si="165"/>
        <v>1007.7346655665785</v>
      </c>
      <c r="C1115" s="66">
        <f t="shared" si="166"/>
        <v>91.666666666666671</v>
      </c>
      <c r="D1115" s="70">
        <f t="shared" si="167"/>
        <v>1008.7331686387313</v>
      </c>
      <c r="E1115" s="67">
        <f t="shared" si="168"/>
        <v>1008.7331686387313</v>
      </c>
      <c r="F1115" s="68">
        <f t="shared" si="169"/>
        <v>358.37044314794457</v>
      </c>
      <c r="G1115" s="68" cm="1">
        <f t="array" ref="G1115">_xll.DCE_EC312_SpecificHeat_Ca(B1115)</f>
        <v>650</v>
      </c>
      <c r="H1115" s="67">
        <f t="shared" si="170"/>
        <v>0.13717633939702681</v>
      </c>
      <c r="I1115" s="67">
        <f t="shared" si="171"/>
        <v>1007.8718419059755</v>
      </c>
      <c r="J1115" s="71">
        <f t="shared" si="163"/>
        <v>91.666666666666671</v>
      </c>
      <c r="K1115" s="72">
        <f t="shared" si="164"/>
        <v>1007.8718419059755</v>
      </c>
    </row>
    <row r="1116" spans="1:11">
      <c r="A1116" s="65">
        <v>1101</v>
      </c>
      <c r="B1116" s="67">
        <f t="shared" si="165"/>
        <v>1007.8718419059755</v>
      </c>
      <c r="C1116" s="66">
        <f t="shared" si="166"/>
        <v>91.75</v>
      </c>
      <c r="D1116" s="70">
        <f t="shared" si="167"/>
        <v>1008.8691319840472</v>
      </c>
      <c r="E1116" s="67">
        <f t="shared" si="168"/>
        <v>1008.8691319840472</v>
      </c>
      <c r="F1116" s="68">
        <f t="shared" si="169"/>
        <v>358.04158819686251</v>
      </c>
      <c r="G1116" s="68" cm="1">
        <f t="array" ref="G1116">_xll.DCE_EC312_SpecificHeat_Ca(B1116)</f>
        <v>650</v>
      </c>
      <c r="H1116" s="67">
        <f t="shared" si="170"/>
        <v>0.13705046094012682</v>
      </c>
      <c r="I1116" s="67">
        <f t="shared" si="171"/>
        <v>1008.0088923669157</v>
      </c>
      <c r="J1116" s="71">
        <f t="shared" si="163"/>
        <v>91.75</v>
      </c>
      <c r="K1116" s="72">
        <f t="shared" si="164"/>
        <v>1008.0088923669157</v>
      </c>
    </row>
    <row r="1117" spans="1:11">
      <c r="A1117" s="65">
        <v>1102</v>
      </c>
      <c r="B1117" s="67">
        <f t="shared" si="165"/>
        <v>1008.0088923669157</v>
      </c>
      <c r="C1117" s="66">
        <f t="shared" si="166"/>
        <v>91.833333333333329</v>
      </c>
      <c r="D1117" s="70">
        <f t="shared" si="167"/>
        <v>1009.0049720624875</v>
      </c>
      <c r="E1117" s="67">
        <f t="shared" si="168"/>
        <v>1009.0049720624875</v>
      </c>
      <c r="F1117" s="68">
        <f t="shared" si="169"/>
        <v>357.71333767617199</v>
      </c>
      <c r="G1117" s="68" cm="1">
        <f t="array" ref="G1117">_xll.DCE_EC312_SpecificHeat_Ca(B1117)</f>
        <v>650</v>
      </c>
      <c r="H1117" s="67">
        <f t="shared" si="170"/>
        <v>0.13692481384591346</v>
      </c>
      <c r="I1117" s="67">
        <f t="shared" si="171"/>
        <v>1008.1458171807616</v>
      </c>
      <c r="J1117" s="71">
        <f t="shared" si="163"/>
        <v>91.833333333333329</v>
      </c>
      <c r="K1117" s="72">
        <f t="shared" si="164"/>
        <v>1008.1458171807616</v>
      </c>
    </row>
    <row r="1118" spans="1:11">
      <c r="A1118" s="65">
        <v>1103</v>
      </c>
      <c r="B1118" s="67">
        <f t="shared" si="165"/>
        <v>1008.1458171807616</v>
      </c>
      <c r="C1118" s="66">
        <f t="shared" si="166"/>
        <v>91.916666666666671</v>
      </c>
      <c r="D1118" s="70">
        <f t="shared" si="167"/>
        <v>1009.1406890973615</v>
      </c>
      <c r="E1118" s="67">
        <f t="shared" si="168"/>
        <v>1009.1406890973615</v>
      </c>
      <c r="F1118" s="68">
        <f t="shared" si="169"/>
        <v>357.38568991752101</v>
      </c>
      <c r="G1118" s="68" cm="1">
        <f t="array" ref="G1118">_xll.DCE_EC312_SpecificHeat_Ca(B1118)</f>
        <v>650</v>
      </c>
      <c r="H1118" s="67">
        <f t="shared" si="170"/>
        <v>0.13679939747577818</v>
      </c>
      <c r="I1118" s="67">
        <f t="shared" si="171"/>
        <v>1008.2826165782374</v>
      </c>
      <c r="J1118" s="71">
        <f t="shared" si="163"/>
        <v>91.916666666666671</v>
      </c>
      <c r="K1118" s="72">
        <f t="shared" si="164"/>
        <v>1008.2826165782374</v>
      </c>
    </row>
    <row r="1119" spans="1:11">
      <c r="A1119" s="65">
        <v>1104</v>
      </c>
      <c r="B1119" s="67">
        <f t="shared" si="165"/>
        <v>1008.2826165782374</v>
      </c>
      <c r="C1119" s="66">
        <f t="shared" si="166"/>
        <v>92</v>
      </c>
      <c r="D1119" s="70">
        <f t="shared" si="167"/>
        <v>1009.2762833113727</v>
      </c>
      <c r="E1119" s="67">
        <f t="shared" si="168"/>
        <v>1009.2762833113727</v>
      </c>
      <c r="F1119" s="68">
        <f t="shared" si="169"/>
        <v>357.05864325899614</v>
      </c>
      <c r="G1119" s="68" cm="1">
        <f t="array" ref="G1119">_xll.DCE_EC312_SpecificHeat_Ca(B1119)</f>
        <v>650</v>
      </c>
      <c r="H1119" s="67">
        <f t="shared" si="170"/>
        <v>0.13667421119357703</v>
      </c>
      <c r="I1119" s="67">
        <f t="shared" si="171"/>
        <v>1008.419290789431</v>
      </c>
      <c r="J1119" s="71">
        <f t="shared" si="163"/>
        <v>92</v>
      </c>
      <c r="K1119" s="72">
        <f t="shared" si="164"/>
        <v>1008.419290789431</v>
      </c>
    </row>
    <row r="1120" spans="1:11">
      <c r="A1120" s="65">
        <v>1105</v>
      </c>
      <c r="B1120" s="67">
        <f t="shared" si="165"/>
        <v>1008.419290789431</v>
      </c>
      <c r="C1120" s="66">
        <f t="shared" si="166"/>
        <v>92.083333333333329</v>
      </c>
      <c r="D1120" s="70">
        <f t="shared" si="167"/>
        <v>1009.4117549266205</v>
      </c>
      <c r="E1120" s="67">
        <f t="shared" si="168"/>
        <v>1009.4117549266205</v>
      </c>
      <c r="F1120" s="68">
        <f t="shared" si="169"/>
        <v>356.73219604448269</v>
      </c>
      <c r="G1120" s="68" cm="1">
        <f t="array" ref="G1120">_xll.DCE_EC312_SpecificHeat_Ca(B1120)</f>
        <v>650</v>
      </c>
      <c r="H1120" s="67">
        <f t="shared" si="170"/>
        <v>0.13654925436538565</v>
      </c>
      <c r="I1120" s="67">
        <f t="shared" si="171"/>
        <v>1008.5558400437964</v>
      </c>
      <c r="J1120" s="71">
        <f t="shared" si="163"/>
        <v>92.083333333333329</v>
      </c>
      <c r="K1120" s="72">
        <f t="shared" si="164"/>
        <v>1008.5558400437964</v>
      </c>
    </row>
    <row r="1121" spans="1:11">
      <c r="A1121" s="65">
        <v>1106</v>
      </c>
      <c r="B1121" s="67">
        <f t="shared" si="165"/>
        <v>1008.5558400437964</v>
      </c>
      <c r="C1121" s="66">
        <f t="shared" si="166"/>
        <v>92.166666666666671</v>
      </c>
      <c r="D1121" s="70">
        <f t="shared" si="167"/>
        <v>1009.547104164602</v>
      </c>
      <c r="E1121" s="67">
        <f t="shared" si="168"/>
        <v>1009.547104164602</v>
      </c>
      <c r="F1121" s="68">
        <f t="shared" si="169"/>
        <v>356.40634662411321</v>
      </c>
      <c r="G1121" s="68" cm="1">
        <f t="array" ref="G1121">_xll.DCE_EC312_SpecificHeat_Ca(B1121)</f>
        <v>650</v>
      </c>
      <c r="H1121" s="67">
        <f t="shared" si="170"/>
        <v>0.13642452635967095</v>
      </c>
      <c r="I1121" s="67">
        <f t="shared" si="171"/>
        <v>1008.692264570156</v>
      </c>
      <c r="J1121" s="71">
        <f t="shared" si="163"/>
        <v>92.166666666666671</v>
      </c>
      <c r="K1121" s="72">
        <f t="shared" si="164"/>
        <v>1008.692264570156</v>
      </c>
    </row>
    <row r="1122" spans="1:11">
      <c r="A1122" s="65">
        <v>1107</v>
      </c>
      <c r="B1122" s="67">
        <f t="shared" si="165"/>
        <v>1008.692264570156</v>
      </c>
      <c r="C1122" s="66">
        <f t="shared" si="166"/>
        <v>92.25</v>
      </c>
      <c r="D1122" s="70">
        <f t="shared" si="167"/>
        <v>1009.6823312462149</v>
      </c>
      <c r="E1122" s="67">
        <f t="shared" si="168"/>
        <v>1009.6823312462149</v>
      </c>
      <c r="F1122" s="68">
        <f t="shared" si="169"/>
        <v>356.08109335384626</v>
      </c>
      <c r="G1122" s="68" cm="1">
        <f t="array" ref="G1122">_xll.DCE_EC312_SpecificHeat_Ca(B1122)</f>
        <v>650</v>
      </c>
      <c r="H1122" s="67">
        <f t="shared" si="170"/>
        <v>0.13630002654713003</v>
      </c>
      <c r="I1122" s="67">
        <f t="shared" si="171"/>
        <v>1008.8285645967031</v>
      </c>
      <c r="J1122" s="71">
        <f t="shared" si="163"/>
        <v>92.25</v>
      </c>
      <c r="K1122" s="72">
        <f t="shared" si="164"/>
        <v>1008.8285645967031</v>
      </c>
    </row>
    <row r="1123" spans="1:11">
      <c r="A1123" s="65">
        <v>1108</v>
      </c>
      <c r="B1123" s="67">
        <f t="shared" si="165"/>
        <v>1008.8285645967031</v>
      </c>
      <c r="C1123" s="66">
        <f t="shared" si="166"/>
        <v>92.333333333333329</v>
      </c>
      <c r="D1123" s="70">
        <f t="shared" si="167"/>
        <v>1009.8174363917593</v>
      </c>
      <c r="E1123" s="67">
        <f t="shared" si="168"/>
        <v>1009.8174363917593</v>
      </c>
      <c r="F1123" s="68">
        <f t="shared" si="169"/>
        <v>355.75643459630038</v>
      </c>
      <c r="G1123" s="68" cm="1">
        <f t="array" ref="G1123">_xll.DCE_EC312_SpecificHeat_Ca(B1123)</f>
        <v>650</v>
      </c>
      <c r="H1123" s="67">
        <f t="shared" si="170"/>
        <v>0.13617575430100914</v>
      </c>
      <c r="I1123" s="67">
        <f t="shared" si="171"/>
        <v>1008.9647403510041</v>
      </c>
      <c r="J1123" s="71">
        <f t="shared" si="163"/>
        <v>92.333333333333329</v>
      </c>
      <c r="K1123" s="72">
        <f t="shared" si="164"/>
        <v>1008.9647403510041</v>
      </c>
    </row>
    <row r="1124" spans="1:11">
      <c r="A1124" s="65">
        <v>1109</v>
      </c>
      <c r="B1124" s="67">
        <f t="shared" si="165"/>
        <v>1008.9647403510041</v>
      </c>
      <c r="C1124" s="66">
        <f t="shared" si="166"/>
        <v>92.416666666666671</v>
      </c>
      <c r="D1124" s="70">
        <f t="shared" si="167"/>
        <v>1009.9524198209399</v>
      </c>
      <c r="E1124" s="67">
        <f t="shared" si="168"/>
        <v>1009.9524198209399</v>
      </c>
      <c r="F1124" s="68">
        <f t="shared" si="169"/>
        <v>355.43236871922755</v>
      </c>
      <c r="G1124" s="68" cm="1">
        <f t="array" ref="G1124">_xll.DCE_EC312_SpecificHeat_Ca(B1124)</f>
        <v>650</v>
      </c>
      <c r="H1124" s="67">
        <f t="shared" si="170"/>
        <v>0.13605170899651961</v>
      </c>
      <c r="I1124" s="67">
        <f t="shared" si="171"/>
        <v>1009.1007920600007</v>
      </c>
      <c r="J1124" s="71">
        <f t="shared" si="163"/>
        <v>92.416666666666671</v>
      </c>
      <c r="K1124" s="72">
        <f t="shared" si="164"/>
        <v>1009.1007920600007</v>
      </c>
    </row>
    <row r="1125" spans="1:11">
      <c r="A1125" s="65">
        <v>1110</v>
      </c>
      <c r="B1125" s="67">
        <f t="shared" si="165"/>
        <v>1009.1007920600007</v>
      </c>
      <c r="C1125" s="66">
        <f t="shared" si="166"/>
        <v>92.5</v>
      </c>
      <c r="D1125" s="70">
        <f t="shared" si="167"/>
        <v>1010.0872817528682</v>
      </c>
      <c r="E1125" s="67">
        <f t="shared" si="168"/>
        <v>1010.0872817528682</v>
      </c>
      <c r="F1125" s="68">
        <f t="shared" si="169"/>
        <v>355.10889409702833</v>
      </c>
      <c r="G1125" s="68" cm="1">
        <f t="array" ref="G1125">_xll.DCE_EC312_SpecificHeat_Ca(B1125)</f>
        <v>650</v>
      </c>
      <c r="H1125" s="67">
        <f t="shared" si="170"/>
        <v>0.13592789001141764</v>
      </c>
      <c r="I1125" s="67">
        <f t="shared" si="171"/>
        <v>1009.2367199500121</v>
      </c>
      <c r="J1125" s="71">
        <f t="shared" si="163"/>
        <v>92.5</v>
      </c>
      <c r="K1125" s="72">
        <f t="shared" si="164"/>
        <v>1009.2367199500121</v>
      </c>
    </row>
    <row r="1126" spans="1:11">
      <c r="A1126" s="65">
        <v>1111</v>
      </c>
      <c r="B1126" s="67">
        <f t="shared" si="165"/>
        <v>1009.2367199500121</v>
      </c>
      <c r="C1126" s="66">
        <f t="shared" si="166"/>
        <v>92.583333333333329</v>
      </c>
      <c r="D1126" s="70">
        <f t="shared" si="167"/>
        <v>1010.2220224060644</v>
      </c>
      <c r="E1126" s="67">
        <f t="shared" si="168"/>
        <v>1010.2220224060644</v>
      </c>
      <c r="F1126" s="68">
        <f t="shared" si="169"/>
        <v>354.78600910972136</v>
      </c>
      <c r="G1126" s="68" cm="1">
        <f t="array" ref="G1126">_xll.DCE_EC312_SpecificHeat_Ca(B1126)</f>
        <v>650</v>
      </c>
      <c r="H1126" s="67">
        <f t="shared" si="170"/>
        <v>0.1358042967256099</v>
      </c>
      <c r="I1126" s="67">
        <f t="shared" si="171"/>
        <v>1009.3725242467377</v>
      </c>
      <c r="J1126" s="71">
        <f t="shared" si="163"/>
        <v>92.583333333333329</v>
      </c>
      <c r="K1126" s="72">
        <f t="shared" si="164"/>
        <v>1009.3725242467377</v>
      </c>
    </row>
    <row r="1127" spans="1:11">
      <c r="A1127" s="65">
        <v>1112</v>
      </c>
      <c r="B1127" s="67">
        <f t="shared" si="165"/>
        <v>1009.3725242467377</v>
      </c>
      <c r="C1127" s="66">
        <f t="shared" si="166"/>
        <v>92.666666666666671</v>
      </c>
      <c r="D1127" s="70">
        <f t="shared" si="167"/>
        <v>1010.3566419984597</v>
      </c>
      <c r="E1127" s="67">
        <f t="shared" si="168"/>
        <v>1010.3566419984597</v>
      </c>
      <c r="F1127" s="68">
        <f t="shared" si="169"/>
        <v>354.46371214360505</v>
      </c>
      <c r="G1127" s="68" cm="1">
        <f t="array" ref="G1127">_xll.DCE_EC312_SpecificHeat_Ca(B1127)</f>
        <v>650</v>
      </c>
      <c r="H1127" s="67">
        <f t="shared" si="170"/>
        <v>0.1356809285214069</v>
      </c>
      <c r="I1127" s="67">
        <f t="shared" si="171"/>
        <v>1009.5082051752591</v>
      </c>
      <c r="J1127" s="71">
        <f t="shared" ref="J1127:J1190" si="172">C1127</f>
        <v>92.666666666666671</v>
      </c>
      <c r="K1127" s="72">
        <f t="shared" ref="K1127:K1190" si="173">I1127</f>
        <v>1009.5082051752591</v>
      </c>
    </row>
    <row r="1128" spans="1:11">
      <c r="A1128" s="65">
        <v>1113</v>
      </c>
      <c r="B1128" s="67">
        <f t="shared" si="165"/>
        <v>1009.5082051752591</v>
      </c>
      <c r="C1128" s="66">
        <f t="shared" si="166"/>
        <v>92.75</v>
      </c>
      <c r="D1128" s="70">
        <f t="shared" si="167"/>
        <v>1010.4911407473985</v>
      </c>
      <c r="E1128" s="67">
        <f t="shared" si="168"/>
        <v>1010.4911407473985</v>
      </c>
      <c r="F1128" s="68">
        <f t="shared" si="169"/>
        <v>354.1420015901279</v>
      </c>
      <c r="G1128" s="68" cm="1">
        <f t="array" ref="G1128">_xll.DCE_EC312_SpecificHeat_Ca(B1128)</f>
        <v>650</v>
      </c>
      <c r="H1128" s="67">
        <f t="shared" si="170"/>
        <v>0.13555778478309036</v>
      </c>
      <c r="I1128" s="67">
        <f t="shared" si="171"/>
        <v>1009.6437629600423</v>
      </c>
      <c r="J1128" s="71">
        <f t="shared" si="172"/>
        <v>92.75</v>
      </c>
      <c r="K1128" s="72">
        <f t="shared" si="173"/>
        <v>1009.6437629600423</v>
      </c>
    </row>
    <row r="1129" spans="1:11">
      <c r="A1129" s="65">
        <v>1114</v>
      </c>
      <c r="B1129" s="67">
        <f t="shared" si="165"/>
        <v>1009.6437629600423</v>
      </c>
      <c r="C1129" s="66">
        <f t="shared" si="166"/>
        <v>92.833333333333329</v>
      </c>
      <c r="D1129" s="70">
        <f t="shared" si="167"/>
        <v>1010.6255188696405</v>
      </c>
      <c r="E1129" s="67">
        <f t="shared" si="168"/>
        <v>1010.6255188696405</v>
      </c>
      <c r="F1129" s="68">
        <f t="shared" si="169"/>
        <v>353.82087584748609</v>
      </c>
      <c r="G1129" s="68" cm="1">
        <f t="array" ref="G1129">_xll.DCE_EC312_SpecificHeat_Ca(B1129)</f>
        <v>650</v>
      </c>
      <c r="H1129" s="67">
        <f t="shared" si="170"/>
        <v>0.13543486489752499</v>
      </c>
      <c r="I1129" s="67">
        <f t="shared" si="171"/>
        <v>1009.7791978249398</v>
      </c>
      <c r="J1129" s="71">
        <f t="shared" si="172"/>
        <v>92.833333333333329</v>
      </c>
      <c r="K1129" s="72">
        <f t="shared" si="173"/>
        <v>1009.7791978249398</v>
      </c>
    </row>
    <row r="1130" spans="1:11">
      <c r="A1130" s="65">
        <v>1115</v>
      </c>
      <c r="B1130" s="67">
        <f t="shared" si="165"/>
        <v>1009.7791978249398</v>
      </c>
      <c r="C1130" s="66">
        <f t="shared" si="166"/>
        <v>92.916666666666671</v>
      </c>
      <c r="D1130" s="70">
        <f t="shared" si="167"/>
        <v>1010.7597765813626</v>
      </c>
      <c r="E1130" s="67">
        <f t="shared" si="168"/>
        <v>1010.7597765813626</v>
      </c>
      <c r="F1130" s="68">
        <f t="shared" si="169"/>
        <v>353.50033331925005</v>
      </c>
      <c r="G1130" s="68" cm="1">
        <f t="array" ref="G1130">_xll.DCE_EC312_SpecificHeat_Ca(B1130)</f>
        <v>650</v>
      </c>
      <c r="H1130" s="67">
        <f t="shared" si="170"/>
        <v>0.13531216825363257</v>
      </c>
      <c r="I1130" s="67">
        <f t="shared" si="171"/>
        <v>1009.9145099931935</v>
      </c>
      <c r="J1130" s="71">
        <f t="shared" si="172"/>
        <v>92.916666666666671</v>
      </c>
      <c r="K1130" s="72">
        <f t="shared" si="173"/>
        <v>1009.9145099931935</v>
      </c>
    </row>
    <row r="1131" spans="1:11">
      <c r="A1131" s="65">
        <v>1116</v>
      </c>
      <c r="B1131" s="67">
        <f t="shared" si="165"/>
        <v>1009.9145099931935</v>
      </c>
      <c r="C1131" s="66">
        <f t="shared" si="166"/>
        <v>93</v>
      </c>
      <c r="D1131" s="70">
        <f t="shared" si="167"/>
        <v>1010.893914098161</v>
      </c>
      <c r="E1131" s="67">
        <f t="shared" si="168"/>
        <v>1010.893914098161</v>
      </c>
      <c r="F1131" s="68">
        <f t="shared" si="169"/>
        <v>353.18037241481505</v>
      </c>
      <c r="G1131" s="68" cm="1">
        <f t="array" ref="G1131">_xll.DCE_EC312_SpecificHeat_Ca(B1131)</f>
        <v>650</v>
      </c>
      <c r="H1131" s="67">
        <f t="shared" si="170"/>
        <v>0.13518969424256455</v>
      </c>
      <c r="I1131" s="67">
        <f t="shared" si="171"/>
        <v>1010.049699687436</v>
      </c>
      <c r="J1131" s="71">
        <f t="shared" si="172"/>
        <v>93</v>
      </c>
      <c r="K1131" s="72">
        <f t="shared" si="173"/>
        <v>1010.049699687436</v>
      </c>
    </row>
    <row r="1132" spans="1:11">
      <c r="A1132" s="65">
        <v>1117</v>
      </c>
      <c r="B1132" s="67">
        <f t="shared" si="165"/>
        <v>1010.049699687436</v>
      </c>
      <c r="C1132" s="66">
        <f t="shared" si="166"/>
        <v>93.083333333333329</v>
      </c>
      <c r="D1132" s="70">
        <f t="shared" si="167"/>
        <v>1011.0279316350537</v>
      </c>
      <c r="E1132" s="67">
        <f t="shared" si="168"/>
        <v>1011.0279316350537</v>
      </c>
      <c r="F1132" s="68">
        <f t="shared" si="169"/>
        <v>352.86099154945799</v>
      </c>
      <c r="G1132" s="68" cm="1">
        <f t="array" ref="G1132">_xll.DCE_EC312_SpecificHeat_Ca(B1132)</f>
        <v>650</v>
      </c>
      <c r="H1132" s="67">
        <f t="shared" si="170"/>
        <v>0.13506744225772369</v>
      </c>
      <c r="I1132" s="67">
        <f t="shared" si="171"/>
        <v>1010.1847671296938</v>
      </c>
      <c r="J1132" s="71">
        <f t="shared" si="172"/>
        <v>93.083333333333329</v>
      </c>
      <c r="K1132" s="72">
        <f t="shared" si="173"/>
        <v>1010.1847671296938</v>
      </c>
    </row>
    <row r="1133" spans="1:11">
      <c r="A1133" s="65">
        <v>1118</v>
      </c>
      <c r="B1133" s="67">
        <f t="shared" si="165"/>
        <v>1010.1847671296938</v>
      </c>
      <c r="C1133" s="66">
        <f t="shared" si="166"/>
        <v>93.166666666666671</v>
      </c>
      <c r="D1133" s="70">
        <f t="shared" si="167"/>
        <v>1011.1618294064818</v>
      </c>
      <c r="E1133" s="67">
        <f t="shared" si="168"/>
        <v>1011.1618294064818</v>
      </c>
      <c r="F1133" s="68">
        <f t="shared" si="169"/>
        <v>352.54218914421614</v>
      </c>
      <c r="G1133" s="68" cm="1">
        <f t="array" ref="G1133">_xll.DCE_EC312_SpecificHeat_Ca(B1133)</f>
        <v>650</v>
      </c>
      <c r="H1133" s="67">
        <f t="shared" si="170"/>
        <v>0.13494541169471772</v>
      </c>
      <c r="I1133" s="67">
        <f t="shared" si="171"/>
        <v>1010.3197125413885</v>
      </c>
      <c r="J1133" s="71">
        <f t="shared" si="172"/>
        <v>93.166666666666671</v>
      </c>
      <c r="K1133" s="72">
        <f t="shared" si="173"/>
        <v>1010.3197125413885</v>
      </c>
    </row>
    <row r="1134" spans="1:11">
      <c r="A1134" s="65">
        <v>1119</v>
      </c>
      <c r="B1134" s="67">
        <f t="shared" si="165"/>
        <v>1010.3197125413885</v>
      </c>
      <c r="C1134" s="66">
        <f t="shared" si="166"/>
        <v>93.25</v>
      </c>
      <c r="D1134" s="70">
        <f t="shared" si="167"/>
        <v>1011.2956076263126</v>
      </c>
      <c r="E1134" s="67">
        <f t="shared" si="168"/>
        <v>1011.2956076263126</v>
      </c>
      <c r="F1134" s="68">
        <f t="shared" si="169"/>
        <v>352.22396362577007</v>
      </c>
      <c r="G1134" s="68" cm="1">
        <f t="array" ref="G1134">_xll.DCE_EC312_SpecificHeat_Ca(B1134)</f>
        <v>650</v>
      </c>
      <c r="H1134" s="67">
        <f t="shared" si="170"/>
        <v>0.13482360195131449</v>
      </c>
      <c r="I1134" s="67">
        <f t="shared" si="171"/>
        <v>1010.4545361433399</v>
      </c>
      <c r="J1134" s="71">
        <f t="shared" si="172"/>
        <v>93.25</v>
      </c>
      <c r="K1134" s="72">
        <f t="shared" si="173"/>
        <v>1010.4545361433399</v>
      </c>
    </row>
    <row r="1135" spans="1:11">
      <c r="A1135" s="65">
        <v>1120</v>
      </c>
      <c r="B1135" s="67">
        <f t="shared" si="165"/>
        <v>1010.4545361433399</v>
      </c>
      <c r="C1135" s="66">
        <f t="shared" si="166"/>
        <v>93.333333333333329</v>
      </c>
      <c r="D1135" s="70">
        <f t="shared" si="167"/>
        <v>1011.4292665078403</v>
      </c>
      <c r="E1135" s="67">
        <f t="shared" si="168"/>
        <v>1011.4292665078403</v>
      </c>
      <c r="F1135" s="68">
        <f t="shared" si="169"/>
        <v>351.90631342666069</v>
      </c>
      <c r="G1135" s="68" cm="1">
        <f t="array" ref="G1135">_xll.DCE_EC312_SpecificHeat_Ca(B1135)</f>
        <v>650</v>
      </c>
      <c r="H1135" s="67">
        <f t="shared" si="170"/>
        <v>0.13470201242752505</v>
      </c>
      <c r="I1135" s="67">
        <f t="shared" si="171"/>
        <v>1010.5892381557674</v>
      </c>
      <c r="J1135" s="71">
        <f t="shared" si="172"/>
        <v>93.333333333333329</v>
      </c>
      <c r="K1135" s="72">
        <f t="shared" si="173"/>
        <v>1010.5892381557674</v>
      </c>
    </row>
    <row r="1136" spans="1:11">
      <c r="A1136" s="65">
        <v>1121</v>
      </c>
      <c r="B1136" s="67">
        <f t="shared" si="165"/>
        <v>1010.5892381557674</v>
      </c>
      <c r="C1136" s="66">
        <f t="shared" si="166"/>
        <v>93.416666666666671</v>
      </c>
      <c r="D1136" s="70">
        <f t="shared" si="167"/>
        <v>1011.5628062637894</v>
      </c>
      <c r="E1136" s="67">
        <f t="shared" si="168"/>
        <v>1011.5628062637894</v>
      </c>
      <c r="F1136" s="68">
        <f t="shared" si="169"/>
        <v>351.58923698495244</v>
      </c>
      <c r="G1136" s="68" cm="1">
        <f t="array" ref="G1136">_xll.DCE_EC312_SpecificHeat_Ca(B1136)</f>
        <v>650</v>
      </c>
      <c r="H1136" s="67">
        <f t="shared" si="170"/>
        <v>0.1345806425254748</v>
      </c>
      <c r="I1136" s="67">
        <f t="shared" si="171"/>
        <v>1010.7238187982929</v>
      </c>
      <c r="J1136" s="71">
        <f t="shared" si="172"/>
        <v>93.416666666666671</v>
      </c>
      <c r="K1136" s="72">
        <f t="shared" si="173"/>
        <v>1010.7238187982929</v>
      </c>
    </row>
    <row r="1137" spans="1:11">
      <c r="A1137" s="65">
        <v>1122</v>
      </c>
      <c r="B1137" s="67">
        <f t="shared" si="165"/>
        <v>1010.7238187982929</v>
      </c>
      <c r="C1137" s="66">
        <f t="shared" si="166"/>
        <v>93.5</v>
      </c>
      <c r="D1137" s="70">
        <f t="shared" si="167"/>
        <v>1011.696227106316</v>
      </c>
      <c r="E1137" s="67">
        <f t="shared" si="168"/>
        <v>1011.696227106316</v>
      </c>
      <c r="F1137" s="68">
        <f t="shared" si="169"/>
        <v>351.27273274460083</v>
      </c>
      <c r="G1137" s="68" cm="1">
        <f t="array" ref="G1137">_xll.DCE_EC312_SpecificHeat_Ca(B1137)</f>
        <v>650</v>
      </c>
      <c r="H1137" s="67">
        <f t="shared" si="170"/>
        <v>0.13445949164954404</v>
      </c>
      <c r="I1137" s="67">
        <f t="shared" si="171"/>
        <v>1010.8582782899424</v>
      </c>
      <c r="J1137" s="71">
        <f t="shared" si="172"/>
        <v>93.5</v>
      </c>
      <c r="K1137" s="72">
        <f t="shared" si="173"/>
        <v>1010.8582782899424</v>
      </c>
    </row>
    <row r="1138" spans="1:11">
      <c r="A1138" s="65">
        <v>1123</v>
      </c>
      <c r="B1138" s="67">
        <f t="shared" si="165"/>
        <v>1010.8582782899424</v>
      </c>
      <c r="C1138" s="66">
        <f t="shared" si="166"/>
        <v>93.583333333333329</v>
      </c>
      <c r="D1138" s="70">
        <f t="shared" si="167"/>
        <v>1011.8295292470096</v>
      </c>
      <c r="E1138" s="67">
        <f t="shared" si="168"/>
        <v>1011.8295292470096</v>
      </c>
      <c r="F1138" s="68">
        <f t="shared" si="169"/>
        <v>350.95679915496538</v>
      </c>
      <c r="G1138" s="68" cm="1">
        <f t="array" ref="G1138">_xll.DCE_EC312_SpecificHeat_Ca(B1138)</f>
        <v>650</v>
      </c>
      <c r="H1138" s="67">
        <f t="shared" si="170"/>
        <v>0.13433855920618162</v>
      </c>
      <c r="I1138" s="67">
        <f t="shared" si="171"/>
        <v>1010.9926168491486</v>
      </c>
      <c r="J1138" s="71">
        <f t="shared" si="172"/>
        <v>93.583333333333329</v>
      </c>
      <c r="K1138" s="72">
        <f t="shared" si="173"/>
        <v>1010.9926168491486</v>
      </c>
    </row>
    <row r="1139" spans="1:11">
      <c r="A1139" s="65">
        <v>1124</v>
      </c>
      <c r="B1139" s="67">
        <f t="shared" si="165"/>
        <v>1010.9926168491486</v>
      </c>
      <c r="C1139" s="66">
        <f t="shared" si="166"/>
        <v>93.666666666666671</v>
      </c>
      <c r="D1139" s="70">
        <f t="shared" si="167"/>
        <v>1011.9627128968958</v>
      </c>
      <c r="E1139" s="67">
        <f t="shared" si="168"/>
        <v>1011.9627128968958</v>
      </c>
      <c r="F1139" s="68">
        <f t="shared" si="169"/>
        <v>350.64143467099734</v>
      </c>
      <c r="G1139" s="68" cm="1">
        <f t="array" ref="G1139">_xll.DCE_EC312_SpecificHeat_Ca(B1139)</f>
        <v>650</v>
      </c>
      <c r="H1139" s="67">
        <f t="shared" si="170"/>
        <v>0.13421784460397682</v>
      </c>
      <c r="I1139" s="67">
        <f t="shared" si="171"/>
        <v>1011.1268346937526</v>
      </c>
      <c r="J1139" s="71">
        <f t="shared" si="172"/>
        <v>93.666666666666671</v>
      </c>
      <c r="K1139" s="72">
        <f t="shared" si="173"/>
        <v>1011.1268346937526</v>
      </c>
    </row>
    <row r="1140" spans="1:11">
      <c r="A1140" s="65">
        <v>1125</v>
      </c>
      <c r="B1140" s="67">
        <f t="shared" si="165"/>
        <v>1011.1268346937526</v>
      </c>
      <c r="C1140" s="66">
        <f t="shared" si="166"/>
        <v>93.75</v>
      </c>
      <c r="D1140" s="70">
        <f t="shared" si="167"/>
        <v>1012.0957782664382</v>
      </c>
      <c r="E1140" s="67">
        <f t="shared" si="168"/>
        <v>1012.0957782664382</v>
      </c>
      <c r="F1140" s="68">
        <f t="shared" si="169"/>
        <v>350.32663775333464</v>
      </c>
      <c r="G1140" s="68" cm="1">
        <f t="array" ref="G1140">_xll.DCE_EC312_SpecificHeat_Ca(B1140)</f>
        <v>650</v>
      </c>
      <c r="H1140" s="67">
        <f t="shared" si="170"/>
        <v>0.13409734725369557</v>
      </c>
      <c r="I1140" s="67">
        <f t="shared" si="171"/>
        <v>1011.2609320410063</v>
      </c>
      <c r="J1140" s="71">
        <f t="shared" si="172"/>
        <v>93.75</v>
      </c>
      <c r="K1140" s="72">
        <f t="shared" si="173"/>
        <v>1011.2609320410063</v>
      </c>
    </row>
    <row r="1141" spans="1:11">
      <c r="A1141" s="65">
        <v>1126</v>
      </c>
      <c r="B1141" s="67">
        <f t="shared" si="165"/>
        <v>1011.2609320410063</v>
      </c>
      <c r="C1141" s="66">
        <f t="shared" si="166"/>
        <v>93.833333333333329</v>
      </c>
      <c r="D1141" s="70">
        <f t="shared" si="167"/>
        <v>1012.2287255655393</v>
      </c>
      <c r="E1141" s="67">
        <f t="shared" si="168"/>
        <v>1012.2287255655393</v>
      </c>
      <c r="F1141" s="68">
        <f t="shared" si="169"/>
        <v>350.01240686822314</v>
      </c>
      <c r="G1141" s="68" cm="1">
        <f t="array" ref="G1141">_xll.DCE_EC312_SpecificHeat_Ca(B1141)</f>
        <v>650</v>
      </c>
      <c r="H1141" s="67">
        <f t="shared" si="170"/>
        <v>0.13397706656825054</v>
      </c>
      <c r="I1141" s="67">
        <f t="shared" si="171"/>
        <v>1011.3949091075746</v>
      </c>
      <c r="J1141" s="71">
        <f t="shared" si="172"/>
        <v>93.833333333333329</v>
      </c>
      <c r="K1141" s="72">
        <f t="shared" si="173"/>
        <v>1011.3949091075746</v>
      </c>
    </row>
    <row r="1142" spans="1:11">
      <c r="A1142" s="65">
        <v>1127</v>
      </c>
      <c r="B1142" s="67">
        <f t="shared" si="165"/>
        <v>1011.3949091075746</v>
      </c>
      <c r="C1142" s="66">
        <f t="shared" si="166"/>
        <v>93.916666666666671</v>
      </c>
      <c r="D1142" s="70">
        <f t="shared" si="167"/>
        <v>1012.3615550035444</v>
      </c>
      <c r="E1142" s="67">
        <f t="shared" si="168"/>
        <v>1012.3615550035444</v>
      </c>
      <c r="F1142" s="68">
        <f t="shared" si="169"/>
        <v>349.69874048739564</v>
      </c>
      <c r="G1142" s="68" cm="1">
        <f t="array" ref="G1142">_xll.DCE_EC312_SpecificHeat_Ca(B1142)</f>
        <v>650</v>
      </c>
      <c r="H1142" s="67">
        <f t="shared" si="170"/>
        <v>0.13385700196265451</v>
      </c>
      <c r="I1142" s="67">
        <f t="shared" si="171"/>
        <v>1011.5287661095372</v>
      </c>
      <c r="J1142" s="71">
        <f t="shared" si="172"/>
        <v>93.916666666666671</v>
      </c>
      <c r="K1142" s="72">
        <f t="shared" si="173"/>
        <v>1011.5287661095372</v>
      </c>
    </row>
    <row r="1143" spans="1:11">
      <c r="A1143" s="65">
        <v>1128</v>
      </c>
      <c r="B1143" s="67">
        <f t="shared" si="165"/>
        <v>1011.5287661095372</v>
      </c>
      <c r="C1143" s="66">
        <f t="shared" si="166"/>
        <v>94</v>
      </c>
      <c r="D1143" s="70">
        <f t="shared" si="167"/>
        <v>1012.4942667892417</v>
      </c>
      <c r="E1143" s="67">
        <f t="shared" si="168"/>
        <v>1012.4942667892417</v>
      </c>
      <c r="F1143" s="68">
        <f t="shared" si="169"/>
        <v>349.38563708811841</v>
      </c>
      <c r="G1143" s="68" cm="1">
        <f t="array" ref="G1143">_xll.DCE_EC312_SpecificHeat_Ca(B1143)</f>
        <v>650</v>
      </c>
      <c r="H1143" s="67">
        <f t="shared" si="170"/>
        <v>0.13373715285403845</v>
      </c>
      <c r="I1143" s="67">
        <f t="shared" si="171"/>
        <v>1011.6625032623912</v>
      </c>
      <c r="J1143" s="71">
        <f t="shared" si="172"/>
        <v>94</v>
      </c>
      <c r="K1143" s="72">
        <f t="shared" si="173"/>
        <v>1011.6625032623912</v>
      </c>
    </row>
    <row r="1144" spans="1:11">
      <c r="A1144" s="65">
        <v>1129</v>
      </c>
      <c r="B1144" s="67">
        <f t="shared" si="165"/>
        <v>1011.6625032623912</v>
      </c>
      <c r="C1144" s="66">
        <f t="shared" si="166"/>
        <v>94.083333333333329</v>
      </c>
      <c r="D1144" s="70">
        <f t="shared" si="167"/>
        <v>1012.6268611308656</v>
      </c>
      <c r="E1144" s="67">
        <f t="shared" si="168"/>
        <v>1012.6268611308656</v>
      </c>
      <c r="F1144" s="68">
        <f t="shared" si="169"/>
        <v>349.07309515298618</v>
      </c>
      <c r="G1144" s="68" cm="1">
        <f t="array" ref="G1144">_xll.DCE_EC312_SpecificHeat_Ca(B1144)</f>
        <v>650</v>
      </c>
      <c r="H1144" s="67">
        <f t="shared" si="170"/>
        <v>0.13361751866157298</v>
      </c>
      <c r="I1144" s="67">
        <f t="shared" si="171"/>
        <v>1011.7961207810528</v>
      </c>
      <c r="J1144" s="71">
        <f t="shared" si="172"/>
        <v>94.083333333333329</v>
      </c>
      <c r="K1144" s="72">
        <f t="shared" si="173"/>
        <v>1011.7961207810528</v>
      </c>
    </row>
    <row r="1145" spans="1:11">
      <c r="A1145" s="65">
        <v>1130</v>
      </c>
      <c r="B1145" s="67">
        <f t="shared" si="165"/>
        <v>1011.7961207810528</v>
      </c>
      <c r="C1145" s="66">
        <f t="shared" si="166"/>
        <v>94.166666666666671</v>
      </c>
      <c r="D1145" s="70">
        <f t="shared" si="167"/>
        <v>1012.7593382360978</v>
      </c>
      <c r="E1145" s="67">
        <f t="shared" si="168"/>
        <v>1012.7593382360978</v>
      </c>
      <c r="F1145" s="68">
        <f t="shared" si="169"/>
        <v>348.76111317014926</v>
      </c>
      <c r="G1145" s="68" cm="1">
        <f t="array" ref="G1145">_xll.DCE_EC312_SpecificHeat_Ca(B1145)</f>
        <v>650</v>
      </c>
      <c r="H1145" s="67">
        <f t="shared" si="170"/>
        <v>0.13349809880655517</v>
      </c>
      <c r="I1145" s="67">
        <f t="shared" si="171"/>
        <v>1011.9296188798593</v>
      </c>
      <c r="J1145" s="71">
        <f t="shared" si="172"/>
        <v>94.166666666666671</v>
      </c>
      <c r="K1145" s="72">
        <f t="shared" si="173"/>
        <v>1011.9296188798593</v>
      </c>
    </row>
    <row r="1146" spans="1:11">
      <c r="A1146" s="65">
        <v>1131</v>
      </c>
      <c r="B1146" s="67">
        <f t="shared" si="165"/>
        <v>1011.9296188798593</v>
      </c>
      <c r="C1146" s="66">
        <f t="shared" si="166"/>
        <v>94.25</v>
      </c>
      <c r="D1146" s="70">
        <f t="shared" si="167"/>
        <v>1012.89169831207</v>
      </c>
      <c r="E1146" s="67">
        <f t="shared" si="168"/>
        <v>1012.89169831207</v>
      </c>
      <c r="F1146" s="68">
        <f t="shared" si="169"/>
        <v>348.44968963316137</v>
      </c>
      <c r="G1146" s="68" cm="1">
        <f t="array" ref="G1146">_xll.DCE_EC312_SpecificHeat_Ca(B1146)</f>
        <v>650</v>
      </c>
      <c r="H1146" s="67">
        <f t="shared" si="170"/>
        <v>0.13337889271235048</v>
      </c>
      <c r="I1146" s="67">
        <f t="shared" si="171"/>
        <v>1012.0629977725716</v>
      </c>
      <c r="J1146" s="71">
        <f t="shared" si="172"/>
        <v>94.25</v>
      </c>
      <c r="K1146" s="72">
        <f t="shared" si="173"/>
        <v>1012.0629977725716</v>
      </c>
    </row>
    <row r="1147" spans="1:11">
      <c r="A1147" s="65">
        <v>1132</v>
      </c>
      <c r="B1147" s="67">
        <f t="shared" si="165"/>
        <v>1012.0629977725716</v>
      </c>
      <c r="C1147" s="66">
        <f t="shared" si="166"/>
        <v>94.333333333333329</v>
      </c>
      <c r="D1147" s="70">
        <f t="shared" si="167"/>
        <v>1013.0239415653649</v>
      </c>
      <c r="E1147" s="67">
        <f t="shared" si="168"/>
        <v>1013.0239415653649</v>
      </c>
      <c r="F1147" s="68">
        <f t="shared" si="169"/>
        <v>348.1388230411311</v>
      </c>
      <c r="G1147" s="68" cm="1">
        <f t="array" ref="G1147">_xll.DCE_EC312_SpecificHeat_Ca(B1147)</f>
        <v>650</v>
      </c>
      <c r="H1147" s="67">
        <f t="shared" si="170"/>
        <v>0.1332598998044506</v>
      </c>
      <c r="I1147" s="67">
        <f t="shared" si="171"/>
        <v>1012.1962576723761</v>
      </c>
      <c r="J1147" s="71">
        <f t="shared" si="172"/>
        <v>94.333333333333329</v>
      </c>
      <c r="K1147" s="72">
        <f t="shared" si="173"/>
        <v>1012.1962576723761</v>
      </c>
    </row>
    <row r="1148" spans="1:11">
      <c r="A1148" s="65">
        <v>1133</v>
      </c>
      <c r="B1148" s="67">
        <f t="shared" si="165"/>
        <v>1012.1962576723761</v>
      </c>
      <c r="C1148" s="66">
        <f t="shared" si="166"/>
        <v>94.416666666666671</v>
      </c>
      <c r="D1148" s="70">
        <f t="shared" si="167"/>
        <v>1013.1560682020194</v>
      </c>
      <c r="E1148" s="67">
        <f t="shared" si="168"/>
        <v>1013.1560682020194</v>
      </c>
      <c r="F1148" s="68">
        <f t="shared" si="169"/>
        <v>347.82851189840454</v>
      </c>
      <c r="G1148" s="68" cm="1">
        <f t="array" ref="G1148">_xll.DCE_EC312_SpecificHeat_Ca(B1148)</f>
        <v>650</v>
      </c>
      <c r="H1148" s="67">
        <f t="shared" si="170"/>
        <v>0.13314111951035207</v>
      </c>
      <c r="I1148" s="67">
        <f t="shared" si="171"/>
        <v>1012.3293987918864</v>
      </c>
      <c r="J1148" s="71">
        <f t="shared" si="172"/>
        <v>94.416666666666671</v>
      </c>
      <c r="K1148" s="72">
        <f t="shared" si="173"/>
        <v>1012.3293987918864</v>
      </c>
    </row>
    <row r="1149" spans="1:11">
      <c r="A1149" s="65">
        <v>1134</v>
      </c>
      <c r="B1149" s="67">
        <f t="shared" si="165"/>
        <v>1012.3293987918864</v>
      </c>
      <c r="C1149" s="66">
        <f t="shared" si="166"/>
        <v>94.5</v>
      </c>
      <c r="D1149" s="70">
        <f t="shared" si="167"/>
        <v>1013.2880784275251</v>
      </c>
      <c r="E1149" s="67">
        <f t="shared" si="168"/>
        <v>1013.2880784275251</v>
      </c>
      <c r="F1149" s="68">
        <f t="shared" si="169"/>
        <v>347.51875471469691</v>
      </c>
      <c r="G1149" s="68" cm="1">
        <f t="array" ref="G1149">_xll.DCE_EC312_SpecificHeat_Ca(B1149)</f>
        <v>650</v>
      </c>
      <c r="H1149" s="67">
        <f t="shared" si="170"/>
        <v>0.13302255125960655</v>
      </c>
      <c r="I1149" s="67">
        <f t="shared" si="171"/>
        <v>1012.462421343146</v>
      </c>
      <c r="J1149" s="71">
        <f t="shared" si="172"/>
        <v>94.5</v>
      </c>
      <c r="K1149" s="72">
        <f t="shared" si="173"/>
        <v>1012.462421343146</v>
      </c>
    </row>
    <row r="1150" spans="1:11">
      <c r="A1150" s="65">
        <v>1135</v>
      </c>
      <c r="B1150" s="67">
        <f t="shared" si="165"/>
        <v>1012.462421343146</v>
      </c>
      <c r="C1150" s="66">
        <f t="shared" si="166"/>
        <v>94.583333333333329</v>
      </c>
      <c r="D1150" s="70">
        <f t="shared" si="167"/>
        <v>1013.4199724468314</v>
      </c>
      <c r="E1150" s="67">
        <f t="shared" si="168"/>
        <v>1013.4199724468314</v>
      </c>
      <c r="F1150" s="68">
        <f t="shared" si="169"/>
        <v>347.20955000503795</v>
      </c>
      <c r="G1150" s="68" cm="1">
        <f t="array" ref="G1150">_xll.DCE_EC312_SpecificHeat_Ca(B1150)</f>
        <v>650</v>
      </c>
      <c r="H1150" s="67">
        <f t="shared" si="170"/>
        <v>0.13290419448380003</v>
      </c>
      <c r="I1150" s="67">
        <f t="shared" si="171"/>
        <v>1012.5953255376298</v>
      </c>
      <c r="J1150" s="71">
        <f t="shared" si="172"/>
        <v>94.583333333333329</v>
      </c>
      <c r="K1150" s="72">
        <f t="shared" si="173"/>
        <v>1012.5953255376298</v>
      </c>
    </row>
    <row r="1151" spans="1:11">
      <c r="A1151" s="65">
        <v>1136</v>
      </c>
      <c r="B1151" s="67">
        <f t="shared" si="165"/>
        <v>1012.5953255376298</v>
      </c>
      <c r="C1151" s="66">
        <f t="shared" si="166"/>
        <v>94.666666666666671</v>
      </c>
      <c r="D1151" s="70">
        <f t="shared" si="167"/>
        <v>1013.5517504643467</v>
      </c>
      <c r="E1151" s="67">
        <f t="shared" si="168"/>
        <v>1013.5517504643467</v>
      </c>
      <c r="F1151" s="68">
        <f t="shared" si="169"/>
        <v>346.90089629008986</v>
      </c>
      <c r="G1151" s="68" cm="1">
        <f t="array" ref="G1151">_xll.DCE_EC312_SpecificHeat_Ca(B1151)</f>
        <v>650</v>
      </c>
      <c r="H1151" s="67">
        <f t="shared" si="170"/>
        <v>0.13278604861667453</v>
      </c>
      <c r="I1151" s="67">
        <f t="shared" si="171"/>
        <v>1012.7281115862465</v>
      </c>
      <c r="J1151" s="71">
        <f t="shared" si="172"/>
        <v>94.666666666666671</v>
      </c>
      <c r="K1151" s="72">
        <f t="shared" si="173"/>
        <v>1012.7281115862465</v>
      </c>
    </row>
    <row r="1152" spans="1:11">
      <c r="A1152" s="65">
        <v>1137</v>
      </c>
      <c r="B1152" s="67">
        <f t="shared" si="165"/>
        <v>1012.7281115862465</v>
      </c>
      <c r="C1152" s="66">
        <f t="shared" si="166"/>
        <v>94.75</v>
      </c>
      <c r="D1152" s="70">
        <f t="shared" si="167"/>
        <v>1013.6834126839407</v>
      </c>
      <c r="E1152" s="67">
        <f t="shared" si="168"/>
        <v>1013.6834126839407</v>
      </c>
      <c r="F1152" s="68">
        <f t="shared" si="169"/>
        <v>346.59279209522799</v>
      </c>
      <c r="G1152" s="68" cm="1">
        <f t="array" ref="G1152">_xll.DCE_EC312_SpecificHeat_Ca(B1152)</f>
        <v>650</v>
      </c>
      <c r="H1152" s="67">
        <f t="shared" si="170"/>
        <v>0.13266811309377602</v>
      </c>
      <c r="I1152" s="67">
        <f t="shared" si="171"/>
        <v>1012.8607796993404</v>
      </c>
      <c r="J1152" s="71">
        <f t="shared" si="172"/>
        <v>94.75</v>
      </c>
      <c r="K1152" s="72">
        <f t="shared" si="173"/>
        <v>1012.8607796993404</v>
      </c>
    </row>
    <row r="1153" spans="1:11">
      <c r="A1153" s="65">
        <v>1138</v>
      </c>
      <c r="B1153" s="67">
        <f t="shared" si="165"/>
        <v>1012.8607796993404</v>
      </c>
      <c r="C1153" s="66">
        <f t="shared" si="166"/>
        <v>94.833333333333329</v>
      </c>
      <c r="D1153" s="70">
        <f t="shared" si="167"/>
        <v>1013.8149593089461</v>
      </c>
      <c r="E1153" s="67">
        <f t="shared" si="168"/>
        <v>1013.8149593089461</v>
      </c>
      <c r="F1153" s="68">
        <f t="shared" si="169"/>
        <v>346.28523595144372</v>
      </c>
      <c r="G1153" s="68" cm="1">
        <f t="array" ref="G1153">_xll.DCE_EC312_SpecificHeat_Ca(B1153)</f>
        <v>650</v>
      </c>
      <c r="H1153" s="67">
        <f t="shared" si="170"/>
        <v>0.13255038735280031</v>
      </c>
      <c r="I1153" s="67">
        <f t="shared" si="171"/>
        <v>1012.9933300866932</v>
      </c>
      <c r="J1153" s="71">
        <f t="shared" si="172"/>
        <v>94.833333333333329</v>
      </c>
      <c r="K1153" s="72">
        <f t="shared" si="173"/>
        <v>1012.9933300866932</v>
      </c>
    </row>
    <row r="1154" spans="1:11">
      <c r="A1154" s="65">
        <v>1139</v>
      </c>
      <c r="B1154" s="67">
        <f t="shared" si="165"/>
        <v>1012.9933300866932</v>
      </c>
      <c r="C1154" s="66">
        <f t="shared" si="166"/>
        <v>94.916666666666671</v>
      </c>
      <c r="D1154" s="70">
        <f t="shared" si="167"/>
        <v>1013.9463905421602</v>
      </c>
      <c r="E1154" s="67">
        <f t="shared" si="168"/>
        <v>1013.9463905421602</v>
      </c>
      <c r="F1154" s="68">
        <f t="shared" si="169"/>
        <v>345.97822639501152</v>
      </c>
      <c r="G1154" s="68" cm="1">
        <f t="array" ref="G1154">_xll.DCE_EC312_SpecificHeat_Ca(B1154)</f>
        <v>650</v>
      </c>
      <c r="H1154" s="67">
        <f t="shared" si="170"/>
        <v>0.13243287083346533</v>
      </c>
      <c r="I1154" s="67">
        <f t="shared" si="171"/>
        <v>1013.1257629575266</v>
      </c>
      <c r="J1154" s="71">
        <f t="shared" si="172"/>
        <v>94.916666666666671</v>
      </c>
      <c r="K1154" s="72">
        <f t="shared" si="173"/>
        <v>1013.1257629575266</v>
      </c>
    </row>
    <row r="1155" spans="1:11">
      <c r="A1155" s="65">
        <v>1140</v>
      </c>
      <c r="B1155" s="67">
        <f t="shared" si="165"/>
        <v>1013.1257629575266</v>
      </c>
      <c r="C1155" s="66">
        <f t="shared" si="166"/>
        <v>95</v>
      </c>
      <c r="D1155" s="70">
        <f t="shared" si="167"/>
        <v>1014.0777065858476</v>
      </c>
      <c r="E1155" s="67">
        <f t="shared" si="168"/>
        <v>1014.0777065858476</v>
      </c>
      <c r="F1155" s="68">
        <f t="shared" si="169"/>
        <v>345.67176196729287</v>
      </c>
      <c r="G1155" s="68" cm="1">
        <f t="array" ref="G1155">_xll.DCE_EC312_SpecificHeat_Ca(B1155)</f>
        <v>650</v>
      </c>
      <c r="H1155" s="67">
        <f t="shared" si="170"/>
        <v>0.13231556297743632</v>
      </c>
      <c r="I1155" s="67">
        <f t="shared" si="171"/>
        <v>1013.258078520504</v>
      </c>
      <c r="J1155" s="71">
        <f t="shared" si="172"/>
        <v>95</v>
      </c>
      <c r="K1155" s="72">
        <f t="shared" si="173"/>
        <v>1013.258078520504</v>
      </c>
    </row>
    <row r="1156" spans="1:11">
      <c r="A1156" s="65">
        <v>1141</v>
      </c>
      <c r="B1156" s="67">
        <f t="shared" si="165"/>
        <v>1013.258078520504</v>
      </c>
      <c r="C1156" s="66">
        <f t="shared" si="166"/>
        <v>95.083333333333329</v>
      </c>
      <c r="D1156" s="70">
        <f t="shared" si="167"/>
        <v>1014.2089076417412</v>
      </c>
      <c r="E1156" s="67">
        <f t="shared" si="168"/>
        <v>1014.2089076417412</v>
      </c>
      <c r="F1156" s="68">
        <f t="shared" si="169"/>
        <v>345.36584121481064</v>
      </c>
      <c r="G1156" s="68" cm="1">
        <f t="array" ref="G1156">_xll.DCE_EC312_SpecificHeat_Ca(B1156)</f>
        <v>650</v>
      </c>
      <c r="H1156" s="67">
        <f t="shared" si="170"/>
        <v>0.13219846322835416</v>
      </c>
      <c r="I1156" s="67">
        <f t="shared" si="171"/>
        <v>1013.3902769837324</v>
      </c>
      <c r="J1156" s="71">
        <f t="shared" si="172"/>
        <v>95.083333333333329</v>
      </c>
      <c r="K1156" s="72">
        <f t="shared" si="173"/>
        <v>1013.3902769837324</v>
      </c>
    </row>
    <row r="1157" spans="1:11">
      <c r="A1157" s="65">
        <v>1142</v>
      </c>
      <c r="B1157" s="67">
        <f t="shared" si="165"/>
        <v>1013.3902769837324</v>
      </c>
      <c r="C1157" s="66">
        <f t="shared" si="166"/>
        <v>95.166666666666671</v>
      </c>
      <c r="D1157" s="70">
        <f t="shared" si="167"/>
        <v>1014.3399939110446</v>
      </c>
      <c r="E1157" s="67">
        <f t="shared" si="168"/>
        <v>1014.3399939110446</v>
      </c>
      <c r="F1157" s="68">
        <f t="shared" si="169"/>
        <v>345.06046268949257</v>
      </c>
      <c r="G1157" s="68" cm="1">
        <f t="array" ref="G1157">_xll.DCE_EC312_SpecificHeat_Ca(B1157)</f>
        <v>650</v>
      </c>
      <c r="H1157" s="67">
        <f t="shared" si="170"/>
        <v>0.1320815710319285</v>
      </c>
      <c r="I1157" s="67">
        <f t="shared" si="171"/>
        <v>1013.5223585547643</v>
      </c>
      <c r="J1157" s="71">
        <f t="shared" si="172"/>
        <v>95.166666666666671</v>
      </c>
      <c r="K1157" s="72">
        <f t="shared" si="173"/>
        <v>1013.5223585547643</v>
      </c>
    </row>
    <row r="1158" spans="1:11">
      <c r="A1158" s="65">
        <v>1143</v>
      </c>
      <c r="B1158" s="67">
        <f t="shared" si="165"/>
        <v>1013.5223585547643</v>
      </c>
      <c r="C1158" s="66">
        <f t="shared" si="166"/>
        <v>95.25</v>
      </c>
      <c r="D1158" s="70">
        <f t="shared" si="167"/>
        <v>1014.4709655944337</v>
      </c>
      <c r="E1158" s="67">
        <f t="shared" si="168"/>
        <v>1014.4709655944337</v>
      </c>
      <c r="F1158" s="68">
        <f t="shared" si="169"/>
        <v>344.75562494815927</v>
      </c>
      <c r="G1158" s="68" cm="1">
        <f t="array" ref="G1158">_xll.DCE_EC312_SpecificHeat_Ca(B1158)</f>
        <v>650</v>
      </c>
      <c r="H1158" s="67">
        <f t="shared" si="170"/>
        <v>0.13196488583574201</v>
      </c>
      <c r="I1158" s="67">
        <f t="shared" si="171"/>
        <v>1013.6543234406</v>
      </c>
      <c r="J1158" s="71">
        <f t="shared" si="172"/>
        <v>95.25</v>
      </c>
      <c r="K1158" s="72">
        <f t="shared" si="173"/>
        <v>1013.6543234406</v>
      </c>
    </row>
    <row r="1159" spans="1:11">
      <c r="A1159" s="65">
        <v>1144</v>
      </c>
      <c r="B1159" s="67">
        <f t="shared" si="165"/>
        <v>1013.6543234406</v>
      </c>
      <c r="C1159" s="66">
        <f t="shared" si="166"/>
        <v>95.333333333333329</v>
      </c>
      <c r="D1159" s="70">
        <f t="shared" si="167"/>
        <v>1014.6018228920585</v>
      </c>
      <c r="E1159" s="67">
        <f t="shared" si="168"/>
        <v>1014.6018228920585</v>
      </c>
      <c r="F1159" s="68">
        <f t="shared" si="169"/>
        <v>344.45132655281196</v>
      </c>
      <c r="G1159" s="68" cm="1">
        <f t="array" ref="G1159">_xll.DCE_EC312_SpecificHeat_Ca(B1159)</f>
        <v>650</v>
      </c>
      <c r="H1159" s="67">
        <f t="shared" si="170"/>
        <v>0.13184840708936027</v>
      </c>
      <c r="I1159" s="67">
        <f t="shared" si="171"/>
        <v>1013.7861718476894</v>
      </c>
      <c r="J1159" s="71">
        <f t="shared" si="172"/>
        <v>95.333333333333329</v>
      </c>
      <c r="K1159" s="72">
        <f t="shared" si="173"/>
        <v>1013.7861718476894</v>
      </c>
    </row>
    <row r="1160" spans="1:11">
      <c r="A1160" s="65">
        <v>1145</v>
      </c>
      <c r="B1160" s="67">
        <f t="shared" si="165"/>
        <v>1013.7861718476894</v>
      </c>
      <c r="C1160" s="66">
        <f t="shared" si="166"/>
        <v>95.416666666666671</v>
      </c>
      <c r="D1160" s="70">
        <f t="shared" si="167"/>
        <v>1014.7325660035455</v>
      </c>
      <c r="E1160" s="67">
        <f t="shared" si="168"/>
        <v>1014.7325660035455</v>
      </c>
      <c r="F1160" s="68">
        <f t="shared" si="169"/>
        <v>344.14756607066829</v>
      </c>
      <c r="G1160" s="68" cm="1">
        <f t="array" ref="G1160">_xll.DCE_EC312_SpecificHeat_Ca(B1160)</f>
        <v>650</v>
      </c>
      <c r="H1160" s="67">
        <f t="shared" si="170"/>
        <v>0.13173213424434571</v>
      </c>
      <c r="I1160" s="67">
        <f t="shared" si="171"/>
        <v>1013.9179039819337</v>
      </c>
      <c r="J1160" s="71">
        <f t="shared" si="172"/>
        <v>95.416666666666671</v>
      </c>
      <c r="K1160" s="72">
        <f t="shared" si="173"/>
        <v>1013.9179039819337</v>
      </c>
    </row>
    <row r="1161" spans="1:11">
      <c r="A1161" s="65">
        <v>1146</v>
      </c>
      <c r="B1161" s="67">
        <f t="shared" si="165"/>
        <v>1013.9179039819337</v>
      </c>
      <c r="C1161" s="66">
        <f t="shared" si="166"/>
        <v>95.5</v>
      </c>
      <c r="D1161" s="70">
        <f t="shared" si="167"/>
        <v>1014.8631951279981</v>
      </c>
      <c r="E1161" s="67">
        <f t="shared" si="168"/>
        <v>1014.8631951279981</v>
      </c>
      <c r="F1161" s="68">
        <f t="shared" si="169"/>
        <v>343.84434207383816</v>
      </c>
      <c r="G1161" s="68" cm="1">
        <f t="array" ref="G1161">_xll.DCE_EC312_SpecificHeat_Ca(B1161)</f>
        <v>650</v>
      </c>
      <c r="H1161" s="67">
        <f t="shared" si="170"/>
        <v>0.13161606675413332</v>
      </c>
      <c r="I1161" s="67">
        <f t="shared" si="171"/>
        <v>1014.0495200486878</v>
      </c>
      <c r="J1161" s="71">
        <f t="shared" si="172"/>
        <v>95.5</v>
      </c>
      <c r="K1161" s="72">
        <f t="shared" si="173"/>
        <v>1014.0495200486878</v>
      </c>
    </row>
    <row r="1162" spans="1:11">
      <c r="A1162" s="65">
        <v>1147</v>
      </c>
      <c r="B1162" s="67">
        <f t="shared" si="165"/>
        <v>1014.0495200486878</v>
      </c>
      <c r="C1162" s="66">
        <f t="shared" si="166"/>
        <v>95.583333333333329</v>
      </c>
      <c r="D1162" s="70">
        <f t="shared" si="167"/>
        <v>1014.9937104640005</v>
      </c>
      <c r="E1162" s="67">
        <f t="shared" si="168"/>
        <v>1014.9937104640005</v>
      </c>
      <c r="F1162" s="68">
        <f t="shared" si="169"/>
        <v>343.54165313973681</v>
      </c>
      <c r="G1162" s="68" cm="1">
        <f t="array" ref="G1162">_xll.DCE_EC312_SpecificHeat_Ca(B1162)</f>
        <v>650</v>
      </c>
      <c r="H1162" s="67">
        <f t="shared" si="170"/>
        <v>0.13150020407418883</v>
      </c>
      <c r="I1162" s="67">
        <f t="shared" si="171"/>
        <v>1014.181020252762</v>
      </c>
      <c r="J1162" s="71">
        <f t="shared" si="172"/>
        <v>95.583333333333329</v>
      </c>
      <c r="K1162" s="72">
        <f t="shared" si="173"/>
        <v>1014.181020252762</v>
      </c>
    </row>
    <row r="1163" spans="1:11">
      <c r="A1163" s="65">
        <v>1148</v>
      </c>
      <c r="B1163" s="67">
        <f t="shared" si="165"/>
        <v>1014.181020252762</v>
      </c>
      <c r="C1163" s="66">
        <f t="shared" si="166"/>
        <v>95.666666666666671</v>
      </c>
      <c r="D1163" s="70">
        <f t="shared" si="167"/>
        <v>1015.1241122096177</v>
      </c>
      <c r="E1163" s="67">
        <f t="shared" si="168"/>
        <v>1015.1241122096177</v>
      </c>
      <c r="F1163" s="68">
        <f t="shared" si="169"/>
        <v>343.23949785048308</v>
      </c>
      <c r="G1163" s="68" cm="1">
        <f t="array" ref="G1163">_xll.DCE_EC312_SpecificHeat_Ca(B1163)</f>
        <v>650</v>
      </c>
      <c r="H1163" s="67">
        <f t="shared" si="170"/>
        <v>0.13138454566177848</v>
      </c>
      <c r="I1163" s="67">
        <f t="shared" si="171"/>
        <v>1014.3124047984238</v>
      </c>
      <c r="J1163" s="71">
        <f t="shared" si="172"/>
        <v>95.666666666666671</v>
      </c>
      <c r="K1163" s="72">
        <f t="shared" si="173"/>
        <v>1014.3124047984238</v>
      </c>
    </row>
    <row r="1164" spans="1:11">
      <c r="A1164" s="65">
        <v>1149</v>
      </c>
      <c r="B1164" s="67">
        <f t="shared" si="165"/>
        <v>1014.3124047984238</v>
      </c>
      <c r="C1164" s="66">
        <f t="shared" si="166"/>
        <v>95.75</v>
      </c>
      <c r="D1164" s="70">
        <f t="shared" si="167"/>
        <v>1015.2544005623985</v>
      </c>
      <c r="E1164" s="67">
        <f t="shared" si="168"/>
        <v>1015.2544005623985</v>
      </c>
      <c r="F1164" s="68">
        <f t="shared" si="169"/>
        <v>342.93787479368933</v>
      </c>
      <c r="G1164" s="68" cm="1">
        <f t="array" ref="G1164">_xll.DCE_EC312_SpecificHeat_Ca(B1164)</f>
        <v>650</v>
      </c>
      <c r="H1164" s="67">
        <f t="shared" si="170"/>
        <v>0.13126909097627132</v>
      </c>
      <c r="I1164" s="67">
        <f t="shared" si="171"/>
        <v>1014.4436738894001</v>
      </c>
      <c r="J1164" s="71">
        <f t="shared" si="172"/>
        <v>95.75</v>
      </c>
      <c r="K1164" s="72">
        <f t="shared" si="173"/>
        <v>1014.4436738894001</v>
      </c>
    </row>
    <row r="1165" spans="1:11">
      <c r="A1165" s="65">
        <v>1150</v>
      </c>
      <c r="B1165" s="67">
        <f t="shared" si="165"/>
        <v>1014.4436738894001</v>
      </c>
      <c r="C1165" s="66">
        <f t="shared" si="166"/>
        <v>95.833333333333329</v>
      </c>
      <c r="D1165" s="70">
        <f t="shared" si="167"/>
        <v>1015.3845757193762</v>
      </c>
      <c r="E1165" s="67">
        <f t="shared" si="168"/>
        <v>1015.3845757193762</v>
      </c>
      <c r="F1165" s="68">
        <f t="shared" si="169"/>
        <v>342.63678256141674</v>
      </c>
      <c r="G1165" s="68" cm="1">
        <f t="array" ref="G1165">_xll.DCE_EC312_SpecificHeat_Ca(B1165)</f>
        <v>650</v>
      </c>
      <c r="H1165" s="67">
        <f t="shared" si="170"/>
        <v>0.13115383947873924</v>
      </c>
      <c r="I1165" s="67">
        <f t="shared" si="171"/>
        <v>1014.5748277288789</v>
      </c>
      <c r="J1165" s="71">
        <f t="shared" si="172"/>
        <v>95.833333333333329</v>
      </c>
      <c r="K1165" s="72">
        <f t="shared" si="173"/>
        <v>1014.5748277288789</v>
      </c>
    </row>
    <row r="1166" spans="1:11">
      <c r="A1166" s="65">
        <v>1151</v>
      </c>
      <c r="B1166" s="67">
        <f t="shared" si="165"/>
        <v>1014.5748277288789</v>
      </c>
      <c r="C1166" s="66">
        <f t="shared" si="166"/>
        <v>95.916666666666671</v>
      </c>
      <c r="D1166" s="70">
        <f t="shared" si="167"/>
        <v>1015.5146378770716</v>
      </c>
      <c r="E1166" s="67">
        <f t="shared" si="168"/>
        <v>1015.5146378770716</v>
      </c>
      <c r="F1166" s="68">
        <f t="shared" si="169"/>
        <v>342.33621975094803</v>
      </c>
      <c r="G1166" s="68" cm="1">
        <f t="array" ref="G1166">_xll.DCE_EC312_SpecificHeat_Ca(B1166)</f>
        <v>650</v>
      </c>
      <c r="H1166" s="67">
        <f t="shared" si="170"/>
        <v>0.13103879063225288</v>
      </c>
      <c r="I1166" s="67">
        <f t="shared" si="171"/>
        <v>1014.7058665195111</v>
      </c>
      <c r="J1166" s="71">
        <f t="shared" si="172"/>
        <v>95.916666666666671</v>
      </c>
      <c r="K1166" s="72">
        <f t="shared" si="173"/>
        <v>1014.7058665195111</v>
      </c>
    </row>
    <row r="1167" spans="1:11">
      <c r="A1167" s="65">
        <v>1152</v>
      </c>
      <c r="B1167" s="67">
        <f t="shared" si="165"/>
        <v>1014.7058665195111</v>
      </c>
      <c r="C1167" s="66">
        <f t="shared" si="166"/>
        <v>96</v>
      </c>
      <c r="D1167" s="70">
        <f t="shared" si="167"/>
        <v>1015.6445872314937</v>
      </c>
      <c r="E1167" s="67">
        <f t="shared" si="168"/>
        <v>1015.6445872314937</v>
      </c>
      <c r="F1167" s="68">
        <f t="shared" si="169"/>
        <v>342.03618496474616</v>
      </c>
      <c r="G1167" s="68" cm="1">
        <f t="array" ref="G1167">_xll.DCE_EC312_SpecificHeat_Ca(B1167)</f>
        <v>650</v>
      </c>
      <c r="H1167" s="67">
        <f t="shared" si="170"/>
        <v>0.13092394390186574</v>
      </c>
      <c r="I1167" s="67">
        <f t="shared" si="171"/>
        <v>1014.836790463413</v>
      </c>
      <c r="J1167" s="71">
        <f t="shared" si="172"/>
        <v>96</v>
      </c>
      <c r="K1167" s="72">
        <f t="shared" si="173"/>
        <v>1014.836790463413</v>
      </c>
    </row>
    <row r="1168" spans="1:11">
      <c r="A1168" s="65">
        <v>1153</v>
      </c>
      <c r="B1168" s="67">
        <f t="shared" si="165"/>
        <v>1014.836790463413</v>
      </c>
      <c r="C1168" s="66">
        <f t="shared" si="166"/>
        <v>96.083333333333329</v>
      </c>
      <c r="D1168" s="70">
        <f t="shared" si="167"/>
        <v>1015.7744239781423</v>
      </c>
      <c r="E1168" s="67">
        <f t="shared" si="168"/>
        <v>1015.7744239781423</v>
      </c>
      <c r="F1168" s="68">
        <f t="shared" si="169"/>
        <v>341.73667680989718</v>
      </c>
      <c r="G1168" s="68" cm="1">
        <f t="array" ref="G1168">_xll.DCE_EC312_SpecificHeat_Ca(B1168)</f>
        <v>650</v>
      </c>
      <c r="H1168" s="67">
        <f t="shared" si="170"/>
        <v>0.13080929875440087</v>
      </c>
      <c r="I1168" s="67">
        <f t="shared" si="171"/>
        <v>1014.9675997621674</v>
      </c>
      <c r="J1168" s="71">
        <f t="shared" si="172"/>
        <v>96.083333333333329</v>
      </c>
      <c r="K1168" s="72">
        <f t="shared" si="173"/>
        <v>1014.9675997621674</v>
      </c>
    </row>
    <row r="1169" spans="1:11">
      <c r="A1169" s="65">
        <v>1154</v>
      </c>
      <c r="B1169" s="67">
        <f t="shared" ref="B1169:B1232" si="174">IF(A1169=1,20,I1168)</f>
        <v>1014.9675997621674</v>
      </c>
      <c r="C1169" s="66">
        <f t="shared" ref="C1169:C1232" si="175">A1169*5/60</f>
        <v>96.166666666666671</v>
      </c>
      <c r="D1169" s="70">
        <f t="shared" ref="D1169:D1232" si="176">20 + 345 *LOG10(8 * C1169 + 1)</f>
        <v>1015.9041483120092</v>
      </c>
      <c r="E1169" s="67">
        <f t="shared" ref="E1169:E1232" si="177">D1169</f>
        <v>1015.9041483120092</v>
      </c>
      <c r="F1169" s="68">
        <f t="shared" ref="F1169:F1232" si="178">25 * (D1169 - B1169)+1 * 0.7 * 1 * 0.0000000567 * ((E1169 + 273) ^ 4 - (B1169 + 273) ^ 4)</f>
        <v>341.43769389814923</v>
      </c>
      <c r="G1169" s="68" cm="1">
        <f t="array" ref="G1169">_xll.DCE_EC312_SpecificHeat_Ca(B1169)</f>
        <v>650</v>
      </c>
      <c r="H1169" s="67">
        <f t="shared" ref="H1169:H1232" si="179">$G$10 * $G$9 / (G1169 * 7850) * F1169 * 5</f>
        <v>0.130694854658466</v>
      </c>
      <c r="I1169" s="67">
        <f t="shared" ref="I1169:I1232" si="180">B1169+H1169</f>
        <v>1015.0982946168259</v>
      </c>
      <c r="J1169" s="71">
        <f t="shared" si="172"/>
        <v>96.166666666666671</v>
      </c>
      <c r="K1169" s="72">
        <f t="shared" si="173"/>
        <v>1015.0982946168259</v>
      </c>
    </row>
    <row r="1170" spans="1:11">
      <c r="A1170" s="65">
        <v>1155</v>
      </c>
      <c r="B1170" s="67">
        <f t="shared" si="174"/>
        <v>1015.0982946168259</v>
      </c>
      <c r="C1170" s="66">
        <f t="shared" si="175"/>
        <v>96.25</v>
      </c>
      <c r="D1170" s="70">
        <f t="shared" si="176"/>
        <v>1016.0337604275801</v>
      </c>
      <c r="E1170" s="67">
        <f t="shared" si="177"/>
        <v>1016.0337604275801</v>
      </c>
      <c r="F1170" s="68">
        <f t="shared" si="178"/>
        <v>341.13923484683164</v>
      </c>
      <c r="G1170" s="68" cm="1">
        <f t="array" ref="G1170">_xll.DCE_EC312_SpecificHeat_Ca(B1170)</f>
        <v>650</v>
      </c>
      <c r="H1170" s="67">
        <f t="shared" si="179"/>
        <v>0.13058061108480509</v>
      </c>
      <c r="I1170" s="67">
        <f t="shared" si="180"/>
        <v>1015.2288752279107</v>
      </c>
      <c r="J1170" s="71">
        <f t="shared" si="172"/>
        <v>96.25</v>
      </c>
      <c r="K1170" s="72">
        <f t="shared" si="173"/>
        <v>1015.2288752279107</v>
      </c>
    </row>
    <row r="1171" spans="1:11">
      <c r="A1171" s="65">
        <v>1156</v>
      </c>
      <c r="B1171" s="67">
        <f t="shared" si="174"/>
        <v>1015.2288752279107</v>
      </c>
      <c r="C1171" s="66">
        <f t="shared" si="175"/>
        <v>96.333333333333329</v>
      </c>
      <c r="D1171" s="70">
        <f t="shared" si="176"/>
        <v>1016.1632605188368</v>
      </c>
      <c r="E1171" s="67">
        <f t="shared" si="177"/>
        <v>1016.1632605188368</v>
      </c>
      <c r="F1171" s="68">
        <f t="shared" si="178"/>
        <v>340.84129827758142</v>
      </c>
      <c r="G1171" s="68" cm="1">
        <f t="array" ref="G1171">_xll.DCE_EC312_SpecificHeat_Ca(B1171)</f>
        <v>650</v>
      </c>
      <c r="H1171" s="67">
        <f t="shared" si="179"/>
        <v>0.13046656750581112</v>
      </c>
      <c r="I1171" s="67">
        <f t="shared" si="180"/>
        <v>1015.3593417954165</v>
      </c>
      <c r="J1171" s="71">
        <f t="shared" si="172"/>
        <v>96.333333333333329</v>
      </c>
      <c r="K1171" s="72">
        <f t="shared" si="173"/>
        <v>1015.3593417954165</v>
      </c>
    </row>
    <row r="1172" spans="1:11">
      <c r="A1172" s="65">
        <v>1157</v>
      </c>
      <c r="B1172" s="67">
        <f t="shared" si="174"/>
        <v>1015.3593417954165</v>
      </c>
      <c r="C1172" s="66">
        <f t="shared" si="175"/>
        <v>96.416666666666671</v>
      </c>
      <c r="D1172" s="70">
        <f t="shared" si="176"/>
        <v>1016.292648779258</v>
      </c>
      <c r="E1172" s="67">
        <f t="shared" si="177"/>
        <v>1016.292648779258</v>
      </c>
      <c r="F1172" s="68">
        <f t="shared" si="178"/>
        <v>340.54388281699886</v>
      </c>
      <c r="G1172" s="68" cm="1">
        <f t="array" ref="G1172">_xll.DCE_EC312_SpecificHeat_Ca(B1172)</f>
        <v>650</v>
      </c>
      <c r="H1172" s="67">
        <f t="shared" si="179"/>
        <v>0.13035272339577675</v>
      </c>
      <c r="I1172" s="67">
        <f t="shared" si="180"/>
        <v>1015.4896945188123</v>
      </c>
      <c r="J1172" s="71">
        <f t="shared" si="172"/>
        <v>96.416666666666671</v>
      </c>
      <c r="K1172" s="72">
        <f t="shared" si="173"/>
        <v>1015.4896945188123</v>
      </c>
    </row>
    <row r="1173" spans="1:11">
      <c r="A1173" s="65">
        <v>1158</v>
      </c>
      <c r="B1173" s="67">
        <f t="shared" si="174"/>
        <v>1015.4896945188123</v>
      </c>
      <c r="C1173" s="66">
        <f t="shared" si="175"/>
        <v>96.5</v>
      </c>
      <c r="D1173" s="70">
        <f t="shared" si="176"/>
        <v>1016.4219254018221</v>
      </c>
      <c r="E1173" s="67">
        <f t="shared" si="177"/>
        <v>1016.4219254018221</v>
      </c>
      <c r="F1173" s="68">
        <f t="shared" si="178"/>
        <v>340.2469870967671</v>
      </c>
      <c r="G1173" s="68" cm="1">
        <f t="array" ref="G1173">_xll.DCE_EC312_SpecificHeat_Ca(B1173)</f>
        <v>650</v>
      </c>
      <c r="H1173" s="67">
        <f t="shared" si="179"/>
        <v>0.13023907823094036</v>
      </c>
      <c r="I1173" s="67">
        <f t="shared" si="180"/>
        <v>1015.6199335970432</v>
      </c>
      <c r="J1173" s="71">
        <f t="shared" si="172"/>
        <v>96.5</v>
      </c>
      <c r="K1173" s="72">
        <f t="shared" si="173"/>
        <v>1015.6199335970432</v>
      </c>
    </row>
    <row r="1174" spans="1:11">
      <c r="A1174" s="65">
        <v>1159</v>
      </c>
      <c r="B1174" s="67">
        <f t="shared" si="174"/>
        <v>1015.6199335970432</v>
      </c>
      <c r="C1174" s="66">
        <f t="shared" si="175"/>
        <v>96.583333333333329</v>
      </c>
      <c r="D1174" s="70">
        <f t="shared" si="176"/>
        <v>1016.5510905790081</v>
      </c>
      <c r="E1174" s="67">
        <f t="shared" si="177"/>
        <v>1016.5510905790081</v>
      </c>
      <c r="F1174" s="68">
        <f t="shared" si="178"/>
        <v>339.95060975282365</v>
      </c>
      <c r="G1174" s="68" cm="1">
        <f t="array" ref="G1174">_xll.DCE_EC312_SpecificHeat_Ca(B1174)</f>
        <v>650</v>
      </c>
      <c r="H1174" s="67">
        <f t="shared" si="179"/>
        <v>0.13012563148916878</v>
      </c>
      <c r="I1174" s="67">
        <f t="shared" si="180"/>
        <v>1015.7500592285323</v>
      </c>
      <c r="J1174" s="71">
        <f t="shared" si="172"/>
        <v>96.583333333333329</v>
      </c>
      <c r="K1174" s="72">
        <f t="shared" si="173"/>
        <v>1015.7500592285323</v>
      </c>
    </row>
    <row r="1175" spans="1:11">
      <c r="A1175" s="65">
        <v>1160</v>
      </c>
      <c r="B1175" s="67">
        <f t="shared" si="174"/>
        <v>1015.7500592285323</v>
      </c>
      <c r="C1175" s="66">
        <f t="shared" si="175"/>
        <v>96.666666666666671</v>
      </c>
      <c r="D1175" s="70">
        <f t="shared" si="176"/>
        <v>1016.6801445027977</v>
      </c>
      <c r="E1175" s="67">
        <f t="shared" si="177"/>
        <v>1016.6801445027977</v>
      </c>
      <c r="F1175" s="68">
        <f t="shared" si="178"/>
        <v>339.65474942624695</v>
      </c>
      <c r="G1175" s="68" cm="1">
        <f t="array" ref="G1175">_xll.DCE_EC312_SpecificHeat_Ca(B1175)</f>
        <v>650</v>
      </c>
      <c r="H1175" s="67">
        <f t="shared" si="179"/>
        <v>0.13001238265029663</v>
      </c>
      <c r="I1175" s="67">
        <f t="shared" si="180"/>
        <v>1015.8800716111826</v>
      </c>
      <c r="J1175" s="71">
        <f t="shared" si="172"/>
        <v>96.666666666666671</v>
      </c>
      <c r="K1175" s="72">
        <f t="shared" si="173"/>
        <v>1015.8800716111826</v>
      </c>
    </row>
    <row r="1176" spans="1:11">
      <c r="A1176" s="65">
        <v>1161</v>
      </c>
      <c r="B1176" s="67">
        <f t="shared" si="174"/>
        <v>1015.8800716111826</v>
      </c>
      <c r="C1176" s="66">
        <f t="shared" si="175"/>
        <v>96.75</v>
      </c>
      <c r="D1176" s="70">
        <f t="shared" si="176"/>
        <v>1016.809087364677</v>
      </c>
      <c r="E1176" s="67">
        <f t="shared" si="177"/>
        <v>1016.809087364677</v>
      </c>
      <c r="F1176" s="68">
        <f t="shared" si="178"/>
        <v>339.35940476287357</v>
      </c>
      <c r="G1176" s="68" cm="1">
        <f t="array" ref="G1176">_xll.DCE_EC312_SpecificHeat_Ca(B1176)</f>
        <v>650</v>
      </c>
      <c r="H1176" s="67">
        <f t="shared" si="179"/>
        <v>0.12989933119597991</v>
      </c>
      <c r="I1176" s="67">
        <f t="shared" si="180"/>
        <v>1016.0099709423786</v>
      </c>
      <c r="J1176" s="71">
        <f t="shared" si="172"/>
        <v>96.75</v>
      </c>
      <c r="K1176" s="72">
        <f t="shared" si="173"/>
        <v>1016.0099709423786</v>
      </c>
    </row>
    <row r="1177" spans="1:11">
      <c r="A1177" s="65">
        <v>1162</v>
      </c>
      <c r="B1177" s="67">
        <f t="shared" si="174"/>
        <v>1016.0099709423786</v>
      </c>
      <c r="C1177" s="66">
        <f t="shared" si="175"/>
        <v>96.833333333333329</v>
      </c>
      <c r="D1177" s="70">
        <f t="shared" si="176"/>
        <v>1016.9379193556383</v>
      </c>
      <c r="E1177" s="67">
        <f t="shared" si="177"/>
        <v>1016.9379193556383</v>
      </c>
      <c r="F1177" s="68">
        <f t="shared" si="178"/>
        <v>339.06457441347874</v>
      </c>
      <c r="G1177" s="68" cm="1">
        <f t="array" ref="G1177">_xll.DCE_EC312_SpecificHeat_Ca(B1177)</f>
        <v>650</v>
      </c>
      <c r="H1177" s="67">
        <f t="shared" si="179"/>
        <v>0.12978647660976494</v>
      </c>
      <c r="I1177" s="67">
        <f t="shared" si="180"/>
        <v>1016.1397574189883</v>
      </c>
      <c r="J1177" s="71">
        <f t="shared" si="172"/>
        <v>96.833333333333329</v>
      </c>
      <c r="K1177" s="72">
        <f t="shared" si="173"/>
        <v>1016.1397574189883</v>
      </c>
    </row>
    <row r="1178" spans="1:11">
      <c r="A1178" s="65">
        <v>1163</v>
      </c>
      <c r="B1178" s="67">
        <f t="shared" si="174"/>
        <v>1016.1397574189883</v>
      </c>
      <c r="C1178" s="66">
        <f t="shared" si="175"/>
        <v>96.916666666666671</v>
      </c>
      <c r="D1178" s="70">
        <f t="shared" si="176"/>
        <v>1017.0666406661812</v>
      </c>
      <c r="E1178" s="67">
        <f t="shared" si="177"/>
        <v>1017.0666406661812</v>
      </c>
      <c r="F1178" s="68">
        <f t="shared" si="178"/>
        <v>338.77025703281748</v>
      </c>
      <c r="G1178" s="68" cm="1">
        <f t="array" ref="G1178">_xll.DCE_EC312_SpecificHeat_Ca(B1178)</f>
        <v>650</v>
      </c>
      <c r="H1178" s="67">
        <f t="shared" si="179"/>
        <v>0.12967381837672154</v>
      </c>
      <c r="I1178" s="67">
        <f t="shared" si="180"/>
        <v>1016.2694312373651</v>
      </c>
      <c r="J1178" s="71">
        <f t="shared" si="172"/>
        <v>96.916666666666671</v>
      </c>
      <c r="K1178" s="72">
        <f t="shared" si="173"/>
        <v>1016.2694312373651</v>
      </c>
    </row>
    <row r="1179" spans="1:11">
      <c r="A1179" s="65">
        <v>1164</v>
      </c>
      <c r="B1179" s="67">
        <f t="shared" si="174"/>
        <v>1016.2694312373651</v>
      </c>
      <c r="C1179" s="66">
        <f t="shared" si="175"/>
        <v>97</v>
      </c>
      <c r="D1179" s="70">
        <f t="shared" si="176"/>
        <v>1017.1952514863153</v>
      </c>
      <c r="E1179" s="67">
        <f t="shared" si="177"/>
        <v>1017.1952514863153</v>
      </c>
      <c r="F1179" s="68">
        <f t="shared" si="178"/>
        <v>338.47645128101806</v>
      </c>
      <c r="G1179" s="68" cm="1">
        <f t="array" ref="G1179">_xll.DCE_EC312_SpecificHeat_Ca(B1179)</f>
        <v>650</v>
      </c>
      <c r="H1179" s="67">
        <f t="shared" si="179"/>
        <v>0.12956135598397617</v>
      </c>
      <c r="I1179" s="67">
        <f t="shared" si="180"/>
        <v>1016.398992593349</v>
      </c>
      <c r="J1179" s="71">
        <f t="shared" si="172"/>
        <v>97</v>
      </c>
      <c r="K1179" s="72">
        <f t="shared" si="173"/>
        <v>1016.398992593349</v>
      </c>
    </row>
    <row r="1180" spans="1:11">
      <c r="A1180" s="65">
        <v>1165</v>
      </c>
      <c r="B1180" s="67">
        <f t="shared" si="174"/>
        <v>1016.398992593349</v>
      </c>
      <c r="C1180" s="66">
        <f t="shared" si="175"/>
        <v>97.083333333333329</v>
      </c>
      <c r="D1180" s="70">
        <f t="shared" si="176"/>
        <v>1017.3237520055611</v>
      </c>
      <c r="E1180" s="67">
        <f t="shared" si="177"/>
        <v>1017.3237520055611</v>
      </c>
      <c r="F1180" s="68">
        <f t="shared" si="178"/>
        <v>338.18315582280081</v>
      </c>
      <c r="G1180" s="68" cm="1">
        <f t="array" ref="G1180">_xll.DCE_EC312_SpecificHeat_Ca(B1180)</f>
        <v>650</v>
      </c>
      <c r="H1180" s="67">
        <f t="shared" si="179"/>
        <v>0.1294490889204131</v>
      </c>
      <c r="I1180" s="67">
        <f t="shared" si="180"/>
        <v>1016.5284416822694</v>
      </c>
      <c r="J1180" s="71">
        <f t="shared" si="172"/>
        <v>97.083333333333329</v>
      </c>
      <c r="K1180" s="72">
        <f t="shared" si="173"/>
        <v>1016.5284416822694</v>
      </c>
    </row>
    <row r="1181" spans="1:11">
      <c r="A1181" s="65">
        <v>1166</v>
      </c>
      <c r="B1181" s="67">
        <f t="shared" si="174"/>
        <v>1016.5284416822694</v>
      </c>
      <c r="C1181" s="66">
        <f t="shared" si="175"/>
        <v>97.166666666666671</v>
      </c>
      <c r="D1181" s="70">
        <f t="shared" si="176"/>
        <v>1017.4521424129516</v>
      </c>
      <c r="E1181" s="67">
        <f t="shared" si="177"/>
        <v>1017.4521424129516</v>
      </c>
      <c r="F1181" s="68">
        <f t="shared" si="178"/>
        <v>337.89036932718955</v>
      </c>
      <c r="G1181" s="68" cm="1">
        <f t="array" ref="G1181">_xll.DCE_EC312_SpecificHeat_Ca(B1181)</f>
        <v>650</v>
      </c>
      <c r="H1181" s="67">
        <f t="shared" si="179"/>
        <v>0.12933701667656386</v>
      </c>
      <c r="I1181" s="67">
        <f t="shared" si="180"/>
        <v>1016.657778698946</v>
      </c>
      <c r="J1181" s="71">
        <f t="shared" si="172"/>
        <v>97.166666666666671</v>
      </c>
      <c r="K1181" s="72">
        <f t="shared" si="173"/>
        <v>1016.657778698946</v>
      </c>
    </row>
    <row r="1182" spans="1:11">
      <c r="A1182" s="65">
        <v>1167</v>
      </c>
      <c r="B1182" s="67">
        <f t="shared" si="174"/>
        <v>1016.657778698946</v>
      </c>
      <c r="C1182" s="66">
        <f t="shared" si="175"/>
        <v>97.25</v>
      </c>
      <c r="D1182" s="70">
        <f t="shared" si="176"/>
        <v>1017.5804228970347</v>
      </c>
      <c r="E1182" s="67">
        <f t="shared" si="177"/>
        <v>1017.5804228970347</v>
      </c>
      <c r="F1182" s="68">
        <f t="shared" si="178"/>
        <v>337.59809046816309</v>
      </c>
      <c r="G1182" s="68" cm="1">
        <f t="array" ref="G1182">_xll.DCE_EC312_SpecificHeat_Ca(B1182)</f>
        <v>650</v>
      </c>
      <c r="H1182" s="67">
        <f t="shared" si="179"/>
        <v>0.12922513874485664</v>
      </c>
      <c r="I1182" s="67">
        <f t="shared" si="180"/>
        <v>1016.7870038376908</v>
      </c>
      <c r="J1182" s="71">
        <f t="shared" si="172"/>
        <v>97.25</v>
      </c>
      <c r="K1182" s="72">
        <f t="shared" si="173"/>
        <v>1016.7870038376908</v>
      </c>
    </row>
    <row r="1183" spans="1:11">
      <c r="A1183" s="65">
        <v>1168</v>
      </c>
      <c r="B1183" s="67">
        <f t="shared" si="174"/>
        <v>1016.7870038376908</v>
      </c>
      <c r="C1183" s="66">
        <f t="shared" si="175"/>
        <v>97.333333333333329</v>
      </c>
      <c r="D1183" s="70">
        <f t="shared" si="176"/>
        <v>1017.7085936458743</v>
      </c>
      <c r="E1183" s="67">
        <f t="shared" si="177"/>
        <v>1017.7085936458743</v>
      </c>
      <c r="F1183" s="68">
        <f t="shared" si="178"/>
        <v>337.30631792428102</v>
      </c>
      <c r="G1183" s="68" cm="1">
        <f t="array" ref="G1183">_xll.DCE_EC312_SpecificHeat_Ca(B1183)</f>
        <v>650</v>
      </c>
      <c r="H1183" s="67">
        <f t="shared" si="179"/>
        <v>0.12911345461947307</v>
      </c>
      <c r="I1183" s="67">
        <f t="shared" si="180"/>
        <v>1016.9161172923103</v>
      </c>
      <c r="J1183" s="71">
        <f t="shared" si="172"/>
        <v>97.333333333333329</v>
      </c>
      <c r="K1183" s="72">
        <f t="shared" si="173"/>
        <v>1016.9161172923103</v>
      </c>
    </row>
    <row r="1184" spans="1:11">
      <c r="A1184" s="65">
        <v>1169</v>
      </c>
      <c r="B1184" s="67">
        <f t="shared" si="174"/>
        <v>1016.9161172923103</v>
      </c>
      <c r="C1184" s="66">
        <f t="shared" si="175"/>
        <v>97.416666666666671</v>
      </c>
      <c r="D1184" s="70">
        <f t="shared" si="176"/>
        <v>1017.8366548470518</v>
      </c>
      <c r="E1184" s="67">
        <f t="shared" si="177"/>
        <v>1017.8366548470518</v>
      </c>
      <c r="F1184" s="68">
        <f t="shared" si="178"/>
        <v>337.01505037838405</v>
      </c>
      <c r="G1184" s="68" cm="1">
        <f t="array" ref="G1184">_xll.DCE_EC312_SpecificHeat_Ca(B1184)</f>
        <v>650</v>
      </c>
      <c r="H1184" s="67">
        <f t="shared" si="179"/>
        <v>0.12900196379623347</v>
      </c>
      <c r="I1184" s="67">
        <f t="shared" si="180"/>
        <v>1017.0451192561065</v>
      </c>
      <c r="J1184" s="71">
        <f t="shared" si="172"/>
        <v>97.416666666666671</v>
      </c>
      <c r="K1184" s="72">
        <f t="shared" si="173"/>
        <v>1017.0451192561065</v>
      </c>
    </row>
    <row r="1185" spans="1:11">
      <c r="A1185" s="65">
        <v>1170</v>
      </c>
      <c r="B1185" s="67">
        <f t="shared" si="174"/>
        <v>1017.0451192561065</v>
      </c>
      <c r="C1185" s="66">
        <f t="shared" si="175"/>
        <v>97.5</v>
      </c>
      <c r="D1185" s="70">
        <f t="shared" si="176"/>
        <v>1017.9646066876686</v>
      </c>
      <c r="E1185" s="67">
        <f t="shared" si="177"/>
        <v>1017.9646066876686</v>
      </c>
      <c r="F1185" s="68">
        <f t="shared" si="178"/>
        <v>336.72428651843961</v>
      </c>
      <c r="G1185" s="68" cm="1">
        <f t="array" ref="G1185">_xll.DCE_EC312_SpecificHeat_Ca(B1185)</f>
        <v>650</v>
      </c>
      <c r="H1185" s="67">
        <f t="shared" si="179"/>
        <v>0.1288906657729206</v>
      </c>
      <c r="I1185" s="67">
        <f t="shared" si="180"/>
        <v>1017.1740099218795</v>
      </c>
      <c r="J1185" s="71">
        <f t="shared" si="172"/>
        <v>97.5</v>
      </c>
      <c r="K1185" s="72">
        <f t="shared" si="173"/>
        <v>1017.1740099218795</v>
      </c>
    </row>
    <row r="1186" spans="1:11">
      <c r="A1186" s="65">
        <v>1171</v>
      </c>
      <c r="B1186" s="67">
        <f t="shared" si="174"/>
        <v>1017.1740099218795</v>
      </c>
      <c r="C1186" s="66">
        <f t="shared" si="175"/>
        <v>97.583333333333329</v>
      </c>
      <c r="D1186" s="70">
        <f t="shared" si="176"/>
        <v>1018.0924493543466</v>
      </c>
      <c r="E1186" s="67">
        <f t="shared" si="177"/>
        <v>1018.0924493543466</v>
      </c>
      <c r="F1186" s="68">
        <f t="shared" si="178"/>
        <v>336.43402503629176</v>
      </c>
      <c r="G1186" s="68" cm="1">
        <f t="array" ref="G1186">_xll.DCE_EC312_SpecificHeat_Ca(B1186)</f>
        <v>650</v>
      </c>
      <c r="H1186" s="67">
        <f t="shared" si="179"/>
        <v>0.12877956004880103</v>
      </c>
      <c r="I1186" s="67">
        <f t="shared" si="180"/>
        <v>1017.3027894819282</v>
      </c>
      <c r="J1186" s="71">
        <f t="shared" si="172"/>
        <v>97.583333333333329</v>
      </c>
      <c r="K1186" s="72">
        <f t="shared" si="173"/>
        <v>1017.3027894819282</v>
      </c>
    </row>
    <row r="1187" spans="1:11">
      <c r="A1187" s="65">
        <v>1172</v>
      </c>
      <c r="B1187" s="67">
        <f t="shared" si="174"/>
        <v>1017.3027894819282</v>
      </c>
      <c r="C1187" s="66">
        <f t="shared" si="175"/>
        <v>97.666666666666671</v>
      </c>
      <c r="D1187" s="70">
        <f t="shared" si="176"/>
        <v>1018.2201830332309</v>
      </c>
      <c r="E1187" s="67">
        <f t="shared" si="177"/>
        <v>1018.2201830332309</v>
      </c>
      <c r="F1187" s="68">
        <f t="shared" si="178"/>
        <v>336.14426462899678</v>
      </c>
      <c r="G1187" s="68" cm="1">
        <f t="array" ref="G1187">_xll.DCE_EC312_SpecificHeat_Ca(B1187)</f>
        <v>650</v>
      </c>
      <c r="H1187" s="67">
        <f t="shared" si="179"/>
        <v>0.12866864612513657</v>
      </c>
      <c r="I1187" s="67">
        <f t="shared" si="180"/>
        <v>1017.4314581280534</v>
      </c>
      <c r="J1187" s="71">
        <f t="shared" si="172"/>
        <v>97.666666666666671</v>
      </c>
      <c r="K1187" s="72">
        <f t="shared" si="173"/>
        <v>1017.4314581280534</v>
      </c>
    </row>
    <row r="1188" spans="1:11">
      <c r="A1188" s="65">
        <v>1173</v>
      </c>
      <c r="B1188" s="67">
        <f t="shared" si="174"/>
        <v>1017.4314581280534</v>
      </c>
      <c r="C1188" s="66">
        <f t="shared" si="175"/>
        <v>97.75</v>
      </c>
      <c r="D1188" s="70">
        <f t="shared" si="176"/>
        <v>1018.3478079099905</v>
      </c>
      <c r="E1188" s="67">
        <f t="shared" si="177"/>
        <v>1018.3478079099905</v>
      </c>
      <c r="F1188" s="68">
        <f t="shared" si="178"/>
        <v>335.85500399754852</v>
      </c>
      <c r="G1188" s="68" cm="1">
        <f t="array" ref="G1188">_xll.DCE_EC312_SpecificHeat_Ca(B1188)</f>
        <v>650</v>
      </c>
      <c r="H1188" s="67">
        <f t="shared" si="179"/>
        <v>0.12855792350469611</v>
      </c>
      <c r="I1188" s="67">
        <f t="shared" si="180"/>
        <v>1017.560016051558</v>
      </c>
      <c r="J1188" s="71">
        <f t="shared" si="172"/>
        <v>97.75</v>
      </c>
      <c r="K1188" s="72">
        <f t="shared" si="173"/>
        <v>1017.560016051558</v>
      </c>
    </row>
    <row r="1189" spans="1:11">
      <c r="A1189" s="65">
        <v>1174</v>
      </c>
      <c r="B1189" s="67">
        <f t="shared" si="174"/>
        <v>1017.560016051558</v>
      </c>
      <c r="C1189" s="66">
        <f t="shared" si="175"/>
        <v>97.833333333333329</v>
      </c>
      <c r="D1189" s="70">
        <f t="shared" si="176"/>
        <v>1018.4753241698205</v>
      </c>
      <c r="E1189" s="67">
        <f t="shared" si="177"/>
        <v>1018.4753241698205</v>
      </c>
      <c r="F1189" s="68">
        <f t="shared" si="178"/>
        <v>335.56624184765428</v>
      </c>
      <c r="G1189" s="68" cm="1">
        <f t="array" ref="G1189">_xll.DCE_EC312_SpecificHeat_Ca(B1189)</f>
        <v>650</v>
      </c>
      <c r="H1189" s="67">
        <f t="shared" si="179"/>
        <v>0.12844739169205285</v>
      </c>
      <c r="I1189" s="67">
        <f t="shared" si="180"/>
        <v>1017.68846344325</v>
      </c>
      <c r="J1189" s="71">
        <f t="shared" si="172"/>
        <v>97.833333333333329</v>
      </c>
      <c r="K1189" s="72">
        <f t="shared" si="173"/>
        <v>1017.68846344325</v>
      </c>
    </row>
    <row r="1190" spans="1:11">
      <c r="A1190" s="65">
        <v>1175</v>
      </c>
      <c r="B1190" s="67">
        <f t="shared" si="174"/>
        <v>1017.68846344325</v>
      </c>
      <c r="C1190" s="66">
        <f t="shared" si="175"/>
        <v>97.916666666666671</v>
      </c>
      <c r="D1190" s="70">
        <f t="shared" si="176"/>
        <v>1018.6027319974438</v>
      </c>
      <c r="E1190" s="67">
        <f t="shared" si="177"/>
        <v>1018.6027319974438</v>
      </c>
      <c r="F1190" s="68">
        <f t="shared" si="178"/>
        <v>335.27797688972629</v>
      </c>
      <c r="G1190" s="68" cm="1">
        <f t="array" ref="G1190">_xll.DCE_EC312_SpecificHeat_Ca(B1190)</f>
        <v>650</v>
      </c>
      <c r="H1190" s="67">
        <f t="shared" si="179"/>
        <v>0.12833705019358094</v>
      </c>
      <c r="I1190" s="67">
        <f t="shared" si="180"/>
        <v>1017.8168004934437</v>
      </c>
      <c r="J1190" s="71">
        <f t="shared" si="172"/>
        <v>97.916666666666671</v>
      </c>
      <c r="K1190" s="72">
        <f t="shared" si="173"/>
        <v>1017.8168004934437</v>
      </c>
    </row>
    <row r="1191" spans="1:11">
      <c r="A1191" s="65">
        <v>1176</v>
      </c>
      <c r="B1191" s="67">
        <f t="shared" si="174"/>
        <v>1017.8168004934437</v>
      </c>
      <c r="C1191" s="66">
        <f t="shared" si="175"/>
        <v>98</v>
      </c>
      <c r="D1191" s="70">
        <f t="shared" si="176"/>
        <v>1018.7300315771122</v>
      </c>
      <c r="E1191" s="67">
        <f t="shared" si="177"/>
        <v>1018.7300315771122</v>
      </c>
      <c r="F1191" s="68">
        <f t="shared" si="178"/>
        <v>334.9902078382666</v>
      </c>
      <c r="G1191" s="68" cm="1">
        <f t="array" ref="G1191">_xll.DCE_EC312_SpecificHeat_Ca(B1191)</f>
        <v>650</v>
      </c>
      <c r="H1191" s="67">
        <f t="shared" si="179"/>
        <v>0.12822689851721988</v>
      </c>
      <c r="I1191" s="67">
        <f t="shared" si="180"/>
        <v>1017.9450273919609</v>
      </c>
      <c r="J1191" s="71">
        <f t="shared" ref="J1191:J1254" si="181">C1191</f>
        <v>98</v>
      </c>
      <c r="K1191" s="72">
        <f t="shared" ref="K1191:K1254" si="182">I1191</f>
        <v>1017.9450273919609</v>
      </c>
    </row>
    <row r="1192" spans="1:11">
      <c r="A1192" s="65">
        <v>1177</v>
      </c>
      <c r="B1192" s="67">
        <f t="shared" si="174"/>
        <v>1017.9450273919609</v>
      </c>
      <c r="C1192" s="66">
        <f t="shared" si="175"/>
        <v>98.083333333333329</v>
      </c>
      <c r="D1192" s="70">
        <f t="shared" si="176"/>
        <v>1018.8572230926081</v>
      </c>
      <c r="E1192" s="67">
        <f t="shared" si="177"/>
        <v>1018.8572230926081</v>
      </c>
      <c r="F1192" s="68">
        <f t="shared" si="178"/>
        <v>334.70293341230484</v>
      </c>
      <c r="G1192" s="68" cm="1">
        <f t="array" ref="G1192">_xll.DCE_EC312_SpecificHeat_Ca(B1192)</f>
        <v>650</v>
      </c>
      <c r="H1192" s="67">
        <f t="shared" si="179"/>
        <v>0.12811693617264241</v>
      </c>
      <c r="I1192" s="67">
        <f t="shared" si="180"/>
        <v>1018.0731443281336</v>
      </c>
      <c r="J1192" s="71">
        <f t="shared" si="181"/>
        <v>98.083333333333329</v>
      </c>
      <c r="K1192" s="72">
        <f t="shared" si="182"/>
        <v>1018.0731443281336</v>
      </c>
    </row>
    <row r="1193" spans="1:11">
      <c r="A1193" s="65">
        <v>1178</v>
      </c>
      <c r="B1193" s="67">
        <f t="shared" si="174"/>
        <v>1018.0731443281336</v>
      </c>
      <c r="C1193" s="66">
        <f t="shared" si="175"/>
        <v>98.166666666666671</v>
      </c>
      <c r="D1193" s="70">
        <f t="shared" si="176"/>
        <v>1018.9843067272468</v>
      </c>
      <c r="E1193" s="67">
        <f t="shared" si="177"/>
        <v>1018.9843067272468</v>
      </c>
      <c r="F1193" s="68">
        <f t="shared" si="178"/>
        <v>334.41615233556996</v>
      </c>
      <c r="G1193" s="68" cm="1">
        <f t="array" ref="G1193">_xll.DCE_EC312_SpecificHeat_Ca(B1193)</f>
        <v>650</v>
      </c>
      <c r="H1193" s="67">
        <f t="shared" si="179"/>
        <v>0.12800716267131995</v>
      </c>
      <c r="I1193" s="67">
        <f t="shared" si="180"/>
        <v>1018.2011514908049</v>
      </c>
      <c r="J1193" s="71">
        <f t="shared" si="181"/>
        <v>98.166666666666671</v>
      </c>
      <c r="K1193" s="72">
        <f t="shared" si="182"/>
        <v>1018.2011514908049</v>
      </c>
    </row>
    <row r="1194" spans="1:11">
      <c r="A1194" s="65">
        <v>1179</v>
      </c>
      <c r="B1194" s="67">
        <f t="shared" si="174"/>
        <v>1018.2011514908049</v>
      </c>
      <c r="C1194" s="66">
        <f t="shared" si="175"/>
        <v>98.25</v>
      </c>
      <c r="D1194" s="70">
        <f t="shared" si="176"/>
        <v>1019.1112826638773</v>
      </c>
      <c r="E1194" s="67">
        <f t="shared" si="177"/>
        <v>1019.1112826638773</v>
      </c>
      <c r="F1194" s="68">
        <f t="shared" si="178"/>
        <v>334.12986333584189</v>
      </c>
      <c r="G1194" s="68" cm="1">
        <f t="array" ref="G1194">_xll.DCE_EC312_SpecificHeat_Ca(B1194)</f>
        <v>650</v>
      </c>
      <c r="H1194" s="67">
        <f t="shared" si="179"/>
        <v>0.12789757752627462</v>
      </c>
      <c r="I1194" s="67">
        <f t="shared" si="180"/>
        <v>1018.3290490683312</v>
      </c>
      <c r="J1194" s="71">
        <f t="shared" si="181"/>
        <v>98.25</v>
      </c>
      <c r="K1194" s="72">
        <f t="shared" si="182"/>
        <v>1018.3290490683312</v>
      </c>
    </row>
    <row r="1195" spans="1:11">
      <c r="A1195" s="65">
        <v>1180</v>
      </c>
      <c r="B1195" s="67">
        <f t="shared" si="174"/>
        <v>1018.3290490683312</v>
      </c>
      <c r="C1195" s="66">
        <f t="shared" si="175"/>
        <v>98.333333333333329</v>
      </c>
      <c r="D1195" s="70">
        <f t="shared" si="176"/>
        <v>1019.2381510848837</v>
      </c>
      <c r="E1195" s="67">
        <f t="shared" si="177"/>
        <v>1019.2381510848837</v>
      </c>
      <c r="F1195" s="68">
        <f t="shared" si="178"/>
        <v>333.84406514522834</v>
      </c>
      <c r="G1195" s="68" cm="1">
        <f t="array" ref="G1195">_xll.DCE_EC312_SpecificHeat_Ca(B1195)</f>
        <v>650</v>
      </c>
      <c r="H1195" s="67">
        <f t="shared" si="179"/>
        <v>0.12778818025218502</v>
      </c>
      <c r="I1195" s="67">
        <f t="shared" si="180"/>
        <v>1018.4568372485834</v>
      </c>
      <c r="J1195" s="71">
        <f t="shared" si="181"/>
        <v>98.333333333333329</v>
      </c>
      <c r="K1195" s="72">
        <f t="shared" si="182"/>
        <v>1018.4568372485834</v>
      </c>
    </row>
    <row r="1196" spans="1:11">
      <c r="A1196" s="65">
        <v>1181</v>
      </c>
      <c r="B1196" s="67">
        <f t="shared" si="174"/>
        <v>1018.4568372485834</v>
      </c>
      <c r="C1196" s="66">
        <f t="shared" si="175"/>
        <v>98.416666666666671</v>
      </c>
      <c r="D1196" s="70">
        <f t="shared" si="176"/>
        <v>1019.364912172188</v>
      </c>
      <c r="E1196" s="67">
        <f t="shared" si="177"/>
        <v>1019.364912172188</v>
      </c>
      <c r="F1196" s="68">
        <f t="shared" si="178"/>
        <v>333.55875650079651</v>
      </c>
      <c r="G1196" s="68" cm="1">
        <f t="array" ref="G1196">_xll.DCE_EC312_SpecificHeat_Ca(B1196)</f>
        <v>650</v>
      </c>
      <c r="H1196" s="67">
        <f t="shared" si="179"/>
        <v>0.12767897036562825</v>
      </c>
      <c r="I1196" s="67">
        <f t="shared" si="180"/>
        <v>1018.584516218949</v>
      </c>
      <c r="J1196" s="71">
        <f t="shared" si="181"/>
        <v>98.416666666666671</v>
      </c>
      <c r="K1196" s="72">
        <f t="shared" si="182"/>
        <v>1018.584516218949</v>
      </c>
    </row>
    <row r="1197" spans="1:11">
      <c r="A1197" s="65">
        <v>1182</v>
      </c>
      <c r="B1197" s="67">
        <f t="shared" si="174"/>
        <v>1018.584516218949</v>
      </c>
      <c r="C1197" s="66">
        <f t="shared" si="175"/>
        <v>98.5</v>
      </c>
      <c r="D1197" s="70">
        <f t="shared" si="176"/>
        <v>1019.4915661072499</v>
      </c>
      <c r="E1197" s="67">
        <f t="shared" si="177"/>
        <v>1019.4915661072499</v>
      </c>
      <c r="F1197" s="68">
        <f t="shared" si="178"/>
        <v>333.27393614302997</v>
      </c>
      <c r="G1197" s="68" cm="1">
        <f t="array" ref="G1197">_xll.DCE_EC312_SpecificHeat_Ca(B1197)</f>
        <v>650</v>
      </c>
      <c r="H1197" s="67">
        <f t="shared" si="179"/>
        <v>0.12756994738448904</v>
      </c>
      <c r="I1197" s="67">
        <f t="shared" si="180"/>
        <v>1018.7120861663335</v>
      </c>
      <c r="J1197" s="71">
        <f t="shared" si="181"/>
        <v>98.5</v>
      </c>
      <c r="K1197" s="72">
        <f t="shared" si="182"/>
        <v>1018.7120861663335</v>
      </c>
    </row>
    <row r="1198" spans="1:11">
      <c r="A1198" s="65">
        <v>1183</v>
      </c>
      <c r="B1198" s="67">
        <f t="shared" si="174"/>
        <v>1018.7120861663335</v>
      </c>
      <c r="C1198" s="66">
        <f t="shared" si="175"/>
        <v>98.583333333333329</v>
      </c>
      <c r="D1198" s="70">
        <f t="shared" si="176"/>
        <v>1019.6181130710703</v>
      </c>
      <c r="E1198" s="67">
        <f t="shared" si="177"/>
        <v>1019.6181130710703</v>
      </c>
      <c r="F1198" s="68">
        <f t="shared" si="178"/>
        <v>332.98960281739693</v>
      </c>
      <c r="G1198" s="68" cm="1">
        <f t="array" ref="G1198">_xll.DCE_EC312_SpecificHeat_Ca(B1198)</f>
        <v>650</v>
      </c>
      <c r="H1198" s="67">
        <f t="shared" si="179"/>
        <v>0.12746111082856018</v>
      </c>
      <c r="I1198" s="67">
        <f t="shared" si="180"/>
        <v>1018.8395472771621</v>
      </c>
      <c r="J1198" s="71">
        <f t="shared" si="181"/>
        <v>98.583333333333329</v>
      </c>
      <c r="K1198" s="72">
        <f t="shared" si="182"/>
        <v>1018.8395472771621</v>
      </c>
    </row>
    <row r="1199" spans="1:11">
      <c r="A1199" s="65">
        <v>1184</v>
      </c>
      <c r="B1199" s="67">
        <f t="shared" si="174"/>
        <v>1018.8395472771621</v>
      </c>
      <c r="C1199" s="66">
        <f t="shared" si="175"/>
        <v>98.666666666666671</v>
      </c>
      <c r="D1199" s="70">
        <f t="shared" si="176"/>
        <v>1019.7445532441914</v>
      </c>
      <c r="E1199" s="67">
        <f t="shared" si="177"/>
        <v>1019.7445532441914</v>
      </c>
      <c r="F1199" s="68">
        <f t="shared" si="178"/>
        <v>332.70575527360148</v>
      </c>
      <c r="G1199" s="68" cm="1">
        <f t="array" ref="G1199">_xll.DCE_EC312_SpecificHeat_Ca(B1199)</f>
        <v>650</v>
      </c>
      <c r="H1199" s="67">
        <f t="shared" si="179"/>
        <v>0.12735246021925584</v>
      </c>
      <c r="I1199" s="67">
        <f t="shared" si="180"/>
        <v>1018.9668997373814</v>
      </c>
      <c r="J1199" s="71">
        <f t="shared" si="181"/>
        <v>98.666666666666671</v>
      </c>
      <c r="K1199" s="72">
        <f t="shared" si="182"/>
        <v>1018.9668997373814</v>
      </c>
    </row>
    <row r="1200" spans="1:11">
      <c r="A1200" s="65">
        <v>1185</v>
      </c>
      <c r="B1200" s="67">
        <f t="shared" si="174"/>
        <v>1018.9668997373814</v>
      </c>
      <c r="C1200" s="66">
        <f t="shared" si="175"/>
        <v>98.75</v>
      </c>
      <c r="D1200" s="70">
        <f t="shared" si="176"/>
        <v>1019.8708868066984</v>
      </c>
      <c r="E1200" s="67">
        <f t="shared" si="177"/>
        <v>1019.8708868066984</v>
      </c>
      <c r="F1200" s="68">
        <f t="shared" si="178"/>
        <v>332.42239226543722</v>
      </c>
      <c r="G1200" s="68" cm="1">
        <f t="array" ref="G1200">_xll.DCE_EC312_SpecificHeat_Ca(B1200)</f>
        <v>650</v>
      </c>
      <c r="H1200" s="67">
        <f t="shared" si="179"/>
        <v>0.12724399507955553</v>
      </c>
      <c r="I1200" s="67">
        <f t="shared" si="180"/>
        <v>1019.0941437324609</v>
      </c>
      <c r="J1200" s="71">
        <f t="shared" si="181"/>
        <v>98.75</v>
      </c>
      <c r="K1200" s="72">
        <f t="shared" si="182"/>
        <v>1019.0941437324609</v>
      </c>
    </row>
    <row r="1201" spans="1:11">
      <c r="A1201" s="65">
        <v>1186</v>
      </c>
      <c r="B1201" s="67">
        <f t="shared" si="174"/>
        <v>1019.0941437324609</v>
      </c>
      <c r="C1201" s="66">
        <f t="shared" si="175"/>
        <v>98.833333333333329</v>
      </c>
      <c r="D1201" s="70">
        <f t="shared" si="176"/>
        <v>1019.9971139382219</v>
      </c>
      <c r="E1201" s="67">
        <f t="shared" si="177"/>
        <v>1019.9971139382219</v>
      </c>
      <c r="F1201" s="68">
        <f t="shared" si="178"/>
        <v>332.13951255118883</v>
      </c>
      <c r="G1201" s="68" cm="1">
        <f t="array" ref="G1201">_xll.DCE_EC312_SpecificHeat_Ca(B1201)</f>
        <v>650</v>
      </c>
      <c r="H1201" s="67">
        <f t="shared" si="179"/>
        <v>0.1271357149341579</v>
      </c>
      <c r="I1201" s="67">
        <f t="shared" si="180"/>
        <v>1019.2212794473951</v>
      </c>
      <c r="J1201" s="71">
        <f t="shared" si="181"/>
        <v>98.833333333333329</v>
      </c>
      <c r="K1201" s="72">
        <f t="shared" si="182"/>
        <v>1019.2212794473951</v>
      </c>
    </row>
    <row r="1202" spans="1:11">
      <c r="A1202" s="65">
        <v>1187</v>
      </c>
      <c r="B1202" s="67">
        <f t="shared" si="174"/>
        <v>1019.2212794473951</v>
      </c>
      <c r="C1202" s="66">
        <f t="shared" si="175"/>
        <v>98.916666666666671</v>
      </c>
      <c r="D1202" s="70">
        <f t="shared" si="176"/>
        <v>1020.1232348179386</v>
      </c>
      <c r="E1202" s="67">
        <f t="shared" si="177"/>
        <v>1020.1232348179386</v>
      </c>
      <c r="F1202" s="68">
        <f t="shared" si="178"/>
        <v>331.85711489303083</v>
      </c>
      <c r="G1202" s="68" cm="1">
        <f t="array" ref="G1202">_xll.DCE_EC312_SpecificHeat_Ca(B1202)</f>
        <v>650</v>
      </c>
      <c r="H1202" s="67">
        <f t="shared" si="179"/>
        <v>0.12702761930925052</v>
      </c>
      <c r="I1202" s="67">
        <f t="shared" si="180"/>
        <v>1019.3483070667044</v>
      </c>
      <c r="J1202" s="71">
        <f t="shared" si="181"/>
        <v>98.916666666666671</v>
      </c>
      <c r="K1202" s="72">
        <f t="shared" si="182"/>
        <v>1019.3483070667044</v>
      </c>
    </row>
    <row r="1203" spans="1:11">
      <c r="A1203" s="65">
        <v>1188</v>
      </c>
      <c r="B1203" s="67">
        <f t="shared" si="174"/>
        <v>1019.3483070667044</v>
      </c>
      <c r="C1203" s="66">
        <f t="shared" si="175"/>
        <v>99</v>
      </c>
      <c r="D1203" s="70">
        <f t="shared" si="176"/>
        <v>1020.2492496245733</v>
      </c>
      <c r="E1203" s="67">
        <f t="shared" si="177"/>
        <v>1020.2492496245733</v>
      </c>
      <c r="F1203" s="68">
        <f t="shared" si="178"/>
        <v>331.5751980575788</v>
      </c>
      <c r="G1203" s="68" cm="1">
        <f t="array" ref="G1203">_xll.DCE_EC312_SpecificHeat_Ca(B1203)</f>
        <v>650</v>
      </c>
      <c r="H1203" s="67">
        <f t="shared" si="179"/>
        <v>0.12691970773272093</v>
      </c>
      <c r="I1203" s="67">
        <f t="shared" si="180"/>
        <v>1019.475226774437</v>
      </c>
      <c r="J1203" s="71">
        <f t="shared" si="181"/>
        <v>99</v>
      </c>
      <c r="K1203" s="72">
        <f t="shared" si="182"/>
        <v>1019.475226774437</v>
      </c>
    </row>
    <row r="1204" spans="1:11">
      <c r="A1204" s="65">
        <v>1189</v>
      </c>
      <c r="B1204" s="67">
        <f t="shared" si="174"/>
        <v>1019.475226774437</v>
      </c>
      <c r="C1204" s="66">
        <f t="shared" si="175"/>
        <v>99.083333333333329</v>
      </c>
      <c r="D1204" s="70">
        <f t="shared" si="176"/>
        <v>1020.3751585363999</v>
      </c>
      <c r="E1204" s="67">
        <f t="shared" si="177"/>
        <v>1020.3751585363999</v>
      </c>
      <c r="F1204" s="68">
        <f t="shared" si="178"/>
        <v>331.29376081584223</v>
      </c>
      <c r="G1204" s="68" cm="1">
        <f t="array" ref="G1204">_xll.DCE_EC312_SpecificHeat_Ca(B1204)</f>
        <v>650</v>
      </c>
      <c r="H1204" s="67">
        <f t="shared" si="179"/>
        <v>0.12681197973413852</v>
      </c>
      <c r="I1204" s="67">
        <f t="shared" si="180"/>
        <v>1019.6020387541712</v>
      </c>
      <c r="J1204" s="71">
        <f t="shared" si="181"/>
        <v>99.083333333333329</v>
      </c>
      <c r="K1204" s="72">
        <f t="shared" si="182"/>
        <v>1019.6020387541712</v>
      </c>
    </row>
    <row r="1205" spans="1:11">
      <c r="A1205" s="65">
        <v>1190</v>
      </c>
      <c r="B1205" s="67">
        <f t="shared" si="174"/>
        <v>1019.6020387541712</v>
      </c>
      <c r="C1205" s="66">
        <f t="shared" si="175"/>
        <v>99.166666666666671</v>
      </c>
      <c r="D1205" s="70">
        <f t="shared" si="176"/>
        <v>1020.5009617312438</v>
      </c>
      <c r="E1205" s="67">
        <f t="shared" si="177"/>
        <v>1020.5009617312438</v>
      </c>
      <c r="F1205" s="68">
        <f t="shared" si="178"/>
        <v>331.01280194289478</v>
      </c>
      <c r="G1205" s="68" cm="1">
        <f t="array" ref="G1205">_xll.DCE_EC312_SpecificHeat_Ca(B1205)</f>
        <v>650</v>
      </c>
      <c r="H1205" s="67">
        <f t="shared" si="179"/>
        <v>0.1267044348446284</v>
      </c>
      <c r="I1205" s="67">
        <f t="shared" si="180"/>
        <v>1019.7287431890159</v>
      </c>
      <c r="J1205" s="71">
        <f t="shared" si="181"/>
        <v>99.166666666666671</v>
      </c>
      <c r="K1205" s="72">
        <f t="shared" si="182"/>
        <v>1019.7287431890159</v>
      </c>
    </row>
    <row r="1206" spans="1:11">
      <c r="A1206" s="65">
        <v>1191</v>
      </c>
      <c r="B1206" s="67">
        <f t="shared" si="174"/>
        <v>1019.7287431890159</v>
      </c>
      <c r="C1206" s="66">
        <f t="shared" si="175"/>
        <v>99.25</v>
      </c>
      <c r="D1206" s="70">
        <f t="shared" si="176"/>
        <v>1020.6266593864823</v>
      </c>
      <c r="E1206" s="67">
        <f t="shared" si="177"/>
        <v>1020.6266593864823</v>
      </c>
      <c r="F1206" s="68">
        <f t="shared" si="178"/>
        <v>330.73232021763056</v>
      </c>
      <c r="G1206" s="68" cm="1">
        <f t="array" ref="G1206">_xll.DCE_EC312_SpecificHeat_Ca(B1206)</f>
        <v>650</v>
      </c>
      <c r="H1206" s="67">
        <f t="shared" si="179"/>
        <v>0.12659707259677799</v>
      </c>
      <c r="I1206" s="67">
        <f t="shared" si="180"/>
        <v>1019.8553402616126</v>
      </c>
      <c r="J1206" s="71">
        <f t="shared" si="181"/>
        <v>99.25</v>
      </c>
      <c r="K1206" s="72">
        <f t="shared" si="182"/>
        <v>1019.8553402616126</v>
      </c>
    </row>
    <row r="1207" spans="1:11">
      <c r="A1207" s="65">
        <v>1192</v>
      </c>
      <c r="B1207" s="67">
        <f t="shared" si="174"/>
        <v>1019.8553402616126</v>
      </c>
      <c r="C1207" s="66">
        <f t="shared" si="175"/>
        <v>99.333333333333329</v>
      </c>
      <c r="D1207" s="70">
        <f t="shared" si="176"/>
        <v>1020.7522516790467</v>
      </c>
      <c r="E1207" s="67">
        <f t="shared" si="177"/>
        <v>1020.7522516790467</v>
      </c>
      <c r="F1207" s="68">
        <f t="shared" si="178"/>
        <v>330.45231442366969</v>
      </c>
      <c r="G1207" s="68" cm="1">
        <f t="array" ref="G1207">_xll.DCE_EC312_SpecificHeat_Ca(B1207)</f>
        <v>650</v>
      </c>
      <c r="H1207" s="67">
        <f t="shared" si="179"/>
        <v>0.1264898925249838</v>
      </c>
      <c r="I1207" s="67">
        <f t="shared" si="180"/>
        <v>1019.9818301541376</v>
      </c>
      <c r="J1207" s="71">
        <f t="shared" si="181"/>
        <v>99.333333333333329</v>
      </c>
      <c r="K1207" s="72">
        <f t="shared" si="182"/>
        <v>1019.9818301541376</v>
      </c>
    </row>
    <row r="1208" spans="1:11">
      <c r="A1208" s="65">
        <v>1193</v>
      </c>
      <c r="B1208" s="67">
        <f t="shared" si="174"/>
        <v>1019.9818301541376</v>
      </c>
      <c r="C1208" s="66">
        <f t="shared" si="175"/>
        <v>99.416666666666671</v>
      </c>
      <c r="D1208" s="70">
        <f t="shared" si="176"/>
        <v>1020.8777387854243</v>
      </c>
      <c r="E1208" s="67">
        <f t="shared" si="177"/>
        <v>1020.8777387854243</v>
      </c>
      <c r="F1208" s="68">
        <f t="shared" si="178"/>
        <v>330.17278334830053</v>
      </c>
      <c r="G1208" s="68" cm="1">
        <f t="array" ref="G1208">_xll.DCE_EC312_SpecificHeat_Ca(B1208)</f>
        <v>650</v>
      </c>
      <c r="H1208" s="67">
        <f t="shared" si="179"/>
        <v>0.12638289416504644</v>
      </c>
      <c r="I1208" s="67">
        <f t="shared" si="180"/>
        <v>1020.1082130483027</v>
      </c>
      <c r="J1208" s="71">
        <f t="shared" si="181"/>
        <v>99.416666666666671</v>
      </c>
      <c r="K1208" s="72">
        <f t="shared" si="182"/>
        <v>1020.1082130483027</v>
      </c>
    </row>
    <row r="1209" spans="1:11">
      <c r="A1209" s="65">
        <v>1194</v>
      </c>
      <c r="B1209" s="67">
        <f t="shared" si="174"/>
        <v>1020.1082130483027</v>
      </c>
      <c r="C1209" s="66">
        <f t="shared" si="175"/>
        <v>99.5</v>
      </c>
      <c r="D1209" s="70">
        <f t="shared" si="176"/>
        <v>1021.0031208816587</v>
      </c>
      <c r="E1209" s="67">
        <f t="shared" si="177"/>
        <v>1021.0031208816587</v>
      </c>
      <c r="F1209" s="68">
        <f t="shared" si="178"/>
        <v>329.89372578326561</v>
      </c>
      <c r="G1209" s="68" cm="1">
        <f t="array" ref="G1209">_xll.DCE_EC312_SpecificHeat_Ca(B1209)</f>
        <v>650</v>
      </c>
      <c r="H1209" s="67">
        <f t="shared" si="179"/>
        <v>0.12627607705447147</v>
      </c>
      <c r="I1209" s="67">
        <f t="shared" si="180"/>
        <v>1020.2344891253572</v>
      </c>
      <c r="J1209" s="71">
        <f t="shared" si="181"/>
        <v>99.5</v>
      </c>
      <c r="K1209" s="72">
        <f t="shared" si="182"/>
        <v>1020.2344891253572</v>
      </c>
    </row>
    <row r="1210" spans="1:11">
      <c r="A1210" s="65">
        <v>1195</v>
      </c>
      <c r="B1210" s="67">
        <f t="shared" si="174"/>
        <v>1020.2344891253572</v>
      </c>
      <c r="C1210" s="66">
        <f t="shared" si="175"/>
        <v>99.583333333333329</v>
      </c>
      <c r="D1210" s="70">
        <f t="shared" si="176"/>
        <v>1021.1283981433523</v>
      </c>
      <c r="E1210" s="67">
        <f t="shared" si="177"/>
        <v>1021.1283981433523</v>
      </c>
      <c r="F1210" s="68">
        <f t="shared" si="178"/>
        <v>329.61514052446591</v>
      </c>
      <c r="G1210" s="68" cm="1">
        <f t="array" ref="G1210">_xll.DCE_EC312_SpecificHeat_Ca(B1210)</f>
        <v>650</v>
      </c>
      <c r="H1210" s="67">
        <f t="shared" si="179"/>
        <v>0.1261694407323562</v>
      </c>
      <c r="I1210" s="67">
        <f t="shared" si="180"/>
        <v>1020.3606585660896</v>
      </c>
      <c r="J1210" s="71">
        <f t="shared" si="181"/>
        <v>99.583333333333329</v>
      </c>
      <c r="K1210" s="72">
        <f t="shared" si="182"/>
        <v>1020.3606585660896</v>
      </c>
    </row>
    <row r="1211" spans="1:11">
      <c r="A1211" s="65">
        <v>1196</v>
      </c>
      <c r="B1211" s="67">
        <f t="shared" si="174"/>
        <v>1020.3606585660896</v>
      </c>
      <c r="C1211" s="66">
        <f t="shared" si="175"/>
        <v>99.666666666666671</v>
      </c>
      <c r="D1211" s="70">
        <f t="shared" si="176"/>
        <v>1021.2535707456674</v>
      </c>
      <c r="E1211" s="67">
        <f t="shared" si="177"/>
        <v>1021.2535707456674</v>
      </c>
      <c r="F1211" s="68">
        <f t="shared" si="178"/>
        <v>329.33702637143415</v>
      </c>
      <c r="G1211" s="68" cm="1">
        <f t="array" ref="G1211">_xll.DCE_EC312_SpecificHeat_Ca(B1211)</f>
        <v>650</v>
      </c>
      <c r="H1211" s="67">
        <f t="shared" si="179"/>
        <v>0.12606298473918812</v>
      </c>
      <c r="I1211" s="67">
        <f t="shared" si="180"/>
        <v>1020.4867215508287</v>
      </c>
      <c r="J1211" s="71">
        <f t="shared" si="181"/>
        <v>99.666666666666671</v>
      </c>
      <c r="K1211" s="72">
        <f t="shared" si="182"/>
        <v>1020.4867215508287</v>
      </c>
    </row>
    <row r="1212" spans="1:11">
      <c r="A1212" s="65">
        <v>1197</v>
      </c>
      <c r="B1212" s="67">
        <f t="shared" si="174"/>
        <v>1020.4867215508287</v>
      </c>
      <c r="C1212" s="66">
        <f t="shared" si="175"/>
        <v>99.75</v>
      </c>
      <c r="D1212" s="70">
        <f t="shared" si="176"/>
        <v>1021.378638863327</v>
      </c>
      <c r="E1212" s="67">
        <f t="shared" si="177"/>
        <v>1021.378638863327</v>
      </c>
      <c r="F1212" s="68">
        <f t="shared" si="178"/>
        <v>329.05938212805461</v>
      </c>
      <c r="G1212" s="68" cm="1">
        <f t="array" ref="G1212">_xll.DCE_EC312_SpecificHeat_Ca(B1212)</f>
        <v>650</v>
      </c>
      <c r="H1212" s="67">
        <f t="shared" si="179"/>
        <v>0.12595670861712036</v>
      </c>
      <c r="I1212" s="67">
        <f t="shared" si="180"/>
        <v>1020.6126782594458</v>
      </c>
      <c r="J1212" s="71">
        <f t="shared" si="181"/>
        <v>99.75</v>
      </c>
      <c r="K1212" s="72">
        <f t="shared" si="182"/>
        <v>1020.6126782594458</v>
      </c>
    </row>
    <row r="1213" spans="1:11">
      <c r="A1213" s="65">
        <v>1198</v>
      </c>
      <c r="B1213" s="67">
        <f t="shared" si="174"/>
        <v>1020.6126782594458</v>
      </c>
      <c r="C1213" s="66">
        <f t="shared" si="175"/>
        <v>99.833333333333329</v>
      </c>
      <c r="D1213" s="70">
        <f t="shared" si="176"/>
        <v>1021.5036026706181</v>
      </c>
      <c r="E1213" s="67">
        <f t="shared" si="177"/>
        <v>1021.5036026706181</v>
      </c>
      <c r="F1213" s="68">
        <f t="shared" si="178"/>
        <v>328.78220660241726</v>
      </c>
      <c r="G1213" s="68" cm="1">
        <f t="array" ref="G1213">_xll.DCE_EC312_SpecificHeat_Ca(B1213)</f>
        <v>650</v>
      </c>
      <c r="H1213" s="67">
        <f t="shared" si="179"/>
        <v>0.12585061190991595</v>
      </c>
      <c r="I1213" s="67">
        <f t="shared" si="180"/>
        <v>1020.7385288713557</v>
      </c>
      <c r="J1213" s="71">
        <f t="shared" si="181"/>
        <v>99.833333333333329</v>
      </c>
      <c r="K1213" s="72">
        <f t="shared" si="182"/>
        <v>1020.7385288713557</v>
      </c>
    </row>
    <row r="1214" spans="1:11">
      <c r="A1214" s="65">
        <v>1199</v>
      </c>
      <c r="B1214" s="67">
        <f t="shared" si="174"/>
        <v>1020.7385288713557</v>
      </c>
      <c r="C1214" s="66">
        <f t="shared" si="175"/>
        <v>99.916666666666671</v>
      </c>
      <c r="D1214" s="70">
        <f t="shared" si="176"/>
        <v>1021.628462341391</v>
      </c>
      <c r="E1214" s="67">
        <f t="shared" si="177"/>
        <v>1021.628462341391</v>
      </c>
      <c r="F1214" s="68">
        <f t="shared" si="178"/>
        <v>328.50549860645089</v>
      </c>
      <c r="G1214" s="68" cm="1">
        <f t="array" ref="G1214">_xll.DCE_EC312_SpecificHeat_Ca(B1214)</f>
        <v>650</v>
      </c>
      <c r="H1214" s="67">
        <f t="shared" si="179"/>
        <v>0.12574469416280731</v>
      </c>
      <c r="I1214" s="67">
        <f t="shared" si="180"/>
        <v>1020.8642735655185</v>
      </c>
      <c r="J1214" s="71">
        <f t="shared" si="181"/>
        <v>99.916666666666671</v>
      </c>
      <c r="K1214" s="72">
        <f t="shared" si="182"/>
        <v>1020.8642735655185</v>
      </c>
    </row>
    <row r="1215" spans="1:11">
      <c r="A1215" s="65">
        <v>1200</v>
      </c>
      <c r="B1215" s="67">
        <f t="shared" si="174"/>
        <v>1020.8642735655185</v>
      </c>
      <c r="C1215" s="66">
        <f t="shared" si="175"/>
        <v>100</v>
      </c>
      <c r="D1215" s="70">
        <f t="shared" si="176"/>
        <v>1021.753218049062</v>
      </c>
      <c r="E1215" s="67">
        <f t="shared" si="177"/>
        <v>1021.753218049062</v>
      </c>
      <c r="F1215" s="68">
        <f t="shared" si="178"/>
        <v>328.22925695608984</v>
      </c>
      <c r="G1215" s="68" cm="1">
        <f t="array" ref="G1215">_xll.DCE_EC312_SpecificHeat_Ca(B1215)</f>
        <v>650</v>
      </c>
      <c r="H1215" s="67">
        <f t="shared" si="179"/>
        <v>0.12563895492256011</v>
      </c>
      <c r="I1215" s="67">
        <f t="shared" si="180"/>
        <v>1020.9899125204411</v>
      </c>
      <c r="J1215" s="71">
        <f t="shared" si="181"/>
        <v>100</v>
      </c>
      <c r="K1215" s="72">
        <f t="shared" si="182"/>
        <v>1020.9899125204411</v>
      </c>
    </row>
    <row r="1216" spans="1:11">
      <c r="A1216" s="65">
        <v>1201</v>
      </c>
      <c r="B1216" s="67">
        <f t="shared" si="174"/>
        <v>1020.9899125204411</v>
      </c>
      <c r="C1216" s="66">
        <f t="shared" si="175"/>
        <v>100.08333333333333</v>
      </c>
      <c r="D1216" s="70">
        <f t="shared" si="176"/>
        <v>1021.8778699666149</v>
      </c>
      <c r="E1216" s="67">
        <f t="shared" si="177"/>
        <v>1021.8778699666149</v>
      </c>
      <c r="F1216" s="68">
        <f t="shared" si="178"/>
        <v>327.95348047122451</v>
      </c>
      <c r="G1216" s="68" cm="1">
        <f t="array" ref="G1216">_xll.DCE_EC312_SpecificHeat_Ca(B1216)</f>
        <v>650</v>
      </c>
      <c r="H1216" s="67">
        <f t="shared" si="179"/>
        <v>0.12553339373745426</v>
      </c>
      <c r="I1216" s="67">
        <f t="shared" si="180"/>
        <v>1021.1154459141785</v>
      </c>
      <c r="J1216" s="71">
        <f t="shared" si="181"/>
        <v>100.08333333333333</v>
      </c>
      <c r="K1216" s="72">
        <f t="shared" si="182"/>
        <v>1021.1154459141785</v>
      </c>
    </row>
    <row r="1217" spans="1:11">
      <c r="A1217" s="65">
        <v>1202</v>
      </c>
      <c r="B1217" s="67">
        <f t="shared" si="174"/>
        <v>1021.1154459141785</v>
      </c>
      <c r="C1217" s="66">
        <f t="shared" si="175"/>
        <v>100.16666666666667</v>
      </c>
      <c r="D1217" s="70">
        <f t="shared" si="176"/>
        <v>1022.0024182666018</v>
      </c>
      <c r="E1217" s="67">
        <f t="shared" si="177"/>
        <v>1022.0024182666018</v>
      </c>
      <c r="F1217" s="68">
        <f t="shared" si="178"/>
        <v>327.67816797598306</v>
      </c>
      <c r="G1217" s="68" cm="1">
        <f t="array" ref="G1217">_xll.DCE_EC312_SpecificHeat_Ca(B1217)</f>
        <v>650</v>
      </c>
      <c r="H1217" s="67">
        <f t="shared" si="179"/>
        <v>0.12542801015739186</v>
      </c>
      <c r="I1217" s="67">
        <f t="shared" si="180"/>
        <v>1021.2408739243359</v>
      </c>
      <c r="J1217" s="71">
        <f t="shared" si="181"/>
        <v>100.16666666666667</v>
      </c>
      <c r="K1217" s="72">
        <f t="shared" si="182"/>
        <v>1021.2408739243359</v>
      </c>
    </row>
    <row r="1218" spans="1:11">
      <c r="A1218" s="65">
        <v>1203</v>
      </c>
      <c r="B1218" s="67">
        <f t="shared" si="174"/>
        <v>1021.2408739243359</v>
      </c>
      <c r="C1218" s="66">
        <f t="shared" si="175"/>
        <v>100.25</v>
      </c>
      <c r="D1218" s="70">
        <f t="shared" si="176"/>
        <v>1022.1268631211449</v>
      </c>
      <c r="E1218" s="67">
        <f t="shared" si="177"/>
        <v>1022.1268631211449</v>
      </c>
      <c r="F1218" s="68">
        <f t="shared" si="178"/>
        <v>327.40331829815273</v>
      </c>
      <c r="G1218" s="68" cm="1">
        <f t="array" ref="G1218">_xll.DCE_EC312_SpecificHeat_Ca(B1218)</f>
        <v>650</v>
      </c>
      <c r="H1218" s="67">
        <f t="shared" si="179"/>
        <v>0.12532280373367555</v>
      </c>
      <c r="I1218" s="67">
        <f t="shared" si="180"/>
        <v>1021.3661967280696</v>
      </c>
      <c r="J1218" s="71">
        <f t="shared" si="181"/>
        <v>100.25</v>
      </c>
      <c r="K1218" s="72">
        <f t="shared" si="182"/>
        <v>1021.3661967280696</v>
      </c>
    </row>
    <row r="1219" spans="1:11">
      <c r="A1219" s="65">
        <v>1204</v>
      </c>
      <c r="B1219" s="67">
        <f t="shared" si="174"/>
        <v>1021.3661967280696</v>
      </c>
      <c r="C1219" s="66">
        <f t="shared" si="175"/>
        <v>100.33333333333333</v>
      </c>
      <c r="D1219" s="70">
        <f t="shared" si="176"/>
        <v>1022.2512047019379</v>
      </c>
      <c r="E1219" s="67">
        <f t="shared" si="177"/>
        <v>1022.2512047019379</v>
      </c>
      <c r="F1219" s="68">
        <f t="shared" si="178"/>
        <v>327.12893026987234</v>
      </c>
      <c r="G1219" s="68" cm="1">
        <f t="array" ref="G1219">_xll.DCE_EC312_SpecificHeat_Ca(B1219)</f>
        <v>650</v>
      </c>
      <c r="H1219" s="67">
        <f t="shared" si="179"/>
        <v>0.12521777401927375</v>
      </c>
      <c r="I1219" s="67">
        <f t="shared" si="180"/>
        <v>1021.4914145020888</v>
      </c>
      <c r="J1219" s="71">
        <f t="shared" si="181"/>
        <v>100.33333333333333</v>
      </c>
      <c r="K1219" s="72">
        <f t="shared" si="182"/>
        <v>1021.4914145020888</v>
      </c>
    </row>
    <row r="1220" spans="1:11">
      <c r="A1220" s="65">
        <v>1205</v>
      </c>
      <c r="B1220" s="67">
        <f t="shared" si="174"/>
        <v>1021.4914145020888</v>
      </c>
      <c r="C1220" s="66">
        <f t="shared" si="175"/>
        <v>100.41666666666667</v>
      </c>
      <c r="D1220" s="70">
        <f t="shared" si="176"/>
        <v>1022.3754431802477</v>
      </c>
      <c r="E1220" s="67">
        <f t="shared" si="177"/>
        <v>1022.3754431802477</v>
      </c>
      <c r="F1220" s="68">
        <f t="shared" si="178"/>
        <v>326.85500272676001</v>
      </c>
      <c r="G1220" s="68" cm="1">
        <f t="array" ref="G1220">_xll.DCE_EC312_SpecificHeat_Ca(B1220)</f>
        <v>650</v>
      </c>
      <c r="H1220" s="67">
        <f t="shared" si="179"/>
        <v>0.12511292056848666</v>
      </c>
      <c r="I1220" s="67">
        <f t="shared" si="180"/>
        <v>1021.6165274226573</v>
      </c>
      <c r="J1220" s="71">
        <f t="shared" si="181"/>
        <v>100.41666666666667</v>
      </c>
      <c r="K1220" s="72">
        <f t="shared" si="182"/>
        <v>1021.6165274226573</v>
      </c>
    </row>
    <row r="1221" spans="1:11">
      <c r="A1221" s="65">
        <v>1206</v>
      </c>
      <c r="B1221" s="67">
        <f t="shared" si="174"/>
        <v>1021.6165274226573</v>
      </c>
      <c r="C1221" s="66">
        <f t="shared" si="175"/>
        <v>100.5</v>
      </c>
      <c r="D1221" s="70">
        <f t="shared" si="176"/>
        <v>1022.4995787269147</v>
      </c>
      <c r="E1221" s="67">
        <f t="shared" si="177"/>
        <v>1022.4995787269147</v>
      </c>
      <c r="F1221" s="68">
        <f t="shared" si="178"/>
        <v>326.58153450858521</v>
      </c>
      <c r="G1221" s="68" cm="1">
        <f t="array" ref="G1221">_xll.DCE_EC312_SpecificHeat_Ca(B1221)</f>
        <v>650</v>
      </c>
      <c r="H1221" s="67">
        <f t="shared" si="179"/>
        <v>0.12500824293720342</v>
      </c>
      <c r="I1221" s="67">
        <f t="shared" si="180"/>
        <v>1021.7415356655945</v>
      </c>
      <c r="J1221" s="71">
        <f t="shared" si="181"/>
        <v>100.5</v>
      </c>
      <c r="K1221" s="72">
        <f t="shared" si="182"/>
        <v>1021.7415356655945</v>
      </c>
    </row>
    <row r="1222" spans="1:11">
      <c r="A1222" s="65">
        <v>1207</v>
      </c>
      <c r="B1222" s="67">
        <f t="shared" si="174"/>
        <v>1021.7415356655945</v>
      </c>
      <c r="C1222" s="66">
        <f t="shared" si="175"/>
        <v>100.58333333333333</v>
      </c>
      <c r="D1222" s="70">
        <f t="shared" si="176"/>
        <v>1022.6236115123558</v>
      </c>
      <c r="E1222" s="67">
        <f t="shared" si="177"/>
        <v>1022.6236115123558</v>
      </c>
      <c r="F1222" s="68">
        <f t="shared" si="178"/>
        <v>326.30852445890434</v>
      </c>
      <c r="G1222" s="68" cm="1">
        <f t="array" ref="G1222">_xll.DCE_EC312_SpecificHeat_Ca(B1222)</f>
        <v>650</v>
      </c>
      <c r="H1222" s="67">
        <f t="shared" si="179"/>
        <v>0.12490374068276287</v>
      </c>
      <c r="I1222" s="67">
        <f t="shared" si="180"/>
        <v>1021.8664394062772</v>
      </c>
      <c r="J1222" s="71">
        <f t="shared" si="181"/>
        <v>100.58333333333333</v>
      </c>
      <c r="K1222" s="72">
        <f t="shared" si="182"/>
        <v>1021.8664394062772</v>
      </c>
    </row>
    <row r="1223" spans="1:11">
      <c r="A1223" s="65">
        <v>1208</v>
      </c>
      <c r="B1223" s="67">
        <f t="shared" si="174"/>
        <v>1021.8664394062772</v>
      </c>
      <c r="C1223" s="66">
        <f t="shared" si="175"/>
        <v>100.66666666666667</v>
      </c>
      <c r="D1223" s="70">
        <f t="shared" si="176"/>
        <v>1022.7475417065649</v>
      </c>
      <c r="E1223" s="67">
        <f t="shared" si="177"/>
        <v>1022.7475417065649</v>
      </c>
      <c r="F1223" s="68">
        <f t="shared" si="178"/>
        <v>326.03597142546988</v>
      </c>
      <c r="G1223" s="68" cm="1">
        <f t="array" ref="G1223">_xll.DCE_EC312_SpecificHeat_Ca(B1223)</f>
        <v>650</v>
      </c>
      <c r="H1223" s="67">
        <f t="shared" si="179"/>
        <v>0.12479941336410992</v>
      </c>
      <c r="I1223" s="67">
        <f t="shared" si="180"/>
        <v>1021.9912388196414</v>
      </c>
      <c r="J1223" s="71">
        <f t="shared" si="181"/>
        <v>100.66666666666667</v>
      </c>
      <c r="K1223" s="72">
        <f t="shared" si="182"/>
        <v>1021.9912388196414</v>
      </c>
    </row>
    <row r="1224" spans="1:11">
      <c r="A1224" s="65">
        <v>1209</v>
      </c>
      <c r="B1224" s="67">
        <f t="shared" si="174"/>
        <v>1021.9912388196414</v>
      </c>
      <c r="C1224" s="66">
        <f t="shared" si="175"/>
        <v>100.75</v>
      </c>
      <c r="D1224" s="70">
        <f t="shared" si="176"/>
        <v>1022.8713694791143</v>
      </c>
      <c r="E1224" s="67">
        <f t="shared" si="177"/>
        <v>1022.8713694791143</v>
      </c>
      <c r="F1224" s="68">
        <f t="shared" si="178"/>
        <v>325.76387425949639</v>
      </c>
      <c r="G1224" s="68" cm="1">
        <f t="array" ref="G1224">_xll.DCE_EC312_SpecificHeat_Ca(B1224)</f>
        <v>650</v>
      </c>
      <c r="H1224" s="67">
        <f t="shared" si="179"/>
        <v>0.12469526054151472</v>
      </c>
      <c r="I1224" s="67">
        <f t="shared" si="180"/>
        <v>1022.1159340801829</v>
      </c>
      <c r="J1224" s="71">
        <f t="shared" si="181"/>
        <v>100.75</v>
      </c>
      <c r="K1224" s="72">
        <f t="shared" si="182"/>
        <v>1022.1159340801829</v>
      </c>
    </row>
    <row r="1225" spans="1:11">
      <c r="A1225" s="65">
        <v>1210</v>
      </c>
      <c r="B1225" s="67">
        <f t="shared" si="174"/>
        <v>1022.1159340801829</v>
      </c>
      <c r="C1225" s="66">
        <f t="shared" si="175"/>
        <v>100.83333333333333</v>
      </c>
      <c r="D1225" s="70">
        <f t="shared" si="176"/>
        <v>1022.9950949991561</v>
      </c>
      <c r="E1225" s="67">
        <f t="shared" si="177"/>
        <v>1022.9950949991561</v>
      </c>
      <c r="F1225" s="68">
        <f t="shared" si="178"/>
        <v>325.4922318163031</v>
      </c>
      <c r="G1225" s="68" cm="1">
        <f t="array" ref="G1225">_xll.DCE_EC312_SpecificHeat_Ca(B1225)</f>
        <v>650</v>
      </c>
      <c r="H1225" s="67">
        <f t="shared" si="179"/>
        <v>0.12459128177681862</v>
      </c>
      <c r="I1225" s="67">
        <f t="shared" si="180"/>
        <v>1022.2405253619597</v>
      </c>
      <c r="J1225" s="71">
        <f t="shared" si="181"/>
        <v>100.83333333333333</v>
      </c>
      <c r="K1225" s="72">
        <f t="shared" si="182"/>
        <v>1022.2405253619597</v>
      </c>
    </row>
    <row r="1226" spans="1:11">
      <c r="A1226" s="65">
        <v>1211</v>
      </c>
      <c r="B1226" s="67">
        <f t="shared" si="174"/>
        <v>1022.2405253619597</v>
      </c>
      <c r="C1226" s="66">
        <f t="shared" si="175"/>
        <v>100.91666666666667</v>
      </c>
      <c r="D1226" s="70">
        <f t="shared" si="176"/>
        <v>1023.1187184354239</v>
      </c>
      <c r="E1226" s="67">
        <f t="shared" si="177"/>
        <v>1023.1187184354239</v>
      </c>
      <c r="F1226" s="68">
        <f t="shared" si="178"/>
        <v>325.22104295479625</v>
      </c>
      <c r="G1226" s="68" cm="1">
        <f t="array" ref="G1226">_xll.DCE_EC312_SpecificHeat_Ca(B1226)</f>
        <v>650</v>
      </c>
      <c r="H1226" s="67">
        <f t="shared" si="179"/>
        <v>0.12448747663323595</v>
      </c>
      <c r="I1226" s="67">
        <f t="shared" si="180"/>
        <v>1022.365012838593</v>
      </c>
      <c r="J1226" s="71">
        <f t="shared" si="181"/>
        <v>100.91666666666667</v>
      </c>
      <c r="K1226" s="72">
        <f t="shared" si="182"/>
        <v>1022.365012838593</v>
      </c>
    </row>
    <row r="1227" spans="1:11">
      <c r="A1227" s="65">
        <v>1212</v>
      </c>
      <c r="B1227" s="67">
        <f t="shared" si="174"/>
        <v>1022.365012838593</v>
      </c>
      <c r="C1227" s="66">
        <f t="shared" si="175"/>
        <v>101</v>
      </c>
      <c r="D1227" s="70">
        <f t="shared" si="176"/>
        <v>1023.2422399562339</v>
      </c>
      <c r="E1227" s="67">
        <f t="shared" si="177"/>
        <v>1023.2422399562339</v>
      </c>
      <c r="F1227" s="68">
        <f t="shared" si="178"/>
        <v>324.95030653798631</v>
      </c>
      <c r="G1227" s="68" cm="1">
        <f t="array" ref="G1227">_xll.DCE_EC312_SpecificHeat_Ca(B1227)</f>
        <v>650</v>
      </c>
      <c r="H1227" s="67">
        <f t="shared" si="179"/>
        <v>0.12438384467555208</v>
      </c>
      <c r="I1227" s="67">
        <f t="shared" si="180"/>
        <v>1022.4893966832685</v>
      </c>
      <c r="J1227" s="71">
        <f t="shared" si="181"/>
        <v>101</v>
      </c>
      <c r="K1227" s="72">
        <f t="shared" si="182"/>
        <v>1022.4893966832685</v>
      </c>
    </row>
    <row r="1228" spans="1:11">
      <c r="A1228" s="65">
        <v>1213</v>
      </c>
      <c r="B1228" s="67">
        <f t="shared" si="174"/>
        <v>1022.4893966832685</v>
      </c>
      <c r="C1228" s="66">
        <f t="shared" si="175"/>
        <v>101.08333333333333</v>
      </c>
      <c r="D1228" s="70">
        <f t="shared" si="176"/>
        <v>1023.3656597294864</v>
      </c>
      <c r="E1228" s="67">
        <f t="shared" si="177"/>
        <v>1023.3656597294864</v>
      </c>
      <c r="F1228" s="68">
        <f t="shared" si="178"/>
        <v>324.68002143270877</v>
      </c>
      <c r="G1228" s="68" cm="1">
        <f t="array" ref="G1228">_xll.DCE_EC312_SpecificHeat_Ca(B1228)</f>
        <v>650</v>
      </c>
      <c r="H1228" s="67">
        <f t="shared" si="179"/>
        <v>0.12428038547001653</v>
      </c>
      <c r="I1228" s="67">
        <f t="shared" si="180"/>
        <v>1022.6136770687385</v>
      </c>
      <c r="J1228" s="71">
        <f t="shared" si="181"/>
        <v>101.08333333333333</v>
      </c>
      <c r="K1228" s="72">
        <f t="shared" si="182"/>
        <v>1022.6136770687385</v>
      </c>
    </row>
    <row r="1229" spans="1:11">
      <c r="A1229" s="65">
        <v>1214</v>
      </c>
      <c r="B1229" s="67">
        <f t="shared" si="174"/>
        <v>1022.6136770687385</v>
      </c>
      <c r="C1229" s="66">
        <f t="shared" si="175"/>
        <v>101.16666666666667</v>
      </c>
      <c r="D1229" s="70">
        <f t="shared" si="176"/>
        <v>1023.4889779226673</v>
      </c>
      <c r="E1229" s="67">
        <f t="shared" si="177"/>
        <v>1023.4889779226673</v>
      </c>
      <c r="F1229" s="68">
        <f t="shared" si="178"/>
        <v>324.41018650943568</v>
      </c>
      <c r="G1229" s="68" cm="1">
        <f t="array" ref="G1229">_xll.DCE_EC312_SpecificHeat_Ca(B1229)</f>
        <v>650</v>
      </c>
      <c r="H1229" s="67">
        <f t="shared" si="179"/>
        <v>0.12417709858427076</v>
      </c>
      <c r="I1229" s="67">
        <f t="shared" si="180"/>
        <v>1022.7378541673228</v>
      </c>
      <c r="J1229" s="71">
        <f t="shared" si="181"/>
        <v>101.16666666666667</v>
      </c>
      <c r="K1229" s="72">
        <f t="shared" si="182"/>
        <v>1022.7378541673228</v>
      </c>
    </row>
    <row r="1230" spans="1:11">
      <c r="A1230" s="65">
        <v>1215</v>
      </c>
      <c r="B1230" s="67">
        <f t="shared" si="174"/>
        <v>1022.7378541673228</v>
      </c>
      <c r="C1230" s="66">
        <f t="shared" si="175"/>
        <v>101.25</v>
      </c>
      <c r="D1230" s="70">
        <f t="shared" si="176"/>
        <v>1023.6121947028488</v>
      </c>
      <c r="E1230" s="67">
        <f t="shared" si="177"/>
        <v>1023.6121947028488</v>
      </c>
      <c r="F1230" s="68">
        <f t="shared" si="178"/>
        <v>324.14080064208952</v>
      </c>
      <c r="G1230" s="68" cm="1">
        <f t="array" ref="G1230">_xll.DCE_EC312_SpecificHeat_Ca(B1230)</f>
        <v>650</v>
      </c>
      <c r="H1230" s="67">
        <f t="shared" si="179"/>
        <v>0.12407398358727703</v>
      </c>
      <c r="I1230" s="67">
        <f t="shared" si="180"/>
        <v>1022.8619281509101</v>
      </c>
      <c r="J1230" s="71">
        <f t="shared" si="181"/>
        <v>101.25</v>
      </c>
      <c r="K1230" s="72">
        <f t="shared" si="182"/>
        <v>1022.8619281509101</v>
      </c>
    </row>
    <row r="1231" spans="1:11">
      <c r="A1231" s="65">
        <v>1216</v>
      </c>
      <c r="B1231" s="67">
        <f t="shared" si="174"/>
        <v>1022.8619281509101</v>
      </c>
      <c r="C1231" s="66">
        <f t="shared" si="175"/>
        <v>101.33333333333333</v>
      </c>
      <c r="D1231" s="70">
        <f t="shared" si="176"/>
        <v>1023.7353102366918</v>
      </c>
      <c r="E1231" s="67">
        <f t="shared" si="177"/>
        <v>1023.7353102366918</v>
      </c>
      <c r="F1231" s="68">
        <f t="shared" si="178"/>
        <v>323.87186270923763</v>
      </c>
      <c r="G1231" s="68" cm="1">
        <f t="array" ref="G1231">_xll.DCE_EC312_SpecificHeat_Ca(B1231)</f>
        <v>650</v>
      </c>
      <c r="H1231" s="67">
        <f t="shared" si="179"/>
        <v>0.12397104004977555</v>
      </c>
      <c r="I1231" s="67">
        <f t="shared" si="180"/>
        <v>1022.9858991909599</v>
      </c>
      <c r="J1231" s="71">
        <f t="shared" si="181"/>
        <v>101.33333333333333</v>
      </c>
      <c r="K1231" s="72">
        <f t="shared" si="182"/>
        <v>1022.9858991909599</v>
      </c>
    </row>
    <row r="1232" spans="1:11">
      <c r="A1232" s="65">
        <v>1217</v>
      </c>
      <c r="B1232" s="67">
        <f t="shared" si="174"/>
        <v>1022.9858991909599</v>
      </c>
      <c r="C1232" s="66">
        <f t="shared" si="175"/>
        <v>101.41666666666667</v>
      </c>
      <c r="D1232" s="70">
        <f t="shared" si="176"/>
        <v>1023.8583246904464</v>
      </c>
      <c r="E1232" s="67">
        <f t="shared" si="177"/>
        <v>1023.8583246904464</v>
      </c>
      <c r="F1232" s="68">
        <f t="shared" si="178"/>
        <v>323.60337159201714</v>
      </c>
      <c r="G1232" s="68" cm="1">
        <f t="array" ref="G1232">_xll.DCE_EC312_SpecificHeat_Ca(B1232)</f>
        <v>650</v>
      </c>
      <c r="H1232" s="67">
        <f t="shared" si="179"/>
        <v>0.12386826754349015</v>
      </c>
      <c r="I1232" s="67">
        <f t="shared" si="180"/>
        <v>1023.1097674585034</v>
      </c>
      <c r="J1232" s="71">
        <f t="shared" si="181"/>
        <v>101.41666666666667</v>
      </c>
      <c r="K1232" s="72">
        <f t="shared" si="182"/>
        <v>1023.1097674585034</v>
      </c>
    </row>
    <row r="1233" spans="1:11">
      <c r="A1233" s="65">
        <v>1218</v>
      </c>
      <c r="B1233" s="67">
        <f t="shared" ref="B1233:B1296" si="183">IF(A1233=1,20,I1232)</f>
        <v>1023.1097674585034</v>
      </c>
      <c r="C1233" s="66">
        <f t="shared" ref="C1233:C1296" si="184">A1233*5/60</f>
        <v>101.5</v>
      </c>
      <c r="D1233" s="70">
        <f t="shared" ref="D1233:D1296" si="185">20 + 345 *LOG10(8 * C1233 + 1)</f>
        <v>1023.9812382299534</v>
      </c>
      <c r="E1233" s="67">
        <f t="shared" ref="E1233:E1296" si="186">D1233</f>
        <v>1023.9812382299534</v>
      </c>
      <c r="F1233" s="68">
        <f t="shared" ref="F1233:F1296" si="187">25 * (D1233 - B1233)+1 * 0.7 * 1 * 0.0000000567 * ((E1233 + 273) ^ 4 - (B1233 + 273) ^ 4)</f>
        <v>323.33532617631209</v>
      </c>
      <c r="G1233" s="68" cm="1">
        <f t="array" ref="G1233">_xll.DCE_EC312_SpecificHeat_Ca(B1233)</f>
        <v>650</v>
      </c>
      <c r="H1233" s="67">
        <f t="shared" ref="H1233:H1296" si="188">$G$10 * $G$9 / (G1233 * 7850) * F1233 * 5</f>
        <v>0.12376566564196169</v>
      </c>
      <c r="I1233" s="67">
        <f t="shared" ref="I1233:I1296" si="189">B1233+H1233</f>
        <v>1023.2335331241453</v>
      </c>
      <c r="J1233" s="71">
        <f t="shared" si="181"/>
        <v>101.5</v>
      </c>
      <c r="K1233" s="72">
        <f t="shared" si="182"/>
        <v>1023.2335331241453</v>
      </c>
    </row>
    <row r="1234" spans="1:11">
      <c r="A1234" s="65">
        <v>1219</v>
      </c>
      <c r="B1234" s="67">
        <f t="shared" si="183"/>
        <v>1023.2335331241453</v>
      </c>
      <c r="C1234" s="66">
        <f t="shared" si="184"/>
        <v>101.58333333333333</v>
      </c>
      <c r="D1234" s="70">
        <f t="shared" si="185"/>
        <v>1024.1040510206467</v>
      </c>
      <c r="E1234" s="67">
        <f t="shared" si="186"/>
        <v>1024.1040510206467</v>
      </c>
      <c r="F1234" s="68">
        <f t="shared" si="187"/>
        <v>323.06772535152373</v>
      </c>
      <c r="G1234" s="68" cm="1">
        <f t="array" ref="G1234">_xll.DCE_EC312_SpecificHeat_Ca(B1234)</f>
        <v>650</v>
      </c>
      <c r="H1234" s="67">
        <f t="shared" si="188"/>
        <v>0.12366323392007737</v>
      </c>
      <c r="I1234" s="67">
        <f t="shared" si="189"/>
        <v>1023.3571963580654</v>
      </c>
      <c r="J1234" s="71">
        <f t="shared" si="181"/>
        <v>101.58333333333333</v>
      </c>
      <c r="K1234" s="72">
        <f t="shared" si="182"/>
        <v>1023.3571963580654</v>
      </c>
    </row>
    <row r="1235" spans="1:11">
      <c r="A1235" s="65">
        <v>1220</v>
      </c>
      <c r="B1235" s="67">
        <f t="shared" si="183"/>
        <v>1023.3571963580654</v>
      </c>
      <c r="C1235" s="66">
        <f t="shared" si="184"/>
        <v>101.66666666666667</v>
      </c>
      <c r="D1235" s="70">
        <f t="shared" si="185"/>
        <v>1024.2267632275521</v>
      </c>
      <c r="E1235" s="67">
        <f t="shared" si="186"/>
        <v>1024.2267632275521</v>
      </c>
      <c r="F1235" s="68">
        <f t="shared" si="187"/>
        <v>322.80056800993009</v>
      </c>
      <c r="G1235" s="68" cm="1">
        <f t="array" ref="G1235">_xll.DCE_EC312_SpecificHeat_Ca(B1235)</f>
        <v>650</v>
      </c>
      <c r="H1235" s="67">
        <f t="shared" si="188"/>
        <v>0.12356097195382552</v>
      </c>
      <c r="I1235" s="67">
        <f t="shared" si="189"/>
        <v>1023.4807573300192</v>
      </c>
      <c r="J1235" s="71">
        <f t="shared" si="181"/>
        <v>101.66666666666667</v>
      </c>
      <c r="K1235" s="72">
        <f t="shared" si="182"/>
        <v>1023.4807573300192</v>
      </c>
    </row>
    <row r="1236" spans="1:11">
      <c r="A1236" s="65">
        <v>1221</v>
      </c>
      <c r="B1236" s="67">
        <f t="shared" si="183"/>
        <v>1023.4807573300192</v>
      </c>
      <c r="C1236" s="66">
        <f t="shared" si="184"/>
        <v>101.75</v>
      </c>
      <c r="D1236" s="70">
        <f t="shared" si="185"/>
        <v>1024.349375015292</v>
      </c>
      <c r="E1236" s="67">
        <f t="shared" si="186"/>
        <v>1024.349375015292</v>
      </c>
      <c r="F1236" s="68">
        <f t="shared" si="187"/>
        <v>322.53385304851241</v>
      </c>
      <c r="G1236" s="68" cm="1">
        <f t="array" ref="G1236">_xll.DCE_EC312_SpecificHeat_Ca(B1236)</f>
        <v>650</v>
      </c>
      <c r="H1236" s="67">
        <f t="shared" si="188"/>
        <v>0.12345887932099478</v>
      </c>
      <c r="I1236" s="67">
        <f t="shared" si="189"/>
        <v>1023.6042162093402</v>
      </c>
      <c r="J1236" s="71">
        <f t="shared" si="181"/>
        <v>101.75</v>
      </c>
      <c r="K1236" s="72">
        <f t="shared" si="182"/>
        <v>1023.6042162093402</v>
      </c>
    </row>
    <row r="1237" spans="1:11">
      <c r="A1237" s="65">
        <v>1222</v>
      </c>
      <c r="B1237" s="67">
        <f t="shared" si="183"/>
        <v>1023.6042162093402</v>
      </c>
      <c r="C1237" s="66">
        <f t="shared" si="184"/>
        <v>101.83333333333333</v>
      </c>
      <c r="D1237" s="70">
        <f t="shared" si="185"/>
        <v>1024.4718865480838</v>
      </c>
      <c r="E1237" s="67">
        <f t="shared" si="186"/>
        <v>1024.4718865480838</v>
      </c>
      <c r="F1237" s="68">
        <f t="shared" si="187"/>
        <v>322.2675793673277</v>
      </c>
      <c r="G1237" s="68" cm="1">
        <f t="array" ref="G1237">_xll.DCE_EC312_SpecificHeat_Ca(B1237)</f>
        <v>650</v>
      </c>
      <c r="H1237" s="67">
        <f t="shared" si="188"/>
        <v>0.12335695560055109</v>
      </c>
      <c r="I1237" s="67">
        <f t="shared" si="189"/>
        <v>1023.7275731649407</v>
      </c>
      <c r="J1237" s="71">
        <f t="shared" si="181"/>
        <v>101.83333333333333</v>
      </c>
      <c r="K1237" s="72">
        <f t="shared" si="182"/>
        <v>1023.7275731649407</v>
      </c>
    </row>
    <row r="1238" spans="1:11">
      <c r="A1238" s="65">
        <v>1223</v>
      </c>
      <c r="B1238" s="67">
        <f t="shared" si="183"/>
        <v>1023.7275731649407</v>
      </c>
      <c r="C1238" s="66">
        <f t="shared" si="184"/>
        <v>101.91666666666667</v>
      </c>
      <c r="D1238" s="70">
        <f t="shared" si="185"/>
        <v>1024.5942979897429</v>
      </c>
      <c r="E1238" s="67">
        <f t="shared" si="186"/>
        <v>1024.5942979897429</v>
      </c>
      <c r="F1238" s="68">
        <f t="shared" si="187"/>
        <v>322.00174587040459</v>
      </c>
      <c r="G1238" s="68" cm="1">
        <f t="array" ref="G1238">_xll.DCE_EC312_SpecificHeat_Ca(B1238)</f>
        <v>650</v>
      </c>
      <c r="H1238" s="67">
        <f t="shared" si="188"/>
        <v>0.12325520037298068</v>
      </c>
      <c r="I1238" s="67">
        <f t="shared" si="189"/>
        <v>1023.8508283653138</v>
      </c>
      <c r="J1238" s="71">
        <f t="shared" si="181"/>
        <v>101.91666666666667</v>
      </c>
      <c r="K1238" s="72">
        <f t="shared" si="182"/>
        <v>1023.8508283653138</v>
      </c>
    </row>
    <row r="1239" spans="1:11">
      <c r="A1239" s="65">
        <v>1224</v>
      </c>
      <c r="B1239" s="67">
        <f t="shared" si="183"/>
        <v>1023.8508283653138</v>
      </c>
      <c r="C1239" s="66">
        <f t="shared" si="184"/>
        <v>102</v>
      </c>
      <c r="D1239" s="70">
        <f t="shared" si="185"/>
        <v>1024.7166095036832</v>
      </c>
      <c r="E1239" s="67">
        <f t="shared" si="186"/>
        <v>1024.7166095036832</v>
      </c>
      <c r="F1239" s="68">
        <f t="shared" si="187"/>
        <v>321.73635146497253</v>
      </c>
      <c r="G1239" s="68" cm="1">
        <f t="array" ref="G1239">_xll.DCE_EC312_SpecificHeat_Ca(B1239)</f>
        <v>650</v>
      </c>
      <c r="H1239" s="67">
        <f t="shared" si="188"/>
        <v>0.12315361321999499</v>
      </c>
      <c r="I1239" s="67">
        <f t="shared" si="189"/>
        <v>1023.9739819785337</v>
      </c>
      <c r="J1239" s="71">
        <f t="shared" si="181"/>
        <v>102</v>
      </c>
      <c r="K1239" s="72">
        <f t="shared" si="182"/>
        <v>1023.9739819785337</v>
      </c>
    </row>
    <row r="1240" spans="1:11">
      <c r="A1240" s="65">
        <v>1225</v>
      </c>
      <c r="B1240" s="67">
        <f t="shared" si="183"/>
        <v>1023.9739819785337</v>
      </c>
      <c r="C1240" s="66">
        <f t="shared" si="184"/>
        <v>102.08333333333333</v>
      </c>
      <c r="D1240" s="70">
        <f t="shared" si="185"/>
        <v>1024.8388212529196</v>
      </c>
      <c r="E1240" s="67">
        <f t="shared" si="186"/>
        <v>1024.8388212529196</v>
      </c>
      <c r="F1240" s="68">
        <f t="shared" si="187"/>
        <v>321.47139506256212</v>
      </c>
      <c r="G1240" s="68" cm="1">
        <f t="array" ref="G1240">_xll.DCE_EC312_SpecificHeat_Ca(B1240)</f>
        <v>650</v>
      </c>
      <c r="H1240" s="67">
        <f t="shared" si="188"/>
        <v>0.12305219372495181</v>
      </c>
      <c r="I1240" s="67">
        <f t="shared" si="189"/>
        <v>1024.0970341722586</v>
      </c>
      <c r="J1240" s="71">
        <f t="shared" si="181"/>
        <v>102.08333333333333</v>
      </c>
      <c r="K1240" s="72">
        <f t="shared" si="182"/>
        <v>1024.0970341722586</v>
      </c>
    </row>
    <row r="1241" spans="1:11">
      <c r="A1241" s="65">
        <v>1226</v>
      </c>
      <c r="B1241" s="67">
        <f t="shared" si="183"/>
        <v>1024.0970341722586</v>
      </c>
      <c r="C1241" s="66">
        <f t="shared" si="184"/>
        <v>102.16666666666667</v>
      </c>
      <c r="D1241" s="70">
        <f t="shared" si="185"/>
        <v>1024.960933400067</v>
      </c>
      <c r="E1241" s="67">
        <f t="shared" si="186"/>
        <v>1024.960933400067</v>
      </c>
      <c r="F1241" s="68">
        <f t="shared" si="187"/>
        <v>321.206875577522</v>
      </c>
      <c r="G1241" s="68" cm="1">
        <f t="array" ref="G1241">_xll.DCE_EC312_SpecificHeat_Ca(B1241)</f>
        <v>650</v>
      </c>
      <c r="H1241" s="67">
        <f t="shared" si="188"/>
        <v>0.12295094147228763</v>
      </c>
      <c r="I1241" s="67">
        <f t="shared" si="189"/>
        <v>1024.2199851137309</v>
      </c>
      <c r="J1241" s="71">
        <f t="shared" si="181"/>
        <v>102.16666666666667</v>
      </c>
      <c r="K1241" s="72">
        <f t="shared" si="182"/>
        <v>1024.2199851137309</v>
      </c>
    </row>
    <row r="1242" spans="1:11">
      <c r="A1242" s="65">
        <v>1227</v>
      </c>
      <c r="B1242" s="67">
        <f t="shared" si="183"/>
        <v>1024.2199851137309</v>
      </c>
      <c r="C1242" s="66">
        <f t="shared" si="184"/>
        <v>102.25</v>
      </c>
      <c r="D1242" s="70">
        <f t="shared" si="185"/>
        <v>1025.0829461073445</v>
      </c>
      <c r="E1242" s="67">
        <f t="shared" si="186"/>
        <v>1025.0829461073445</v>
      </c>
      <c r="F1242" s="68">
        <f t="shared" si="187"/>
        <v>320.94279192854907</v>
      </c>
      <c r="G1242" s="68" cm="1">
        <f t="array" ref="G1242">_xll.DCE_EC312_SpecificHeat_Ca(B1242)</f>
        <v>650</v>
      </c>
      <c r="H1242" s="67">
        <f t="shared" si="188"/>
        <v>0.12284985604810336</v>
      </c>
      <c r="I1242" s="67">
        <f t="shared" si="189"/>
        <v>1024.342834969779</v>
      </c>
      <c r="J1242" s="71">
        <f t="shared" si="181"/>
        <v>102.25</v>
      </c>
      <c r="K1242" s="72">
        <f t="shared" si="182"/>
        <v>1024.342834969779</v>
      </c>
    </row>
    <row r="1243" spans="1:11">
      <c r="A1243" s="65">
        <v>1228</v>
      </c>
      <c r="B1243" s="67">
        <f t="shared" si="183"/>
        <v>1024.342834969779</v>
      </c>
      <c r="C1243" s="66">
        <f t="shared" si="184"/>
        <v>102.33333333333333</v>
      </c>
      <c r="D1243" s="70">
        <f t="shared" si="185"/>
        <v>1025.2048595365738</v>
      </c>
      <c r="E1243" s="67">
        <f t="shared" si="186"/>
        <v>1025.2048595365738</v>
      </c>
      <c r="F1243" s="68">
        <f t="shared" si="187"/>
        <v>320.67914303714178</v>
      </c>
      <c r="G1243" s="68" cm="1">
        <f t="array" ref="G1243">_xll.DCE_EC312_SpecificHeat_Ca(B1243)</f>
        <v>650</v>
      </c>
      <c r="H1243" s="67">
        <f t="shared" si="188"/>
        <v>0.12274893703957228</v>
      </c>
      <c r="I1243" s="67">
        <f t="shared" si="189"/>
        <v>1024.4655839068187</v>
      </c>
      <c r="J1243" s="71">
        <f t="shared" si="181"/>
        <v>102.33333333333333</v>
      </c>
      <c r="K1243" s="72">
        <f t="shared" si="182"/>
        <v>1024.4655839068187</v>
      </c>
    </row>
    <row r="1244" spans="1:11">
      <c r="A1244" s="65">
        <v>1229</v>
      </c>
      <c r="B1244" s="67">
        <f t="shared" si="183"/>
        <v>1024.4655839068187</v>
      </c>
      <c r="C1244" s="66">
        <f t="shared" si="184"/>
        <v>102.41666666666667</v>
      </c>
      <c r="D1244" s="70">
        <f t="shared" si="185"/>
        <v>1025.3266738491834</v>
      </c>
      <c r="E1244" s="67">
        <f t="shared" si="186"/>
        <v>1025.3266738491834</v>
      </c>
      <c r="F1244" s="68">
        <f t="shared" si="187"/>
        <v>320.41592782898044</v>
      </c>
      <c r="G1244" s="68" cm="1">
        <f t="array" ref="G1244">_xll.DCE_EC312_SpecificHeat_Ca(B1244)</f>
        <v>650</v>
      </c>
      <c r="H1244" s="67">
        <f t="shared" si="188"/>
        <v>0.12264818403546839</v>
      </c>
      <c r="I1244" s="67">
        <f t="shared" si="189"/>
        <v>1024.588232090854</v>
      </c>
      <c r="J1244" s="71">
        <f t="shared" si="181"/>
        <v>102.41666666666667</v>
      </c>
      <c r="K1244" s="72">
        <f t="shared" si="182"/>
        <v>1024.588232090854</v>
      </c>
    </row>
    <row r="1245" spans="1:11">
      <c r="A1245" s="65">
        <v>1230</v>
      </c>
      <c r="B1245" s="67">
        <f t="shared" si="183"/>
        <v>1024.588232090854</v>
      </c>
      <c r="C1245" s="66">
        <f t="shared" si="184"/>
        <v>102.5</v>
      </c>
      <c r="D1245" s="70">
        <f t="shared" si="185"/>
        <v>1025.4483892062071</v>
      </c>
      <c r="E1245" s="67">
        <f t="shared" si="186"/>
        <v>1025.4483892062071</v>
      </c>
      <c r="F1245" s="68">
        <f t="shared" si="187"/>
        <v>320.15314523306495</v>
      </c>
      <c r="G1245" s="68" cm="1">
        <f t="array" ref="G1245">_xll.DCE_EC312_SpecificHeat_Ca(B1245)</f>
        <v>650</v>
      </c>
      <c r="H1245" s="67">
        <f t="shared" si="188"/>
        <v>0.12254759662583634</v>
      </c>
      <c r="I1245" s="67">
        <f t="shared" si="189"/>
        <v>1024.7107796874798</v>
      </c>
      <c r="J1245" s="71">
        <f t="shared" si="181"/>
        <v>102.5</v>
      </c>
      <c r="K1245" s="72">
        <f t="shared" si="182"/>
        <v>1024.7107796874798</v>
      </c>
    </row>
    <row r="1246" spans="1:11">
      <c r="A1246" s="65">
        <v>1231</v>
      </c>
      <c r="B1246" s="67">
        <f t="shared" si="183"/>
        <v>1024.7107796874798</v>
      </c>
      <c r="C1246" s="66">
        <f t="shared" si="184"/>
        <v>102.58333333333333</v>
      </c>
      <c r="D1246" s="70">
        <f t="shared" si="185"/>
        <v>1025.5700057682873</v>
      </c>
      <c r="E1246" s="67">
        <f t="shared" si="186"/>
        <v>1025.5700057682873</v>
      </c>
      <c r="F1246" s="68">
        <f t="shared" si="187"/>
        <v>319.89079418180381</v>
      </c>
      <c r="G1246" s="68" cm="1">
        <f t="array" ref="G1246">_xll.DCE_EC312_SpecificHeat_Ca(B1246)</f>
        <v>650</v>
      </c>
      <c r="H1246" s="67">
        <f t="shared" si="188"/>
        <v>0.12244717440202559</v>
      </c>
      <c r="I1246" s="67">
        <f t="shared" si="189"/>
        <v>1024.8332268618817</v>
      </c>
      <c r="J1246" s="71">
        <f t="shared" si="181"/>
        <v>102.58333333333333</v>
      </c>
      <c r="K1246" s="72">
        <f t="shared" si="182"/>
        <v>1024.8332268618817</v>
      </c>
    </row>
    <row r="1247" spans="1:11">
      <c r="A1247" s="65">
        <v>1232</v>
      </c>
      <c r="B1247" s="67">
        <f t="shared" si="183"/>
        <v>1024.8332268618817</v>
      </c>
      <c r="C1247" s="66">
        <f t="shared" si="184"/>
        <v>102.66666666666667</v>
      </c>
      <c r="D1247" s="70">
        <f t="shared" si="185"/>
        <v>1025.6915236956754</v>
      </c>
      <c r="E1247" s="67">
        <f t="shared" si="186"/>
        <v>1025.6915236956754</v>
      </c>
      <c r="F1247" s="68">
        <f t="shared" si="187"/>
        <v>319.62887361131601</v>
      </c>
      <c r="G1247" s="68" cm="1">
        <f t="array" ref="G1247">_xll.DCE_EC312_SpecificHeat_Ca(B1247)</f>
        <v>650</v>
      </c>
      <c r="H1247" s="67">
        <f t="shared" si="188"/>
        <v>0.1223469169568058</v>
      </c>
      <c r="I1247" s="67">
        <f t="shared" si="189"/>
        <v>1024.9555737788385</v>
      </c>
      <c r="J1247" s="71">
        <f t="shared" si="181"/>
        <v>102.66666666666667</v>
      </c>
      <c r="K1247" s="72">
        <f t="shared" si="182"/>
        <v>1024.9555737788385</v>
      </c>
    </row>
    <row r="1248" spans="1:11">
      <c r="A1248" s="65">
        <v>1233</v>
      </c>
      <c r="B1248" s="67">
        <f t="shared" si="183"/>
        <v>1024.9555737788385</v>
      </c>
      <c r="C1248" s="66">
        <f t="shared" si="184"/>
        <v>102.75</v>
      </c>
      <c r="D1248" s="70">
        <f t="shared" si="185"/>
        <v>1025.812943148233</v>
      </c>
      <c r="E1248" s="67">
        <f t="shared" si="186"/>
        <v>1025.812943148233</v>
      </c>
      <c r="F1248" s="68">
        <f t="shared" si="187"/>
        <v>319.36738246107319</v>
      </c>
      <c r="G1248" s="68" cm="1">
        <f t="array" ref="G1248">_xll.DCE_EC312_SpecificHeat_Ca(B1248)</f>
        <v>650</v>
      </c>
      <c r="H1248" s="67">
        <f t="shared" si="188"/>
        <v>0.12224682388423</v>
      </c>
      <c r="I1248" s="67">
        <f t="shared" si="189"/>
        <v>1025.0778206027228</v>
      </c>
      <c r="J1248" s="71">
        <f t="shared" si="181"/>
        <v>102.75</v>
      </c>
      <c r="K1248" s="72">
        <f t="shared" si="182"/>
        <v>1025.0778206027228</v>
      </c>
    </row>
    <row r="1249" spans="1:11">
      <c r="A1249" s="65">
        <v>1234</v>
      </c>
      <c r="B1249" s="67">
        <f t="shared" si="183"/>
        <v>1025.0778206027228</v>
      </c>
      <c r="C1249" s="66">
        <f t="shared" si="184"/>
        <v>102.83333333333333</v>
      </c>
      <c r="D1249" s="70">
        <f t="shared" si="185"/>
        <v>1025.934264285434</v>
      </c>
      <c r="E1249" s="67">
        <f t="shared" si="186"/>
        <v>1025.934264285434</v>
      </c>
      <c r="F1249" s="68">
        <f t="shared" si="187"/>
        <v>319.10631967420522</v>
      </c>
      <c r="G1249" s="68" cm="1">
        <f t="array" ref="G1249">_xll.DCE_EC312_SpecificHeat_Ca(B1249)</f>
        <v>650</v>
      </c>
      <c r="H1249" s="67">
        <f t="shared" si="188"/>
        <v>0.12214689477975152</v>
      </c>
      <c r="I1249" s="67">
        <f t="shared" si="189"/>
        <v>1025.1999674975025</v>
      </c>
      <c r="J1249" s="71">
        <f t="shared" si="181"/>
        <v>102.83333333333333</v>
      </c>
      <c r="K1249" s="72">
        <f t="shared" si="182"/>
        <v>1025.1999674975025</v>
      </c>
    </row>
    <row r="1250" spans="1:11">
      <c r="A1250" s="65">
        <v>1235</v>
      </c>
      <c r="B1250" s="67">
        <f t="shared" si="183"/>
        <v>1025.1999674975025</v>
      </c>
      <c r="C1250" s="66">
        <f t="shared" si="184"/>
        <v>102.91666666666667</v>
      </c>
      <c r="D1250" s="70">
        <f t="shared" si="185"/>
        <v>1026.055487266364</v>
      </c>
      <c r="E1250" s="67">
        <f t="shared" si="186"/>
        <v>1026.055487266364</v>
      </c>
      <c r="F1250" s="68">
        <f t="shared" si="187"/>
        <v>318.84568419702816</v>
      </c>
      <c r="G1250" s="68" cm="1">
        <f t="array" ref="G1250">_xll.DCE_EC312_SpecificHeat_Ca(B1250)</f>
        <v>650</v>
      </c>
      <c r="H1250" s="67">
        <f t="shared" si="188"/>
        <v>0.12204712924004324</v>
      </c>
      <c r="I1250" s="67">
        <f t="shared" si="189"/>
        <v>1025.3220146267424</v>
      </c>
      <c r="J1250" s="71">
        <f t="shared" si="181"/>
        <v>102.91666666666667</v>
      </c>
      <c r="K1250" s="72">
        <f t="shared" si="182"/>
        <v>1025.3220146267424</v>
      </c>
    </row>
    <row r="1251" spans="1:11">
      <c r="A1251" s="65">
        <v>1236</v>
      </c>
      <c r="B1251" s="67">
        <f t="shared" si="183"/>
        <v>1025.3220146267424</v>
      </c>
      <c r="C1251" s="66">
        <f t="shared" si="184"/>
        <v>103</v>
      </c>
      <c r="D1251" s="70">
        <f t="shared" si="185"/>
        <v>1026.1766122497243</v>
      </c>
      <c r="E1251" s="67">
        <f t="shared" si="186"/>
        <v>1026.1766122497243</v>
      </c>
      <c r="F1251" s="68">
        <f t="shared" si="187"/>
        <v>318.58547497969056</v>
      </c>
      <c r="G1251" s="68" cm="1">
        <f t="array" ref="G1251">_xll.DCE_EC312_SpecificHeat_Ca(B1251)</f>
        <v>650</v>
      </c>
      <c r="H1251" s="67">
        <f t="shared" si="188"/>
        <v>0.12194752686324509</v>
      </c>
      <c r="I1251" s="67">
        <f t="shared" si="189"/>
        <v>1025.4439621536058</v>
      </c>
      <c r="J1251" s="71">
        <f t="shared" si="181"/>
        <v>103</v>
      </c>
      <c r="K1251" s="72">
        <f t="shared" si="182"/>
        <v>1025.4439621536058</v>
      </c>
    </row>
    <row r="1252" spans="1:11">
      <c r="A1252" s="65">
        <v>1237</v>
      </c>
      <c r="B1252" s="67">
        <f t="shared" si="183"/>
        <v>1025.4439621536058</v>
      </c>
      <c r="C1252" s="66">
        <f t="shared" si="184"/>
        <v>103.08333333333333</v>
      </c>
      <c r="D1252" s="70">
        <f t="shared" si="185"/>
        <v>1026.2976393938302</v>
      </c>
      <c r="E1252" s="67">
        <f t="shared" si="186"/>
        <v>1026.2976393938302</v>
      </c>
      <c r="F1252" s="68">
        <f t="shared" si="187"/>
        <v>318.3256909753029</v>
      </c>
      <c r="G1252" s="68" cm="1">
        <f t="array" ref="G1252">_xll.DCE_EC312_SpecificHeat_Ca(B1252)</f>
        <v>650</v>
      </c>
      <c r="H1252" s="67">
        <f t="shared" si="188"/>
        <v>0.12184808724863076</v>
      </c>
      <c r="I1252" s="67">
        <f t="shared" si="189"/>
        <v>1025.5658102408545</v>
      </c>
      <c r="J1252" s="71">
        <f t="shared" si="181"/>
        <v>103.08333333333333</v>
      </c>
      <c r="K1252" s="72">
        <f t="shared" si="182"/>
        <v>1025.5658102408545</v>
      </c>
    </row>
    <row r="1253" spans="1:11">
      <c r="A1253" s="65">
        <v>1238</v>
      </c>
      <c r="B1253" s="67">
        <f t="shared" si="183"/>
        <v>1025.5658102408545</v>
      </c>
      <c r="C1253" s="66">
        <f t="shared" si="184"/>
        <v>103.16666666666667</v>
      </c>
      <c r="D1253" s="70">
        <f t="shared" si="185"/>
        <v>1026.4185688566149</v>
      </c>
      <c r="E1253" s="67">
        <f t="shared" si="186"/>
        <v>1026.4185688566149</v>
      </c>
      <c r="F1253" s="68">
        <f t="shared" si="187"/>
        <v>318.06633114100748</v>
      </c>
      <c r="G1253" s="68" cm="1">
        <f t="array" ref="G1253">_xll.DCE_EC312_SpecificHeat_Ca(B1253)</f>
        <v>650</v>
      </c>
      <c r="H1253" s="67">
        <f t="shared" si="188"/>
        <v>0.1217488099970172</v>
      </c>
      <c r="I1253" s="67">
        <f t="shared" si="189"/>
        <v>1025.6875590508514</v>
      </c>
      <c r="J1253" s="71">
        <f t="shared" si="181"/>
        <v>103.16666666666667</v>
      </c>
      <c r="K1253" s="72">
        <f t="shared" si="182"/>
        <v>1025.6875590508514</v>
      </c>
    </row>
    <row r="1254" spans="1:11">
      <c r="A1254" s="65">
        <v>1239</v>
      </c>
      <c r="B1254" s="67">
        <f t="shared" si="183"/>
        <v>1025.6875590508514</v>
      </c>
      <c r="C1254" s="66">
        <f t="shared" si="184"/>
        <v>103.25</v>
      </c>
      <c r="D1254" s="70">
        <f t="shared" si="185"/>
        <v>1026.5394007956286</v>
      </c>
      <c r="E1254" s="67">
        <f t="shared" si="186"/>
        <v>1026.5394007956286</v>
      </c>
      <c r="F1254" s="68">
        <f t="shared" si="187"/>
        <v>317.80739443691402</v>
      </c>
      <c r="G1254" s="68" cm="1">
        <f t="array" ref="G1254">_xll.DCE_EC312_SpecificHeat_Ca(B1254)</f>
        <v>650</v>
      </c>
      <c r="H1254" s="67">
        <f t="shared" si="188"/>
        <v>0.12164969471035722</v>
      </c>
      <c r="I1254" s="67">
        <f t="shared" si="189"/>
        <v>1025.8092087455618</v>
      </c>
      <c r="J1254" s="71">
        <f t="shared" si="181"/>
        <v>103.25</v>
      </c>
      <c r="K1254" s="72">
        <f t="shared" si="182"/>
        <v>1025.8092087455618</v>
      </c>
    </row>
    <row r="1255" spans="1:11">
      <c r="A1255" s="65">
        <v>1240</v>
      </c>
      <c r="B1255" s="67">
        <f t="shared" si="183"/>
        <v>1025.8092087455618</v>
      </c>
      <c r="C1255" s="66">
        <f t="shared" si="184"/>
        <v>103.33333333333333</v>
      </c>
      <c r="D1255" s="70">
        <f t="shared" si="185"/>
        <v>1026.6601353680412</v>
      </c>
      <c r="E1255" s="67">
        <f t="shared" si="186"/>
        <v>1026.6601353680412</v>
      </c>
      <c r="F1255" s="68">
        <f t="shared" si="187"/>
        <v>317.54887982660705</v>
      </c>
      <c r="G1255" s="68" cm="1">
        <f t="array" ref="G1255">_xll.DCE_EC312_SpecificHeat_Ca(B1255)</f>
        <v>650</v>
      </c>
      <c r="H1255" s="67">
        <f t="shared" si="188"/>
        <v>0.12155074099193375</v>
      </c>
      <c r="I1255" s="67">
        <f t="shared" si="189"/>
        <v>1025.9307594865538</v>
      </c>
      <c r="J1255" s="71">
        <f t="shared" ref="J1255:J1318" si="190">C1255</f>
        <v>103.33333333333333</v>
      </c>
      <c r="K1255" s="72">
        <f t="shared" ref="K1255:K1318" si="191">I1255</f>
        <v>1025.9307594865538</v>
      </c>
    </row>
    <row r="1256" spans="1:11">
      <c r="A1256" s="65">
        <v>1241</v>
      </c>
      <c r="B1256" s="67">
        <f t="shared" si="183"/>
        <v>1025.9307594865538</v>
      </c>
      <c r="C1256" s="66">
        <f t="shared" si="184"/>
        <v>103.41666666666667</v>
      </c>
      <c r="D1256" s="70">
        <f t="shared" si="185"/>
        <v>1026.7807727306426</v>
      </c>
      <c r="E1256" s="67">
        <f t="shared" si="186"/>
        <v>1026.7807727306426</v>
      </c>
      <c r="F1256" s="68">
        <f t="shared" si="187"/>
        <v>317.29078627717865</v>
      </c>
      <c r="G1256" s="68" cm="1">
        <f t="array" ref="G1256">_xll.DCE_EC312_SpecificHeat_Ca(B1256)</f>
        <v>650</v>
      </c>
      <c r="H1256" s="67">
        <f t="shared" si="188"/>
        <v>0.12145194844637228</v>
      </c>
      <c r="I1256" s="67">
        <f t="shared" si="189"/>
        <v>1026.0522114350001</v>
      </c>
      <c r="J1256" s="71">
        <f t="shared" si="190"/>
        <v>103.41666666666667</v>
      </c>
      <c r="K1256" s="72">
        <f t="shared" si="191"/>
        <v>1026.0522114350001</v>
      </c>
    </row>
    <row r="1257" spans="1:11">
      <c r="A1257" s="65">
        <v>1242</v>
      </c>
      <c r="B1257" s="67">
        <f t="shared" si="183"/>
        <v>1026.0522114350001</v>
      </c>
      <c r="C1257" s="66">
        <f t="shared" si="184"/>
        <v>103.5</v>
      </c>
      <c r="D1257" s="70">
        <f t="shared" si="185"/>
        <v>1026.9013130398444</v>
      </c>
      <c r="E1257" s="67">
        <f t="shared" si="186"/>
        <v>1026.9013130398444</v>
      </c>
      <c r="F1257" s="68">
        <f t="shared" si="187"/>
        <v>317.0331127589962</v>
      </c>
      <c r="G1257" s="68" cm="1">
        <f t="array" ref="G1257">_xll.DCE_EC312_SpecificHeat_Ca(B1257)</f>
        <v>650</v>
      </c>
      <c r="H1257" s="67">
        <f t="shared" si="188"/>
        <v>0.12135331667955207</v>
      </c>
      <c r="I1257" s="67">
        <f t="shared" si="189"/>
        <v>1026.1735647516796</v>
      </c>
      <c r="J1257" s="71">
        <f t="shared" si="190"/>
        <v>103.5</v>
      </c>
      <c r="K1257" s="72">
        <f t="shared" si="191"/>
        <v>1026.1735647516796</v>
      </c>
    </row>
    <row r="1258" spans="1:11">
      <c r="A1258" s="65">
        <v>1243</v>
      </c>
      <c r="B1258" s="67">
        <f t="shared" si="183"/>
        <v>1026.1735647516796</v>
      </c>
      <c r="C1258" s="66">
        <f t="shared" si="184"/>
        <v>103.58333333333333</v>
      </c>
      <c r="D1258" s="70">
        <f t="shared" si="185"/>
        <v>1027.0217564516811</v>
      </c>
      <c r="E1258" s="67">
        <f t="shared" si="186"/>
        <v>1027.0217564516811</v>
      </c>
      <c r="F1258" s="68">
        <f t="shared" si="187"/>
        <v>316.77585824583781</v>
      </c>
      <c r="G1258" s="68" cm="1">
        <f t="array" ref="G1258">_xll.DCE_EC312_SpecificHeat_Ca(B1258)</f>
        <v>650</v>
      </c>
      <c r="H1258" s="67">
        <f t="shared" si="188"/>
        <v>0.1212548452986579</v>
      </c>
      <c r="I1258" s="67">
        <f t="shared" si="189"/>
        <v>1026.2948195969782</v>
      </c>
      <c r="J1258" s="71">
        <f t="shared" si="190"/>
        <v>103.58333333333333</v>
      </c>
      <c r="K1258" s="72">
        <f t="shared" si="191"/>
        <v>1026.2948195969782</v>
      </c>
    </row>
    <row r="1259" spans="1:11">
      <c r="A1259" s="65">
        <v>1244</v>
      </c>
      <c r="B1259" s="67">
        <f t="shared" si="183"/>
        <v>1026.2948195969782</v>
      </c>
      <c r="C1259" s="66">
        <f t="shared" si="184"/>
        <v>103.66666666666667</v>
      </c>
      <c r="D1259" s="70">
        <f t="shared" si="185"/>
        <v>1027.1421031218113</v>
      </c>
      <c r="E1259" s="67">
        <f t="shared" si="186"/>
        <v>1027.1421031218113</v>
      </c>
      <c r="F1259" s="68">
        <f t="shared" si="187"/>
        <v>316.51902171480367</v>
      </c>
      <c r="G1259" s="68" cm="1">
        <f t="array" ref="G1259">_xll.DCE_EC312_SpecificHeat_Ca(B1259)</f>
        <v>650</v>
      </c>
      <c r="H1259" s="67">
        <f t="shared" si="188"/>
        <v>0.12115653391214619</v>
      </c>
      <c r="I1259" s="67">
        <f t="shared" si="189"/>
        <v>1026.4159761308904</v>
      </c>
      <c r="J1259" s="71">
        <f t="shared" si="190"/>
        <v>103.66666666666667</v>
      </c>
      <c r="K1259" s="72">
        <f t="shared" si="191"/>
        <v>1026.4159761308904</v>
      </c>
    </row>
    <row r="1260" spans="1:11">
      <c r="A1260" s="65">
        <v>1245</v>
      </c>
      <c r="B1260" s="67">
        <f t="shared" si="183"/>
        <v>1026.4159761308904</v>
      </c>
      <c r="C1260" s="66">
        <f t="shared" si="184"/>
        <v>103.75</v>
      </c>
      <c r="D1260" s="70">
        <f t="shared" si="185"/>
        <v>1027.2623532055181</v>
      </c>
      <c r="E1260" s="67">
        <f t="shared" si="186"/>
        <v>1027.2623532055181</v>
      </c>
      <c r="F1260" s="68">
        <f t="shared" si="187"/>
        <v>316.26260214617434</v>
      </c>
      <c r="G1260" s="68" cm="1">
        <f t="array" ref="G1260">_xll.DCE_EC312_SpecificHeat_Ca(B1260)</f>
        <v>650</v>
      </c>
      <c r="H1260" s="67">
        <f t="shared" si="188"/>
        <v>0.12105838212969068</v>
      </c>
      <c r="I1260" s="67">
        <f t="shared" si="189"/>
        <v>1026.53703451302</v>
      </c>
      <c r="J1260" s="71">
        <f t="shared" si="190"/>
        <v>103.75</v>
      </c>
      <c r="K1260" s="72">
        <f t="shared" si="191"/>
        <v>1026.53703451302</v>
      </c>
    </row>
    <row r="1261" spans="1:11">
      <c r="A1261" s="65">
        <v>1246</v>
      </c>
      <c r="B1261" s="67">
        <f t="shared" si="183"/>
        <v>1026.53703451302</v>
      </c>
      <c r="C1261" s="66">
        <f t="shared" si="184"/>
        <v>103.83333333333333</v>
      </c>
      <c r="D1261" s="70">
        <f t="shared" si="185"/>
        <v>1027.3825068577125</v>
      </c>
      <c r="E1261" s="67">
        <f t="shared" si="186"/>
        <v>1027.3825068577125</v>
      </c>
      <c r="F1261" s="68">
        <f t="shared" si="187"/>
        <v>316.0065985240962</v>
      </c>
      <c r="G1261" s="68" cm="1">
        <f t="array" ref="G1261">_xll.DCE_EC312_SpecificHeat_Ca(B1261)</f>
        <v>650</v>
      </c>
      <c r="H1261" s="67">
        <f t="shared" si="188"/>
        <v>0.12096038956244495</v>
      </c>
      <c r="I1261" s="67">
        <f t="shared" si="189"/>
        <v>1026.6579949025825</v>
      </c>
      <c r="J1261" s="71">
        <f t="shared" si="190"/>
        <v>103.83333333333333</v>
      </c>
      <c r="K1261" s="72">
        <f t="shared" si="191"/>
        <v>1026.6579949025825</v>
      </c>
    </row>
    <row r="1262" spans="1:11">
      <c r="A1262" s="65">
        <v>1247</v>
      </c>
      <c r="B1262" s="67">
        <f t="shared" si="183"/>
        <v>1026.6579949025825</v>
      </c>
      <c r="C1262" s="66">
        <f t="shared" si="184"/>
        <v>103.91666666666667</v>
      </c>
      <c r="D1262" s="70">
        <f t="shared" si="185"/>
        <v>1027.5025642329315</v>
      </c>
      <c r="E1262" s="67">
        <f t="shared" si="186"/>
        <v>1027.5025642329315</v>
      </c>
      <c r="F1262" s="68">
        <f t="shared" si="187"/>
        <v>315.75100983517234</v>
      </c>
      <c r="G1262" s="68" cm="1">
        <f t="array" ref="G1262">_xll.DCE_EC312_SpecificHeat_Ca(B1262)</f>
        <v>650</v>
      </c>
      <c r="H1262" s="67">
        <f t="shared" si="188"/>
        <v>0.12086255582250288</v>
      </c>
      <c r="I1262" s="67">
        <f t="shared" si="189"/>
        <v>1026.7788574584049</v>
      </c>
      <c r="J1262" s="71">
        <f t="shared" si="190"/>
        <v>103.91666666666667</v>
      </c>
      <c r="K1262" s="72">
        <f t="shared" si="191"/>
        <v>1026.7788574584049</v>
      </c>
    </row>
    <row r="1263" spans="1:11">
      <c r="A1263" s="65">
        <v>1248</v>
      </c>
      <c r="B1263" s="67">
        <f t="shared" si="183"/>
        <v>1026.7788574584049</v>
      </c>
      <c r="C1263" s="66">
        <f t="shared" si="184"/>
        <v>104</v>
      </c>
      <c r="D1263" s="70">
        <f t="shared" si="185"/>
        <v>1027.6225254853416</v>
      </c>
      <c r="E1263" s="67">
        <f t="shared" si="186"/>
        <v>1027.6225254853416</v>
      </c>
      <c r="F1263" s="68">
        <f t="shared" si="187"/>
        <v>315.49583506990456</v>
      </c>
      <c r="G1263" s="68" cm="1">
        <f t="array" ref="G1263">_xll.DCE_EC312_SpecificHeat_Ca(B1263)</f>
        <v>650</v>
      </c>
      <c r="H1263" s="67">
        <f t="shared" si="188"/>
        <v>0.12076488052345072</v>
      </c>
      <c r="I1263" s="67">
        <f t="shared" si="189"/>
        <v>1026.8996223389283</v>
      </c>
      <c r="J1263" s="71">
        <f t="shared" si="190"/>
        <v>104</v>
      </c>
      <c r="K1263" s="72">
        <f t="shared" si="191"/>
        <v>1026.8996223389283</v>
      </c>
    </row>
    <row r="1264" spans="1:11">
      <c r="A1264" s="65">
        <v>1249</v>
      </c>
      <c r="B1264" s="67">
        <f t="shared" si="183"/>
        <v>1026.8996223389283</v>
      </c>
      <c r="C1264" s="66">
        <f t="shared" si="184"/>
        <v>104.08333333333333</v>
      </c>
      <c r="D1264" s="70">
        <f t="shared" si="185"/>
        <v>1027.7423907687398</v>
      </c>
      <c r="E1264" s="67">
        <f t="shared" si="186"/>
        <v>1027.7423907687398</v>
      </c>
      <c r="F1264" s="68">
        <f t="shared" si="187"/>
        <v>315.24107322209159</v>
      </c>
      <c r="G1264" s="68" cm="1">
        <f t="array" ref="G1264">_xll.DCE_EC312_SpecificHeat_Ca(B1264)</f>
        <v>650</v>
      </c>
      <c r="H1264" s="67">
        <f t="shared" si="188"/>
        <v>0.12066736328013672</v>
      </c>
      <c r="I1264" s="67">
        <f t="shared" si="189"/>
        <v>1027.0202897022084</v>
      </c>
      <c r="J1264" s="71">
        <f t="shared" si="190"/>
        <v>104.08333333333333</v>
      </c>
      <c r="K1264" s="72">
        <f t="shared" si="191"/>
        <v>1027.0202897022084</v>
      </c>
    </row>
    <row r="1265" spans="1:11">
      <c r="A1265" s="65">
        <v>1250</v>
      </c>
      <c r="B1265" s="67">
        <f t="shared" si="183"/>
        <v>1027.0202897022084</v>
      </c>
      <c r="C1265" s="66">
        <f t="shared" si="184"/>
        <v>104.16666666666667</v>
      </c>
      <c r="D1265" s="70">
        <f t="shared" si="185"/>
        <v>1027.8621602365533</v>
      </c>
      <c r="E1265" s="67">
        <f t="shared" si="186"/>
        <v>1027.8621602365533</v>
      </c>
      <c r="F1265" s="68">
        <f t="shared" si="187"/>
        <v>314.98672328834675</v>
      </c>
      <c r="G1265" s="68" cm="1">
        <f t="array" ref="G1265">_xll.DCE_EC312_SpecificHeat_Ca(B1265)</f>
        <v>650</v>
      </c>
      <c r="H1265" s="67">
        <f t="shared" si="188"/>
        <v>0.12057000370848647</v>
      </c>
      <c r="I1265" s="67">
        <f t="shared" si="189"/>
        <v>1027.1408597059169</v>
      </c>
      <c r="J1265" s="71">
        <f t="shared" si="190"/>
        <v>104.16666666666667</v>
      </c>
      <c r="K1265" s="72">
        <f t="shared" si="191"/>
        <v>1027.1408597059169</v>
      </c>
    </row>
    <row r="1266" spans="1:11">
      <c r="A1266" s="65">
        <v>1251</v>
      </c>
      <c r="B1266" s="67">
        <f t="shared" si="183"/>
        <v>1027.1408597059169</v>
      </c>
      <c r="C1266" s="66">
        <f t="shared" si="184"/>
        <v>104.25</v>
      </c>
      <c r="D1266" s="70">
        <f t="shared" si="185"/>
        <v>1027.9818340418428</v>
      </c>
      <c r="E1266" s="67">
        <f t="shared" si="186"/>
        <v>1027.9818340418428</v>
      </c>
      <c r="F1266" s="68">
        <f t="shared" si="187"/>
        <v>314.73278426912628</v>
      </c>
      <c r="G1266" s="68" cm="1">
        <f t="array" ref="G1266">_xll.DCE_EC312_SpecificHeat_Ca(B1266)</f>
        <v>650</v>
      </c>
      <c r="H1266" s="67">
        <f t="shared" si="188"/>
        <v>0.12047280142589657</v>
      </c>
      <c r="I1266" s="67">
        <f t="shared" si="189"/>
        <v>1027.2613325073428</v>
      </c>
      <c r="J1266" s="71">
        <f t="shared" si="190"/>
        <v>104.25</v>
      </c>
      <c r="K1266" s="72">
        <f t="shared" si="191"/>
        <v>1027.2613325073428</v>
      </c>
    </row>
    <row r="1267" spans="1:11">
      <c r="A1267" s="65">
        <v>1252</v>
      </c>
      <c r="B1267" s="67">
        <f t="shared" si="183"/>
        <v>1027.2613325073428</v>
      </c>
      <c r="C1267" s="66">
        <f t="shared" si="184"/>
        <v>104.33333333333333</v>
      </c>
      <c r="D1267" s="70">
        <f t="shared" si="185"/>
        <v>1028.1014123373011</v>
      </c>
      <c r="E1267" s="67">
        <f t="shared" si="186"/>
        <v>1028.1014123373011</v>
      </c>
      <c r="F1267" s="68">
        <f t="shared" si="187"/>
        <v>314.47925516747102</v>
      </c>
      <c r="G1267" s="68" cm="1">
        <f t="array" ref="G1267">_xll.DCE_EC312_SpecificHeat_Ca(B1267)</f>
        <v>650</v>
      </c>
      <c r="H1267" s="67">
        <f t="shared" si="188"/>
        <v>0.12037575605075293</v>
      </c>
      <c r="I1267" s="67">
        <f t="shared" si="189"/>
        <v>1027.3817082633936</v>
      </c>
      <c r="J1267" s="71">
        <f t="shared" si="190"/>
        <v>104.33333333333333</v>
      </c>
      <c r="K1267" s="72">
        <f t="shared" si="191"/>
        <v>1027.3817082633936</v>
      </c>
    </row>
    <row r="1268" spans="1:11">
      <c r="A1268" s="65">
        <v>1253</v>
      </c>
      <c r="B1268" s="67">
        <f t="shared" si="183"/>
        <v>1027.3817082633936</v>
      </c>
      <c r="C1268" s="66">
        <f t="shared" si="184"/>
        <v>104.41666666666667</v>
      </c>
      <c r="D1268" s="70">
        <f t="shared" si="185"/>
        <v>1028.2208952752571</v>
      </c>
      <c r="E1268" s="67">
        <f t="shared" si="186"/>
        <v>1028.2208952752571</v>
      </c>
      <c r="F1268" s="68">
        <f t="shared" si="187"/>
        <v>314.22613499021202</v>
      </c>
      <c r="G1268" s="68" cm="1">
        <f t="array" ref="G1268">_xll.DCE_EC312_SpecificHeat_Ca(B1268)</f>
        <v>650</v>
      </c>
      <c r="H1268" s="67">
        <f t="shared" si="188"/>
        <v>0.12027886720289227</v>
      </c>
      <c r="I1268" s="67">
        <f t="shared" si="189"/>
        <v>1027.5019871305965</v>
      </c>
      <c r="J1268" s="71">
        <f t="shared" si="190"/>
        <v>104.41666666666667</v>
      </c>
      <c r="K1268" s="72">
        <f t="shared" si="191"/>
        <v>1027.5019871305965</v>
      </c>
    </row>
    <row r="1269" spans="1:11">
      <c r="A1269" s="65">
        <v>1254</v>
      </c>
      <c r="B1269" s="67">
        <f t="shared" si="183"/>
        <v>1027.5019871305965</v>
      </c>
      <c r="C1269" s="66">
        <f t="shared" si="184"/>
        <v>104.5</v>
      </c>
      <c r="D1269" s="70">
        <f t="shared" si="185"/>
        <v>1028.3402830076748</v>
      </c>
      <c r="E1269" s="67">
        <f t="shared" si="186"/>
        <v>1028.3402830076748</v>
      </c>
      <c r="F1269" s="68">
        <f t="shared" si="187"/>
        <v>313.97342274708632</v>
      </c>
      <c r="G1269" s="68" cm="1">
        <f t="array" ref="G1269">_xll.DCE_EC312_SpecificHeat_Ca(B1269)</f>
        <v>650</v>
      </c>
      <c r="H1269" s="67">
        <f t="shared" si="188"/>
        <v>0.12018213450326368</v>
      </c>
      <c r="I1269" s="67">
        <f t="shared" si="189"/>
        <v>1027.6221692650997</v>
      </c>
      <c r="J1269" s="71">
        <f t="shared" si="190"/>
        <v>104.5</v>
      </c>
      <c r="K1269" s="72">
        <f t="shared" si="191"/>
        <v>1027.6221692650997</v>
      </c>
    </row>
    <row r="1270" spans="1:11">
      <c r="A1270" s="65">
        <v>1255</v>
      </c>
      <c r="B1270" s="67">
        <f t="shared" si="183"/>
        <v>1027.6221692650997</v>
      </c>
      <c r="C1270" s="66">
        <f t="shared" si="184"/>
        <v>104.58333333333333</v>
      </c>
      <c r="D1270" s="70">
        <f t="shared" si="185"/>
        <v>1028.4595756861552</v>
      </c>
      <c r="E1270" s="67">
        <f t="shared" si="186"/>
        <v>1028.4595756861552</v>
      </c>
      <c r="F1270" s="68">
        <f t="shared" si="187"/>
        <v>313.72111745113597</v>
      </c>
      <c r="G1270" s="68" cm="1">
        <f t="array" ref="G1270">_xll.DCE_EC312_SpecificHeat_Ca(B1270)</f>
        <v>650</v>
      </c>
      <c r="H1270" s="67">
        <f t="shared" si="188"/>
        <v>0.12008555757408132</v>
      </c>
      <c r="I1270" s="67">
        <f t="shared" si="189"/>
        <v>1027.7422548226739</v>
      </c>
      <c r="J1270" s="71">
        <f t="shared" si="190"/>
        <v>104.58333333333333</v>
      </c>
      <c r="K1270" s="72">
        <f t="shared" si="191"/>
        <v>1027.7422548226739</v>
      </c>
    </row>
    <row r="1271" spans="1:11">
      <c r="A1271" s="65">
        <v>1256</v>
      </c>
      <c r="B1271" s="67">
        <f t="shared" si="183"/>
        <v>1027.7422548226739</v>
      </c>
      <c r="C1271" s="66">
        <f t="shared" si="184"/>
        <v>104.66666666666667</v>
      </c>
      <c r="D1271" s="70">
        <f t="shared" si="185"/>
        <v>1028.578773461938</v>
      </c>
      <c r="E1271" s="67">
        <f t="shared" si="186"/>
        <v>1028.578773461938</v>
      </c>
      <c r="F1271" s="68">
        <f t="shared" si="187"/>
        <v>313.46921811856402</v>
      </c>
      <c r="G1271" s="68" cm="1">
        <f t="array" ref="G1271">_xll.DCE_EC312_SpecificHeat_Ca(B1271)</f>
        <v>650</v>
      </c>
      <c r="H1271" s="67">
        <f t="shared" si="188"/>
        <v>0.11998913603876929</v>
      </c>
      <c r="I1271" s="67">
        <f t="shared" si="189"/>
        <v>1027.8622439587127</v>
      </c>
      <c r="J1271" s="71">
        <f t="shared" si="190"/>
        <v>104.66666666666667</v>
      </c>
      <c r="K1271" s="72">
        <f t="shared" si="191"/>
        <v>1027.8622439587127</v>
      </c>
    </row>
    <row r="1272" spans="1:11">
      <c r="A1272" s="65">
        <v>1257</v>
      </c>
      <c r="B1272" s="67">
        <f t="shared" si="183"/>
        <v>1027.8622439587127</v>
      </c>
      <c r="C1272" s="66">
        <f t="shared" si="184"/>
        <v>104.75</v>
      </c>
      <c r="D1272" s="70">
        <f t="shared" si="185"/>
        <v>1028.6978764859018</v>
      </c>
      <c r="E1272" s="67">
        <f t="shared" si="186"/>
        <v>1028.6978764859018</v>
      </c>
      <c r="F1272" s="68">
        <f t="shared" si="187"/>
        <v>313.21772376869848</v>
      </c>
      <c r="G1272" s="68" cm="1">
        <f t="array" ref="G1272">_xll.DCE_EC312_SpecificHeat_Ca(B1272)</f>
        <v>650</v>
      </c>
      <c r="H1272" s="67">
        <f t="shared" si="188"/>
        <v>0.1198928695219479</v>
      </c>
      <c r="I1272" s="67">
        <f t="shared" si="189"/>
        <v>1027.9821368282346</v>
      </c>
      <c r="J1272" s="71">
        <f t="shared" si="190"/>
        <v>104.75</v>
      </c>
      <c r="K1272" s="72">
        <f t="shared" si="191"/>
        <v>1027.9821368282346</v>
      </c>
    </row>
    <row r="1273" spans="1:11">
      <c r="A1273" s="65">
        <v>1258</v>
      </c>
      <c r="B1273" s="67">
        <f t="shared" si="183"/>
        <v>1027.9821368282346</v>
      </c>
      <c r="C1273" s="66">
        <f t="shared" si="184"/>
        <v>104.83333333333333</v>
      </c>
      <c r="D1273" s="70">
        <f t="shared" si="185"/>
        <v>1028.8168849085655</v>
      </c>
      <c r="E1273" s="67">
        <f t="shared" si="186"/>
        <v>1028.8168849085655</v>
      </c>
      <c r="F1273" s="68">
        <f t="shared" si="187"/>
        <v>312.96663342408897</v>
      </c>
      <c r="G1273" s="68" cm="1">
        <f t="array" ref="G1273">_xll.DCE_EC312_SpecificHeat_Ca(B1273)</f>
        <v>650</v>
      </c>
      <c r="H1273" s="67">
        <f t="shared" si="188"/>
        <v>0.11979675764947061</v>
      </c>
      <c r="I1273" s="67">
        <f t="shared" si="189"/>
        <v>1028.1019335858841</v>
      </c>
      <c r="J1273" s="71">
        <f t="shared" si="190"/>
        <v>104.83333333333333</v>
      </c>
      <c r="K1273" s="72">
        <f t="shared" si="191"/>
        <v>1028.1019335858841</v>
      </c>
    </row>
    <row r="1274" spans="1:11">
      <c r="A1274" s="65">
        <v>1259</v>
      </c>
      <c r="B1274" s="67">
        <f t="shared" si="183"/>
        <v>1028.1019335858841</v>
      </c>
      <c r="C1274" s="66">
        <f t="shared" si="184"/>
        <v>104.91666666666667</v>
      </c>
      <c r="D1274" s="70">
        <f t="shared" si="185"/>
        <v>1028.9357988800903</v>
      </c>
      <c r="E1274" s="67">
        <f t="shared" si="186"/>
        <v>1028.9357988800903</v>
      </c>
      <c r="F1274" s="68">
        <f t="shared" si="187"/>
        <v>312.71594611044065</v>
      </c>
      <c r="G1274" s="68" cm="1">
        <f t="array" ref="G1274">_xll.DCE_EC312_SpecificHeat_Ca(B1274)</f>
        <v>650</v>
      </c>
      <c r="H1274" s="67">
        <f t="shared" si="188"/>
        <v>0.11970080004839871</v>
      </c>
      <c r="I1274" s="67">
        <f t="shared" si="189"/>
        <v>1028.2216343859325</v>
      </c>
      <c r="J1274" s="71">
        <f t="shared" si="190"/>
        <v>104.91666666666667</v>
      </c>
      <c r="K1274" s="72">
        <f t="shared" si="191"/>
        <v>1028.2216343859325</v>
      </c>
    </row>
    <row r="1275" spans="1:11">
      <c r="A1275" s="65">
        <v>1260</v>
      </c>
      <c r="B1275" s="67">
        <f t="shared" si="183"/>
        <v>1028.2216343859325</v>
      </c>
      <c r="C1275" s="66">
        <f t="shared" si="184"/>
        <v>105</v>
      </c>
      <c r="D1275" s="70">
        <f t="shared" si="185"/>
        <v>1029.0546185502797</v>
      </c>
      <c r="E1275" s="67">
        <f t="shared" si="186"/>
        <v>1029.0546185502797</v>
      </c>
      <c r="F1275" s="68">
        <f t="shared" si="187"/>
        <v>312.46566085658344</v>
      </c>
      <c r="G1275" s="68" cm="1">
        <f t="array" ref="G1275">_xll.DCE_EC312_SpecificHeat_Ca(B1275)</f>
        <v>650</v>
      </c>
      <c r="H1275" s="67">
        <f t="shared" si="188"/>
        <v>0.11960499634698961</v>
      </c>
      <c r="I1275" s="67">
        <f t="shared" si="189"/>
        <v>1028.3412393822794</v>
      </c>
      <c r="J1275" s="71">
        <f t="shared" si="190"/>
        <v>105</v>
      </c>
      <c r="K1275" s="72">
        <f t="shared" si="191"/>
        <v>1028.3412393822794</v>
      </c>
    </row>
    <row r="1276" spans="1:11">
      <c r="A1276" s="65">
        <v>1261</v>
      </c>
      <c r="B1276" s="67">
        <f t="shared" si="183"/>
        <v>1028.3412393822794</v>
      </c>
      <c r="C1276" s="66">
        <f t="shared" si="184"/>
        <v>105.08333333333333</v>
      </c>
      <c r="D1276" s="70">
        <f t="shared" si="185"/>
        <v>1029.1733440685812</v>
      </c>
      <c r="E1276" s="67">
        <f t="shared" si="186"/>
        <v>1029.1733440685812</v>
      </c>
      <c r="F1276" s="68">
        <f t="shared" si="187"/>
        <v>312.21577669456332</v>
      </c>
      <c r="G1276" s="68" cm="1">
        <f t="array" ref="G1276">_xll.DCE_EC312_SpecificHeat_Ca(B1276)</f>
        <v>650</v>
      </c>
      <c r="H1276" s="67">
        <f t="shared" si="188"/>
        <v>0.11950934617473179</v>
      </c>
      <c r="I1276" s="67">
        <f t="shared" si="189"/>
        <v>1028.4607487284541</v>
      </c>
      <c r="J1276" s="71">
        <f t="shared" si="190"/>
        <v>105.08333333333333</v>
      </c>
      <c r="K1276" s="72">
        <f t="shared" si="191"/>
        <v>1028.4607487284541</v>
      </c>
    </row>
    <row r="1277" spans="1:11">
      <c r="A1277" s="65">
        <v>1262</v>
      </c>
      <c r="B1277" s="67">
        <f t="shared" si="183"/>
        <v>1028.4607487284541</v>
      </c>
      <c r="C1277" s="66">
        <f t="shared" si="184"/>
        <v>105.16666666666667</v>
      </c>
      <c r="D1277" s="70">
        <f t="shared" si="185"/>
        <v>1029.2919755840871</v>
      </c>
      <c r="E1277" s="67">
        <f t="shared" si="186"/>
        <v>1029.2919755840871</v>
      </c>
      <c r="F1277" s="68">
        <f t="shared" si="187"/>
        <v>311.96629265924889</v>
      </c>
      <c r="G1277" s="68" cm="1">
        <f t="array" ref="G1277">_xll.DCE_EC312_SpecificHeat_Ca(B1277)</f>
        <v>650</v>
      </c>
      <c r="H1277" s="67">
        <f t="shared" si="188"/>
        <v>0.11941384916219412</v>
      </c>
      <c r="I1277" s="67">
        <f t="shared" si="189"/>
        <v>1028.5801625776162</v>
      </c>
      <c r="J1277" s="71">
        <f t="shared" si="190"/>
        <v>105.16666666666667</v>
      </c>
      <c r="K1277" s="72">
        <f t="shared" si="191"/>
        <v>1028.5801625776162</v>
      </c>
    </row>
    <row r="1278" spans="1:11">
      <c r="A1278" s="65">
        <v>1263</v>
      </c>
      <c r="B1278" s="67">
        <f t="shared" si="183"/>
        <v>1028.5801625776162</v>
      </c>
      <c r="C1278" s="66">
        <f t="shared" si="184"/>
        <v>105.25</v>
      </c>
      <c r="D1278" s="70">
        <f t="shared" si="185"/>
        <v>1029.4105132455361</v>
      </c>
      <c r="E1278" s="67">
        <f t="shared" si="186"/>
        <v>1029.4105132455361</v>
      </c>
      <c r="F1278" s="68">
        <f t="shared" si="187"/>
        <v>311.71720778873623</v>
      </c>
      <c r="G1278" s="68" cm="1">
        <f t="array" ref="G1278">_xll.DCE_EC312_SpecificHeat_Ca(B1278)</f>
        <v>650</v>
      </c>
      <c r="H1278" s="67">
        <f t="shared" si="188"/>
        <v>0.11931850494118088</v>
      </c>
      <c r="I1278" s="67">
        <f t="shared" si="189"/>
        <v>1028.6994810825574</v>
      </c>
      <c r="J1278" s="71">
        <f t="shared" si="190"/>
        <v>105.25</v>
      </c>
      <c r="K1278" s="72">
        <f t="shared" si="191"/>
        <v>1028.6994810825574</v>
      </c>
    </row>
    <row r="1279" spans="1:11">
      <c r="A1279" s="65">
        <v>1264</v>
      </c>
      <c r="B1279" s="67">
        <f t="shared" si="183"/>
        <v>1028.6994810825574</v>
      </c>
      <c r="C1279" s="66">
        <f t="shared" si="184"/>
        <v>105.33333333333333</v>
      </c>
      <c r="D1279" s="70">
        <f t="shared" si="185"/>
        <v>1029.5289572013141</v>
      </c>
      <c r="E1279" s="67">
        <f t="shared" si="186"/>
        <v>1029.5289572013141</v>
      </c>
      <c r="F1279" s="68">
        <f t="shared" si="187"/>
        <v>311.46852112443429</v>
      </c>
      <c r="G1279" s="68" cm="1">
        <f t="array" ref="G1279">_xll.DCE_EC312_SpecificHeat_Ca(B1279)</f>
        <v>650</v>
      </c>
      <c r="H1279" s="67">
        <f t="shared" si="188"/>
        <v>0.11922331314476448</v>
      </c>
      <c r="I1279" s="67">
        <f t="shared" si="189"/>
        <v>1028.8187043957023</v>
      </c>
      <c r="J1279" s="71">
        <f t="shared" si="190"/>
        <v>105.33333333333333</v>
      </c>
      <c r="K1279" s="72">
        <f t="shared" si="191"/>
        <v>1028.8187043957023</v>
      </c>
    </row>
    <row r="1280" spans="1:11">
      <c r="A1280" s="65">
        <v>1265</v>
      </c>
      <c r="B1280" s="67">
        <f t="shared" si="183"/>
        <v>1028.8187043957023</v>
      </c>
      <c r="C1280" s="66">
        <f t="shared" si="184"/>
        <v>105.41666666666667</v>
      </c>
      <c r="D1280" s="70">
        <f t="shared" si="185"/>
        <v>1029.6473075994554</v>
      </c>
      <c r="E1280" s="67">
        <f t="shared" si="186"/>
        <v>1029.6473075994554</v>
      </c>
      <c r="F1280" s="68">
        <f t="shared" si="187"/>
        <v>311.2202317104971</v>
      </c>
      <c r="G1280" s="68" cm="1">
        <f t="array" ref="G1280">_xll.DCE_EC312_SpecificHeat_Ca(B1280)</f>
        <v>650</v>
      </c>
      <c r="H1280" s="67">
        <f t="shared" si="188"/>
        <v>0.11912827340706804</v>
      </c>
      <c r="I1280" s="67">
        <f t="shared" si="189"/>
        <v>1028.9378326691094</v>
      </c>
      <c r="J1280" s="71">
        <f t="shared" si="190"/>
        <v>105.41666666666667</v>
      </c>
      <c r="K1280" s="72">
        <f t="shared" si="191"/>
        <v>1028.9378326691094</v>
      </c>
    </row>
    <row r="1281" spans="1:11">
      <c r="A1281" s="65">
        <v>1266</v>
      </c>
      <c r="B1281" s="67">
        <f t="shared" si="183"/>
        <v>1028.9378326691094</v>
      </c>
      <c r="C1281" s="66">
        <f t="shared" si="184"/>
        <v>105.5</v>
      </c>
      <c r="D1281" s="70">
        <f t="shared" si="185"/>
        <v>1029.7655645876439</v>
      </c>
      <c r="E1281" s="67">
        <f t="shared" si="186"/>
        <v>1029.7655645876439</v>
      </c>
      <c r="F1281" s="68">
        <f t="shared" si="187"/>
        <v>310.97233859451364</v>
      </c>
      <c r="G1281" s="68" cm="1">
        <f t="array" ref="G1281">_xll.DCE_EC312_SpecificHeat_Ca(B1281)</f>
        <v>650</v>
      </c>
      <c r="H1281" s="67">
        <f t="shared" si="188"/>
        <v>0.11903338536352953</v>
      </c>
      <c r="I1281" s="67">
        <f t="shared" si="189"/>
        <v>1029.0568660544729</v>
      </c>
      <c r="J1281" s="71">
        <f t="shared" si="190"/>
        <v>105.5</v>
      </c>
      <c r="K1281" s="72">
        <f t="shared" si="191"/>
        <v>1029.0568660544729</v>
      </c>
    </row>
    <row r="1282" spans="1:11">
      <c r="A1282" s="65">
        <v>1267</v>
      </c>
      <c r="B1282" s="67">
        <f t="shared" si="183"/>
        <v>1029.0568660544729</v>
      </c>
      <c r="C1282" s="66">
        <f t="shared" si="184"/>
        <v>105.58333333333333</v>
      </c>
      <c r="D1282" s="70">
        <f t="shared" si="185"/>
        <v>1029.8837283132134</v>
      </c>
      <c r="E1282" s="67">
        <f t="shared" si="186"/>
        <v>1029.8837283132134</v>
      </c>
      <c r="F1282" s="68">
        <f t="shared" si="187"/>
        <v>310.72484082662106</v>
      </c>
      <c r="G1282" s="68" cm="1">
        <f t="array" ref="G1282">_xll.DCE_EC312_SpecificHeat_Ca(B1282)</f>
        <v>650</v>
      </c>
      <c r="H1282" s="67">
        <f t="shared" si="188"/>
        <v>0.11893864865056232</v>
      </c>
      <c r="I1282" s="67">
        <f t="shared" si="189"/>
        <v>1029.1758047031235</v>
      </c>
      <c r="J1282" s="71">
        <f t="shared" si="190"/>
        <v>105.58333333333333</v>
      </c>
      <c r="K1282" s="72">
        <f t="shared" si="191"/>
        <v>1029.1758047031235</v>
      </c>
    </row>
    <row r="1283" spans="1:11">
      <c r="A1283" s="65">
        <v>1268</v>
      </c>
      <c r="B1283" s="67">
        <f t="shared" si="183"/>
        <v>1029.1758047031235</v>
      </c>
      <c r="C1283" s="66">
        <f t="shared" si="184"/>
        <v>105.66666666666667</v>
      </c>
      <c r="D1283" s="70">
        <f t="shared" si="185"/>
        <v>1030.0017989231505</v>
      </c>
      <c r="E1283" s="67">
        <f t="shared" si="186"/>
        <v>1030.0017989231505</v>
      </c>
      <c r="F1283" s="68">
        <f t="shared" si="187"/>
        <v>310.47773746054384</v>
      </c>
      <c r="G1283" s="68" cm="1">
        <f t="array" ref="G1283">_xll.DCE_EC312_SpecificHeat_Ca(B1283)</f>
        <v>650</v>
      </c>
      <c r="H1283" s="67">
        <f t="shared" si="188"/>
        <v>0.1188440629059529</v>
      </c>
      <c r="I1283" s="67">
        <f t="shared" si="189"/>
        <v>1029.2946487660295</v>
      </c>
      <c r="J1283" s="71">
        <f t="shared" si="190"/>
        <v>105.66666666666667</v>
      </c>
      <c r="K1283" s="72">
        <f t="shared" si="191"/>
        <v>1029.2946487660295</v>
      </c>
    </row>
    <row r="1284" spans="1:11">
      <c r="A1284" s="65">
        <v>1269</v>
      </c>
      <c r="B1284" s="67">
        <f t="shared" si="183"/>
        <v>1029.2946487660295</v>
      </c>
      <c r="C1284" s="66">
        <f t="shared" si="184"/>
        <v>105.75</v>
      </c>
      <c r="D1284" s="70">
        <f t="shared" si="185"/>
        <v>1030.1197765640939</v>
      </c>
      <c r="E1284" s="67">
        <f t="shared" si="186"/>
        <v>1030.1197765640939</v>
      </c>
      <c r="F1284" s="68">
        <f t="shared" si="187"/>
        <v>310.23102755258765</v>
      </c>
      <c r="G1284" s="68" cm="1">
        <f t="array" ref="G1284">_xll.DCE_EC312_SpecificHeat_Ca(B1284)</f>
        <v>650</v>
      </c>
      <c r="H1284" s="67">
        <f t="shared" si="188"/>
        <v>0.11874962776847578</v>
      </c>
      <c r="I1284" s="67">
        <f t="shared" si="189"/>
        <v>1029.4133983937979</v>
      </c>
      <c r="J1284" s="71">
        <f t="shared" si="190"/>
        <v>105.75</v>
      </c>
      <c r="K1284" s="72">
        <f t="shared" si="191"/>
        <v>1029.4133983937979</v>
      </c>
    </row>
    <row r="1285" spans="1:11">
      <c r="A1285" s="65">
        <v>1270</v>
      </c>
      <c r="B1285" s="67">
        <f t="shared" si="183"/>
        <v>1029.4133983937979</v>
      </c>
      <c r="C1285" s="66">
        <f t="shared" si="184"/>
        <v>105.83333333333333</v>
      </c>
      <c r="D1285" s="70">
        <f t="shared" si="185"/>
        <v>1030.237661382336</v>
      </c>
      <c r="E1285" s="67">
        <f t="shared" si="186"/>
        <v>1030.237661382336</v>
      </c>
      <c r="F1285" s="68">
        <f t="shared" si="187"/>
        <v>309.98471016223556</v>
      </c>
      <c r="G1285" s="68" cm="1">
        <f t="array" ref="G1285">_xll.DCE_EC312_SpecificHeat_Ca(B1285)</f>
        <v>650</v>
      </c>
      <c r="H1285" s="67">
        <f t="shared" si="188"/>
        <v>0.11865534287812177</v>
      </c>
      <c r="I1285" s="67">
        <f t="shared" si="189"/>
        <v>1029.5320537366761</v>
      </c>
      <c r="J1285" s="71">
        <f t="shared" si="190"/>
        <v>105.83333333333333</v>
      </c>
      <c r="K1285" s="72">
        <f t="shared" si="191"/>
        <v>1029.5320537366761</v>
      </c>
    </row>
    <row r="1286" spans="1:11">
      <c r="A1286" s="65">
        <v>1271</v>
      </c>
      <c r="B1286" s="67">
        <f t="shared" si="183"/>
        <v>1029.5320537366761</v>
      </c>
      <c r="C1286" s="66">
        <f t="shared" si="184"/>
        <v>105.91666666666667</v>
      </c>
      <c r="D1286" s="70">
        <f t="shared" si="185"/>
        <v>1030.3554535238247</v>
      </c>
      <c r="E1286" s="67">
        <f t="shared" si="186"/>
        <v>1030.3554535238247</v>
      </c>
      <c r="F1286" s="68">
        <f t="shared" si="187"/>
        <v>309.73878435203943</v>
      </c>
      <c r="G1286" s="68" cm="1">
        <f t="array" ref="G1286">_xll.DCE_EC312_SpecificHeat_Ca(B1286)</f>
        <v>650</v>
      </c>
      <c r="H1286" s="67">
        <f t="shared" si="188"/>
        <v>0.11856120787605624</v>
      </c>
      <c r="I1286" s="67">
        <f t="shared" si="189"/>
        <v>1029.6506149445522</v>
      </c>
      <c r="J1286" s="71">
        <f t="shared" si="190"/>
        <v>105.91666666666667</v>
      </c>
      <c r="K1286" s="72">
        <f t="shared" si="191"/>
        <v>1029.6506149445522</v>
      </c>
    </row>
    <row r="1287" spans="1:11">
      <c r="A1287" s="65">
        <v>1272</v>
      </c>
      <c r="B1287" s="67">
        <f t="shared" si="183"/>
        <v>1029.6506149445522</v>
      </c>
      <c r="C1287" s="66">
        <f t="shared" si="184"/>
        <v>106</v>
      </c>
      <c r="D1287" s="70">
        <f t="shared" si="185"/>
        <v>1030.4731531341636</v>
      </c>
      <c r="E1287" s="67">
        <f t="shared" si="186"/>
        <v>1030.4731531341636</v>
      </c>
      <c r="F1287" s="68">
        <f t="shared" si="187"/>
        <v>309.49324918729872</v>
      </c>
      <c r="G1287" s="68" cm="1">
        <f t="array" ref="G1287">_xll.DCE_EC312_SpecificHeat_Ca(B1287)</f>
        <v>650</v>
      </c>
      <c r="H1287" s="67">
        <f t="shared" si="188"/>
        <v>0.11846722240449638</v>
      </c>
      <c r="I1287" s="67">
        <f t="shared" si="189"/>
        <v>1029.7690821669567</v>
      </c>
      <c r="J1287" s="71">
        <f t="shared" si="190"/>
        <v>106</v>
      </c>
      <c r="K1287" s="72">
        <f t="shared" si="191"/>
        <v>1029.7690821669567</v>
      </c>
    </row>
    <row r="1288" spans="1:11">
      <c r="A1288" s="65">
        <v>1273</v>
      </c>
      <c r="B1288" s="67">
        <f t="shared" si="183"/>
        <v>1029.7690821669567</v>
      </c>
      <c r="C1288" s="66">
        <f t="shared" si="184"/>
        <v>106.08333333333333</v>
      </c>
      <c r="D1288" s="70">
        <f t="shared" si="185"/>
        <v>1030.5907603586138</v>
      </c>
      <c r="E1288" s="67">
        <f t="shared" si="186"/>
        <v>1030.5907603586138</v>
      </c>
      <c r="F1288" s="68">
        <f t="shared" si="187"/>
        <v>309.24810373679213</v>
      </c>
      <c r="G1288" s="68" cm="1">
        <f t="array" ref="G1288">_xll.DCE_EC312_SpecificHeat_Ca(B1288)</f>
        <v>650</v>
      </c>
      <c r="H1288" s="67">
        <f t="shared" si="188"/>
        <v>0.11837338610699111</v>
      </c>
      <c r="I1288" s="67">
        <f t="shared" si="189"/>
        <v>1029.8874555530635</v>
      </c>
      <c r="J1288" s="71">
        <f t="shared" si="190"/>
        <v>106.08333333333333</v>
      </c>
      <c r="K1288" s="72">
        <f t="shared" si="191"/>
        <v>1029.8874555530635</v>
      </c>
    </row>
    <row r="1289" spans="1:11">
      <c r="A1289" s="65">
        <v>1274</v>
      </c>
      <c r="B1289" s="67">
        <f t="shared" si="183"/>
        <v>1029.8874555530635</v>
      </c>
      <c r="C1289" s="66">
        <f t="shared" si="184"/>
        <v>106.16666666666667</v>
      </c>
      <c r="D1289" s="70">
        <f t="shared" si="185"/>
        <v>1030.7082753420941</v>
      </c>
      <c r="E1289" s="67">
        <f t="shared" si="186"/>
        <v>1030.7082753420941</v>
      </c>
      <c r="F1289" s="68">
        <f t="shared" si="187"/>
        <v>309.0033470716881</v>
      </c>
      <c r="G1289" s="68" cm="1">
        <f t="array" ref="G1289">_xll.DCE_EC312_SpecificHeat_Ca(B1289)</f>
        <v>650</v>
      </c>
      <c r="H1289" s="67">
        <f t="shared" si="188"/>
        <v>0.11827969862800408</v>
      </c>
      <c r="I1289" s="67">
        <f t="shared" si="189"/>
        <v>1030.0057352516915</v>
      </c>
      <c r="J1289" s="71">
        <f t="shared" si="190"/>
        <v>106.16666666666667</v>
      </c>
      <c r="K1289" s="72">
        <f t="shared" si="191"/>
        <v>1030.0057352516915</v>
      </c>
    </row>
    <row r="1290" spans="1:11">
      <c r="A1290" s="65">
        <v>1275</v>
      </c>
      <c r="B1290" s="67">
        <f t="shared" si="183"/>
        <v>1030.0057352516915</v>
      </c>
      <c r="C1290" s="66">
        <f t="shared" si="184"/>
        <v>106.25</v>
      </c>
      <c r="D1290" s="70">
        <f t="shared" si="185"/>
        <v>1030.8256982291828</v>
      </c>
      <c r="E1290" s="67">
        <f t="shared" si="186"/>
        <v>1030.8256982291828</v>
      </c>
      <c r="F1290" s="68">
        <f t="shared" si="187"/>
        <v>308.75897826630717</v>
      </c>
      <c r="G1290" s="68" cm="1">
        <f t="array" ref="G1290">_xll.DCE_EC312_SpecificHeat_Ca(B1290)</f>
        <v>650</v>
      </c>
      <c r="H1290" s="67">
        <f t="shared" si="188"/>
        <v>0.11818615961320553</v>
      </c>
      <c r="I1290" s="67">
        <f t="shared" si="189"/>
        <v>1030.1239214113048</v>
      </c>
      <c r="J1290" s="71">
        <f t="shared" si="190"/>
        <v>106.25</v>
      </c>
      <c r="K1290" s="72">
        <f t="shared" si="191"/>
        <v>1030.1239214113048</v>
      </c>
    </row>
    <row r="1291" spans="1:11">
      <c r="A1291" s="65">
        <v>1276</v>
      </c>
      <c r="B1291" s="67">
        <f t="shared" si="183"/>
        <v>1030.1239214113048</v>
      </c>
      <c r="C1291" s="66">
        <f t="shared" si="184"/>
        <v>106.33333333333333</v>
      </c>
      <c r="D1291" s="70">
        <f t="shared" si="185"/>
        <v>1030.9430291641188</v>
      </c>
      <c r="E1291" s="67">
        <f t="shared" si="186"/>
        <v>1030.9430291641188</v>
      </c>
      <c r="F1291" s="68">
        <f t="shared" si="187"/>
        <v>308.51499639803887</v>
      </c>
      <c r="G1291" s="68" cm="1">
        <f t="array" ref="G1291">_xll.DCE_EC312_SpecificHeat_Ca(B1291)</f>
        <v>650</v>
      </c>
      <c r="H1291" s="67">
        <f t="shared" si="188"/>
        <v>0.11809276870944041</v>
      </c>
      <c r="I1291" s="67">
        <f t="shared" si="189"/>
        <v>1030.2420141800142</v>
      </c>
      <c r="J1291" s="71">
        <f t="shared" si="190"/>
        <v>106.33333333333333</v>
      </c>
      <c r="K1291" s="72">
        <f t="shared" si="191"/>
        <v>1030.2420141800142</v>
      </c>
    </row>
    <row r="1292" spans="1:11">
      <c r="A1292" s="65">
        <v>1277</v>
      </c>
      <c r="B1292" s="67">
        <f t="shared" si="183"/>
        <v>1030.2420141800142</v>
      </c>
      <c r="C1292" s="66">
        <f t="shared" si="184"/>
        <v>106.41666666666667</v>
      </c>
      <c r="D1292" s="70">
        <f t="shared" si="185"/>
        <v>1031.060268290802</v>
      </c>
      <c r="E1292" s="67">
        <f t="shared" si="186"/>
        <v>1031.060268290802</v>
      </c>
      <c r="F1292" s="68">
        <f t="shared" si="187"/>
        <v>308.27140054713084</v>
      </c>
      <c r="G1292" s="68" cm="1">
        <f t="array" ref="G1292">_xll.DCE_EC312_SpecificHeat_Ca(B1292)</f>
        <v>650</v>
      </c>
      <c r="H1292" s="67">
        <f t="shared" si="188"/>
        <v>0.11799952556464771</v>
      </c>
      <c r="I1292" s="67">
        <f t="shared" si="189"/>
        <v>1030.3600137055789</v>
      </c>
      <c r="J1292" s="71">
        <f t="shared" si="190"/>
        <v>106.41666666666667</v>
      </c>
      <c r="K1292" s="72">
        <f t="shared" si="191"/>
        <v>1030.3600137055789</v>
      </c>
    </row>
    <row r="1293" spans="1:11">
      <c r="A1293" s="65">
        <v>1278</v>
      </c>
      <c r="B1293" s="67">
        <f t="shared" si="183"/>
        <v>1030.3600137055789</v>
      </c>
      <c r="C1293" s="66">
        <f t="shared" si="184"/>
        <v>106.5</v>
      </c>
      <c r="D1293" s="70">
        <f t="shared" si="185"/>
        <v>1031.1774157527952</v>
      </c>
      <c r="E1293" s="67">
        <f t="shared" si="186"/>
        <v>1031.1774157527952</v>
      </c>
      <c r="F1293" s="68">
        <f t="shared" si="187"/>
        <v>308.02818979665585</v>
      </c>
      <c r="G1293" s="68" cm="1">
        <f t="array" ref="G1293">_xll.DCE_EC312_SpecificHeat_Ca(B1293)</f>
        <v>650</v>
      </c>
      <c r="H1293" s="67">
        <f t="shared" si="188"/>
        <v>0.11790642982784781</v>
      </c>
      <c r="I1293" s="67">
        <f t="shared" si="189"/>
        <v>1030.4779201354067</v>
      </c>
      <c r="J1293" s="71">
        <f t="shared" si="190"/>
        <v>106.5</v>
      </c>
      <c r="K1293" s="72">
        <f t="shared" si="191"/>
        <v>1030.4779201354067</v>
      </c>
    </row>
    <row r="1294" spans="1:11">
      <c r="A1294" s="65">
        <v>1279</v>
      </c>
      <c r="B1294" s="67">
        <f t="shared" si="183"/>
        <v>1030.4779201354067</v>
      </c>
      <c r="C1294" s="66">
        <f t="shared" si="184"/>
        <v>106.58333333333333</v>
      </c>
      <c r="D1294" s="70">
        <f t="shared" si="185"/>
        <v>1031.2944716933248</v>
      </c>
      <c r="E1294" s="67">
        <f t="shared" si="186"/>
        <v>1031.2944716933248</v>
      </c>
      <c r="F1294" s="68">
        <f t="shared" si="187"/>
        <v>307.78536323294929</v>
      </c>
      <c r="G1294" s="68" cm="1">
        <f t="array" ref="G1294">_xll.DCE_EC312_SpecificHeat_Ca(B1294)</f>
        <v>650</v>
      </c>
      <c r="H1294" s="67">
        <f t="shared" si="188"/>
        <v>0.11781348114930995</v>
      </c>
      <c r="I1294" s="67">
        <f t="shared" si="189"/>
        <v>1030.5957336165561</v>
      </c>
      <c r="J1294" s="71">
        <f t="shared" si="190"/>
        <v>106.58333333333333</v>
      </c>
      <c r="K1294" s="72">
        <f t="shared" si="191"/>
        <v>1030.5957336165561</v>
      </c>
    </row>
    <row r="1295" spans="1:11">
      <c r="A1295" s="65">
        <v>1280</v>
      </c>
      <c r="B1295" s="67">
        <f t="shared" si="183"/>
        <v>1030.5957336165561</v>
      </c>
      <c r="C1295" s="66">
        <f t="shared" si="184"/>
        <v>106.66666666666667</v>
      </c>
      <c r="D1295" s="70">
        <f t="shared" si="185"/>
        <v>1031.4114362552807</v>
      </c>
      <c r="E1295" s="67">
        <f t="shared" si="186"/>
        <v>1031.4114362552807</v>
      </c>
      <c r="F1295" s="68">
        <f t="shared" si="187"/>
        <v>307.54291994453109</v>
      </c>
      <c r="G1295" s="68" cm="1">
        <f t="array" ref="G1295">_xll.DCE_EC312_SpecificHeat_Ca(B1295)</f>
        <v>650</v>
      </c>
      <c r="H1295" s="67">
        <f t="shared" si="188"/>
        <v>0.11772067918013959</v>
      </c>
      <c r="I1295" s="67">
        <f t="shared" si="189"/>
        <v>1030.7134542957363</v>
      </c>
      <c r="J1295" s="71">
        <f t="shared" si="190"/>
        <v>106.66666666666667</v>
      </c>
      <c r="K1295" s="72">
        <f t="shared" si="191"/>
        <v>1030.7134542957363</v>
      </c>
    </row>
    <row r="1296" spans="1:11">
      <c r="A1296" s="65">
        <v>1281</v>
      </c>
      <c r="B1296" s="67">
        <f t="shared" si="183"/>
        <v>1030.7134542957363</v>
      </c>
      <c r="C1296" s="66">
        <f t="shared" si="184"/>
        <v>106.75</v>
      </c>
      <c r="D1296" s="70">
        <f t="shared" si="185"/>
        <v>1031.5283095812197</v>
      </c>
      <c r="E1296" s="67">
        <f t="shared" si="186"/>
        <v>1031.5283095812197</v>
      </c>
      <c r="F1296" s="68">
        <f t="shared" si="187"/>
        <v>307.30085902351686</v>
      </c>
      <c r="G1296" s="68" cm="1">
        <f t="array" ref="G1296">_xll.DCE_EC312_SpecificHeat_Ca(B1296)</f>
        <v>650</v>
      </c>
      <c r="H1296" s="67">
        <f t="shared" si="188"/>
        <v>0.11762802357281849</v>
      </c>
      <c r="I1296" s="67">
        <f t="shared" si="189"/>
        <v>1030.831082319309</v>
      </c>
      <c r="J1296" s="71">
        <f t="shared" si="190"/>
        <v>106.75</v>
      </c>
      <c r="K1296" s="72">
        <f t="shared" si="191"/>
        <v>1030.831082319309</v>
      </c>
    </row>
    <row r="1297" spans="1:11">
      <c r="A1297" s="65">
        <v>1282</v>
      </c>
      <c r="B1297" s="67">
        <f t="shared" ref="B1297:B1360" si="192">IF(A1297=1,20,I1296)</f>
        <v>1030.831082319309</v>
      </c>
      <c r="C1297" s="66">
        <f t="shared" ref="C1297:C1360" si="193">A1297*5/60</f>
        <v>106.83333333333333</v>
      </c>
      <c r="D1297" s="70">
        <f t="shared" ref="D1297:D1360" si="194">20 + 345 *LOG10(8 * C1297 + 1)</f>
        <v>1031.6450918133644</v>
      </c>
      <c r="E1297" s="67">
        <f t="shared" ref="E1297:E1360" si="195">D1297</f>
        <v>1031.6450918133644</v>
      </c>
      <c r="F1297" s="68">
        <f t="shared" ref="F1297:F1360" si="196">25 * (D1297 - B1297)+1 * 0.7 * 1 * 0.0000000567 * ((E1297 + 273) ^ 4 - (B1297 + 273) ^ 4)</f>
        <v>307.05917956450861</v>
      </c>
      <c r="G1297" s="68" cm="1">
        <f t="array" ref="G1297">_xll.DCE_EC312_SpecificHeat_Ca(B1297)</f>
        <v>650</v>
      </c>
      <c r="H1297" s="67">
        <f t="shared" ref="H1297:H1360" si="197">$G$10 * $G$9 / (G1297 * 7850) * F1297 * 5</f>
        <v>0.11753551398078017</v>
      </c>
      <c r="I1297" s="67">
        <f t="shared" ref="I1297:I1360" si="198">B1297+H1297</f>
        <v>1030.9486178332897</v>
      </c>
      <c r="J1297" s="71">
        <f t="shared" si="190"/>
        <v>106.83333333333333</v>
      </c>
      <c r="K1297" s="72">
        <f t="shared" si="191"/>
        <v>1030.9486178332897</v>
      </c>
    </row>
    <row r="1298" spans="1:11">
      <c r="A1298" s="65">
        <v>1283</v>
      </c>
      <c r="B1298" s="67">
        <f t="shared" si="192"/>
        <v>1030.9486178332897</v>
      </c>
      <c r="C1298" s="66">
        <f t="shared" si="193"/>
        <v>106.91666666666667</v>
      </c>
      <c r="D1298" s="70">
        <f t="shared" si="194"/>
        <v>1031.7617830936058</v>
      </c>
      <c r="E1298" s="67">
        <f t="shared" si="195"/>
        <v>1031.7617830936058</v>
      </c>
      <c r="F1298" s="68">
        <f t="shared" si="196"/>
        <v>306.81788066506914</v>
      </c>
      <c r="G1298" s="68" cm="1">
        <f t="array" ref="G1298">_xll.DCE_EC312_SpecificHeat_Ca(B1298)</f>
        <v>650</v>
      </c>
      <c r="H1298" s="67">
        <f t="shared" si="197"/>
        <v>0.1174431500585915</v>
      </c>
      <c r="I1298" s="67">
        <f t="shared" si="198"/>
        <v>1031.0660609833483</v>
      </c>
      <c r="J1298" s="71">
        <f t="shared" si="190"/>
        <v>106.91666666666667</v>
      </c>
      <c r="K1298" s="72">
        <f t="shared" si="191"/>
        <v>1031.0660609833483</v>
      </c>
    </row>
    <row r="1299" spans="1:11">
      <c r="A1299" s="65">
        <v>1284</v>
      </c>
      <c r="B1299" s="67">
        <f t="shared" si="192"/>
        <v>1031.0660609833483</v>
      </c>
      <c r="C1299" s="66">
        <f t="shared" si="193"/>
        <v>107</v>
      </c>
      <c r="D1299" s="70">
        <f t="shared" si="194"/>
        <v>1031.8783835635033</v>
      </c>
      <c r="E1299" s="67">
        <f t="shared" si="195"/>
        <v>1031.8783835635033</v>
      </c>
      <c r="F1299" s="68">
        <f t="shared" si="196"/>
        <v>306.57696142565806</v>
      </c>
      <c r="G1299" s="68" cm="1">
        <f t="array" ref="G1299">_xll.DCE_EC312_SpecificHeat_Ca(B1299)</f>
        <v>650</v>
      </c>
      <c r="H1299" s="67">
        <f t="shared" si="197"/>
        <v>0.11735093146192815</v>
      </c>
      <c r="I1299" s="67">
        <f t="shared" si="198"/>
        <v>1031.1834119148102</v>
      </c>
      <c r="J1299" s="71">
        <f t="shared" si="190"/>
        <v>107</v>
      </c>
      <c r="K1299" s="72">
        <f t="shared" si="191"/>
        <v>1031.1834119148102</v>
      </c>
    </row>
    <row r="1300" spans="1:11">
      <c r="A1300" s="65">
        <v>1285</v>
      </c>
      <c r="B1300" s="67">
        <f t="shared" si="192"/>
        <v>1031.1834119148102</v>
      </c>
      <c r="C1300" s="66">
        <f t="shared" si="193"/>
        <v>107.08333333333333</v>
      </c>
      <c r="D1300" s="70">
        <f t="shared" si="194"/>
        <v>1031.9948933642861</v>
      </c>
      <c r="E1300" s="67">
        <f t="shared" si="195"/>
        <v>1031.9948933642861</v>
      </c>
      <c r="F1300" s="68">
        <f t="shared" si="196"/>
        <v>306.33642094947919</v>
      </c>
      <c r="G1300" s="68" cm="1">
        <f t="array" ref="G1300">_xll.DCE_EC312_SpecificHeat_Ca(B1300)</f>
        <v>650</v>
      </c>
      <c r="H1300" s="67">
        <f t="shared" si="197"/>
        <v>0.11725885784751623</v>
      </c>
      <c r="I1300" s="67">
        <f t="shared" si="198"/>
        <v>1031.3006707726577</v>
      </c>
      <c r="J1300" s="71">
        <f t="shared" si="190"/>
        <v>107.08333333333333</v>
      </c>
      <c r="K1300" s="72">
        <f t="shared" si="191"/>
        <v>1031.3006707726577</v>
      </c>
    </row>
    <row r="1301" spans="1:11">
      <c r="A1301" s="65">
        <v>1286</v>
      </c>
      <c r="B1301" s="67">
        <f t="shared" si="192"/>
        <v>1031.3006707726577</v>
      </c>
      <c r="C1301" s="66">
        <f t="shared" si="193"/>
        <v>107.16666666666667</v>
      </c>
      <c r="D1301" s="70">
        <f t="shared" si="194"/>
        <v>1032.1113126368539</v>
      </c>
      <c r="E1301" s="67">
        <f t="shared" si="195"/>
        <v>1032.1113126368539</v>
      </c>
      <c r="F1301" s="68">
        <f t="shared" si="196"/>
        <v>306.09625834261391</v>
      </c>
      <c r="G1301" s="68" cm="1">
        <f t="array" ref="G1301">_xll.DCE_EC312_SpecificHeat_Ca(B1301)</f>
        <v>650</v>
      </c>
      <c r="H1301" s="67">
        <f t="shared" si="197"/>
        <v>0.11716692887318329</v>
      </c>
      <c r="I1301" s="67">
        <f t="shared" si="198"/>
        <v>1031.4178377015307</v>
      </c>
      <c r="J1301" s="71">
        <f t="shared" si="190"/>
        <v>107.16666666666667</v>
      </c>
      <c r="K1301" s="72">
        <f t="shared" si="191"/>
        <v>1031.4178377015307</v>
      </c>
    </row>
    <row r="1302" spans="1:11">
      <c r="A1302" s="65">
        <v>1287</v>
      </c>
      <c r="B1302" s="67">
        <f t="shared" si="192"/>
        <v>1031.4178377015307</v>
      </c>
      <c r="C1302" s="66">
        <f t="shared" si="193"/>
        <v>107.25</v>
      </c>
      <c r="D1302" s="70">
        <f t="shared" si="194"/>
        <v>1032.2276415217787</v>
      </c>
      <c r="E1302" s="67">
        <f t="shared" si="195"/>
        <v>1032.2276415217787</v>
      </c>
      <c r="F1302" s="68">
        <f t="shared" si="196"/>
        <v>305.85647271399591</v>
      </c>
      <c r="G1302" s="68" cm="1">
        <f t="array" ref="G1302">_xll.DCE_EC312_SpecificHeat_Ca(B1302)</f>
        <v>650</v>
      </c>
      <c r="H1302" s="67">
        <f t="shared" si="197"/>
        <v>0.11707514419784876</v>
      </c>
      <c r="I1302" s="67">
        <f t="shared" si="198"/>
        <v>1031.5349128457285</v>
      </c>
      <c r="J1302" s="71">
        <f t="shared" si="190"/>
        <v>107.25</v>
      </c>
      <c r="K1302" s="72">
        <f t="shared" si="191"/>
        <v>1031.5349128457285</v>
      </c>
    </row>
    <row r="1303" spans="1:11">
      <c r="A1303" s="65">
        <v>1288</v>
      </c>
      <c r="B1303" s="67">
        <f t="shared" si="192"/>
        <v>1031.5349128457285</v>
      </c>
      <c r="C1303" s="66">
        <f t="shared" si="193"/>
        <v>107.33333333333333</v>
      </c>
      <c r="D1303" s="70">
        <f t="shared" si="194"/>
        <v>1032.3438801593047</v>
      </c>
      <c r="E1303" s="67">
        <f t="shared" si="195"/>
        <v>1032.3438801593047</v>
      </c>
      <c r="F1303" s="68">
        <f t="shared" si="196"/>
        <v>305.6170631751811</v>
      </c>
      <c r="G1303" s="68" cm="1">
        <f t="array" ref="G1303">_xll.DCE_EC312_SpecificHeat_Ca(B1303)</f>
        <v>650</v>
      </c>
      <c r="H1303" s="67">
        <f t="shared" si="197"/>
        <v>0.11698350348143569</v>
      </c>
      <c r="I1303" s="67">
        <f t="shared" si="198"/>
        <v>1031.6518963492099</v>
      </c>
      <c r="J1303" s="71">
        <f t="shared" si="190"/>
        <v>107.33333333333333</v>
      </c>
      <c r="K1303" s="72">
        <f t="shared" si="191"/>
        <v>1031.6518963492099</v>
      </c>
    </row>
    <row r="1304" spans="1:11">
      <c r="A1304" s="65">
        <v>1289</v>
      </c>
      <c r="B1304" s="67">
        <f t="shared" si="192"/>
        <v>1031.6518963492099</v>
      </c>
      <c r="C1304" s="66">
        <f t="shared" si="193"/>
        <v>107.41666666666667</v>
      </c>
      <c r="D1304" s="70">
        <f t="shared" si="194"/>
        <v>1032.460028689351</v>
      </c>
      <c r="E1304" s="67">
        <f t="shared" si="195"/>
        <v>1032.460028689351</v>
      </c>
      <c r="F1304" s="68">
        <f t="shared" si="196"/>
        <v>305.37802884076945</v>
      </c>
      <c r="G1304" s="68" cm="1">
        <f t="array" ref="G1304">_xll.DCE_EC312_SpecificHeat_Ca(B1304)</f>
        <v>650</v>
      </c>
      <c r="H1304" s="67">
        <f t="shared" si="197"/>
        <v>0.1168920063850324</v>
      </c>
      <c r="I1304" s="67">
        <f t="shared" si="198"/>
        <v>1031.768788355595</v>
      </c>
      <c r="J1304" s="71">
        <f t="shared" si="190"/>
        <v>107.41666666666667</v>
      </c>
      <c r="K1304" s="72">
        <f t="shared" si="191"/>
        <v>1031.768788355595</v>
      </c>
    </row>
    <row r="1305" spans="1:11">
      <c r="A1305" s="65">
        <v>1290</v>
      </c>
      <c r="B1305" s="67">
        <f t="shared" si="192"/>
        <v>1031.768788355595</v>
      </c>
      <c r="C1305" s="66">
        <f t="shared" si="193"/>
        <v>107.5</v>
      </c>
      <c r="D1305" s="70">
        <f t="shared" si="194"/>
        <v>1032.5760872515111</v>
      </c>
      <c r="E1305" s="67">
        <f t="shared" si="195"/>
        <v>1032.5760872515111</v>
      </c>
      <c r="F1305" s="68">
        <f t="shared" si="196"/>
        <v>305.139368828138</v>
      </c>
      <c r="G1305" s="68" cm="1">
        <f t="array" ref="G1305">_xll.DCE_EC312_SpecificHeat_Ca(B1305)</f>
        <v>650</v>
      </c>
      <c r="H1305" s="67">
        <f t="shared" si="197"/>
        <v>0.11680065257079021</v>
      </c>
      <c r="I1305" s="67">
        <f t="shared" si="198"/>
        <v>1031.8855890081659</v>
      </c>
      <c r="J1305" s="71">
        <f t="shared" si="190"/>
        <v>107.5</v>
      </c>
      <c r="K1305" s="72">
        <f t="shared" si="191"/>
        <v>1031.8855890081659</v>
      </c>
    </row>
    <row r="1306" spans="1:11">
      <c r="A1306" s="65">
        <v>1291</v>
      </c>
      <c r="B1306" s="67">
        <f t="shared" si="192"/>
        <v>1031.8855890081659</v>
      </c>
      <c r="C1306" s="66">
        <f t="shared" si="193"/>
        <v>107.58333333333333</v>
      </c>
      <c r="D1306" s="70">
        <f t="shared" si="194"/>
        <v>1032.6920559850532</v>
      </c>
      <c r="E1306" s="67">
        <f t="shared" si="195"/>
        <v>1032.6920559850532</v>
      </c>
      <c r="F1306" s="68">
        <f t="shared" si="196"/>
        <v>304.90108225692012</v>
      </c>
      <c r="G1306" s="68" cm="1">
        <f t="array" ref="G1306">_xll.DCE_EC312_SpecificHeat_Ca(B1306)</f>
        <v>650</v>
      </c>
      <c r="H1306" s="67">
        <f t="shared" si="197"/>
        <v>0.11670944170172408</v>
      </c>
      <c r="I1306" s="67">
        <f t="shared" si="198"/>
        <v>1032.0022984498676</v>
      </c>
      <c r="J1306" s="71">
        <f t="shared" si="190"/>
        <v>107.58333333333333</v>
      </c>
      <c r="K1306" s="72">
        <f t="shared" si="191"/>
        <v>1032.0022984498676</v>
      </c>
    </row>
    <row r="1307" spans="1:11">
      <c r="A1307" s="65">
        <v>1292</v>
      </c>
      <c r="B1307" s="67">
        <f t="shared" si="192"/>
        <v>1032.0022984498676</v>
      </c>
      <c r="C1307" s="66">
        <f t="shared" si="193"/>
        <v>107.66666666666667</v>
      </c>
      <c r="D1307" s="70">
        <f t="shared" si="194"/>
        <v>1032.807935028924</v>
      </c>
      <c r="E1307" s="67">
        <f t="shared" si="195"/>
        <v>1032.807935028924</v>
      </c>
      <c r="F1307" s="68">
        <f t="shared" si="196"/>
        <v>304.66316825031407</v>
      </c>
      <c r="G1307" s="68" cm="1">
        <f t="array" ref="G1307">_xll.DCE_EC312_SpecificHeat_Ca(B1307)</f>
        <v>650</v>
      </c>
      <c r="H1307" s="67">
        <f t="shared" si="197"/>
        <v>0.11661837344221355</v>
      </c>
      <c r="I1307" s="67">
        <f t="shared" si="198"/>
        <v>1032.1189168233097</v>
      </c>
      <c r="J1307" s="71">
        <f t="shared" si="190"/>
        <v>107.66666666666667</v>
      </c>
      <c r="K1307" s="72">
        <f t="shared" si="191"/>
        <v>1032.1189168233097</v>
      </c>
    </row>
    <row r="1308" spans="1:11">
      <c r="A1308" s="65">
        <v>1293</v>
      </c>
      <c r="B1308" s="67">
        <f t="shared" si="192"/>
        <v>1032.1189168233097</v>
      </c>
      <c r="C1308" s="66">
        <f t="shared" si="193"/>
        <v>107.75</v>
      </c>
      <c r="D1308" s="70">
        <f t="shared" si="194"/>
        <v>1032.9237245217473</v>
      </c>
      <c r="E1308" s="67">
        <f t="shared" si="195"/>
        <v>1032.9237245217473</v>
      </c>
      <c r="F1308" s="68">
        <f t="shared" si="196"/>
        <v>304.42562593373003</v>
      </c>
      <c r="G1308" s="68" cm="1">
        <f t="array" ref="G1308">_xll.DCE_EC312_SpecificHeat_Ca(B1308)</f>
        <v>650</v>
      </c>
      <c r="H1308" s="67">
        <f t="shared" si="197"/>
        <v>0.11652744745748485</v>
      </c>
      <c r="I1308" s="67">
        <f t="shared" si="198"/>
        <v>1032.2354442707672</v>
      </c>
      <c r="J1308" s="71">
        <f t="shared" si="190"/>
        <v>107.75</v>
      </c>
      <c r="K1308" s="72">
        <f t="shared" si="191"/>
        <v>1032.2354442707672</v>
      </c>
    </row>
    <row r="1309" spans="1:11">
      <c r="A1309" s="65">
        <v>1294</v>
      </c>
      <c r="B1309" s="67">
        <f t="shared" si="192"/>
        <v>1032.2354442707672</v>
      </c>
      <c r="C1309" s="66">
        <f t="shared" si="193"/>
        <v>107.83333333333333</v>
      </c>
      <c r="D1309" s="70">
        <f t="shared" si="194"/>
        <v>1033.0394246018259</v>
      </c>
      <c r="E1309" s="67">
        <f t="shared" si="195"/>
        <v>1033.0394246018259</v>
      </c>
      <c r="F1309" s="68">
        <f t="shared" si="196"/>
        <v>304.18845443538606</v>
      </c>
      <c r="G1309" s="68" cm="1">
        <f t="array" ref="G1309">_xll.DCE_EC312_SpecificHeat_Ca(B1309)</f>
        <v>650</v>
      </c>
      <c r="H1309" s="67">
        <f t="shared" si="197"/>
        <v>0.11643666341383897</v>
      </c>
      <c r="I1309" s="67">
        <f t="shared" si="198"/>
        <v>1032.3518809341811</v>
      </c>
      <c r="J1309" s="71">
        <f t="shared" si="190"/>
        <v>107.83333333333333</v>
      </c>
      <c r="K1309" s="72">
        <f t="shared" si="191"/>
        <v>1032.3518809341811</v>
      </c>
    </row>
    <row r="1310" spans="1:11">
      <c r="A1310" s="65">
        <v>1295</v>
      </c>
      <c r="B1310" s="67">
        <f t="shared" si="192"/>
        <v>1032.3518809341811</v>
      </c>
      <c r="C1310" s="66">
        <f t="shared" si="193"/>
        <v>107.91666666666667</v>
      </c>
      <c r="D1310" s="70">
        <f t="shared" si="194"/>
        <v>1033.1550354071428</v>
      </c>
      <c r="E1310" s="67">
        <f t="shared" si="195"/>
        <v>1033.1550354071428</v>
      </c>
      <c r="F1310" s="68">
        <f t="shared" si="196"/>
        <v>303.95165288648263</v>
      </c>
      <c r="G1310" s="68" cm="1">
        <f t="array" ref="G1310">_xll.DCE_EC312_SpecificHeat_Ca(B1310)</f>
        <v>650</v>
      </c>
      <c r="H1310" s="67">
        <f t="shared" si="197"/>
        <v>0.11634602097871855</v>
      </c>
      <c r="I1310" s="67">
        <f t="shared" si="198"/>
        <v>1032.4682269551597</v>
      </c>
      <c r="J1310" s="71">
        <f t="shared" si="190"/>
        <v>107.91666666666667</v>
      </c>
      <c r="K1310" s="72">
        <f t="shared" si="191"/>
        <v>1032.4682269551597</v>
      </c>
    </row>
    <row r="1311" spans="1:11">
      <c r="A1311" s="65">
        <v>1296</v>
      </c>
      <c r="B1311" s="67">
        <f t="shared" si="192"/>
        <v>1032.4682269551597</v>
      </c>
      <c r="C1311" s="66">
        <f t="shared" si="193"/>
        <v>108</v>
      </c>
      <c r="D1311" s="70">
        <f t="shared" si="194"/>
        <v>1033.270557075361</v>
      </c>
      <c r="E1311" s="67">
        <f t="shared" si="195"/>
        <v>1033.270557075361</v>
      </c>
      <c r="F1311" s="68">
        <f t="shared" si="196"/>
        <v>303.71522042055415</v>
      </c>
      <c r="G1311" s="68" cm="1">
        <f t="array" ref="G1311">_xll.DCE_EC312_SpecificHeat_Ca(B1311)</f>
        <v>650</v>
      </c>
      <c r="H1311" s="67">
        <f t="shared" si="197"/>
        <v>0.11625551982045955</v>
      </c>
      <c r="I1311" s="67">
        <f t="shared" si="198"/>
        <v>1032.5844824749802</v>
      </c>
      <c r="J1311" s="71">
        <f t="shared" si="190"/>
        <v>108</v>
      </c>
      <c r="K1311" s="72">
        <f t="shared" si="191"/>
        <v>1032.5844824749802</v>
      </c>
    </row>
    <row r="1312" spans="1:11">
      <c r="A1312" s="65">
        <v>1297</v>
      </c>
      <c r="B1312" s="67">
        <f t="shared" si="192"/>
        <v>1032.5844824749802</v>
      </c>
      <c r="C1312" s="66">
        <f t="shared" si="193"/>
        <v>108.08333333333333</v>
      </c>
      <c r="D1312" s="70">
        <f t="shared" si="194"/>
        <v>1033.385989743826</v>
      </c>
      <c r="E1312" s="67">
        <f t="shared" si="195"/>
        <v>1033.385989743826</v>
      </c>
      <c r="F1312" s="68">
        <f t="shared" si="196"/>
        <v>303.47915617415606</v>
      </c>
      <c r="G1312" s="68" cm="1">
        <f t="array" ref="G1312">_xll.DCE_EC312_SpecificHeat_Ca(B1312)</f>
        <v>650</v>
      </c>
      <c r="H1312" s="67">
        <f t="shared" si="197"/>
        <v>0.11616515960855434</v>
      </c>
      <c r="I1312" s="67">
        <f t="shared" si="198"/>
        <v>1032.7006476345887</v>
      </c>
      <c r="J1312" s="71">
        <f t="shared" si="190"/>
        <v>108.08333333333333</v>
      </c>
      <c r="K1312" s="72">
        <f t="shared" si="191"/>
        <v>1032.7006476345887</v>
      </c>
    </row>
    <row r="1313" spans="1:11">
      <c r="A1313" s="65">
        <v>1298</v>
      </c>
      <c r="B1313" s="67">
        <f t="shared" si="192"/>
        <v>1032.7006476345887</v>
      </c>
      <c r="C1313" s="66">
        <f t="shared" si="193"/>
        <v>108.16666666666667</v>
      </c>
      <c r="D1313" s="70">
        <f t="shared" si="194"/>
        <v>1033.5013335495657</v>
      </c>
      <c r="E1313" s="67">
        <f t="shared" si="195"/>
        <v>1033.5013335495657</v>
      </c>
      <c r="F1313" s="68">
        <f t="shared" si="196"/>
        <v>303.24345928618914</v>
      </c>
      <c r="G1313" s="68" cm="1">
        <f t="array" ref="G1313">_xll.DCE_EC312_SpecificHeat_Ca(B1313)</f>
        <v>650</v>
      </c>
      <c r="H1313" s="67">
        <f t="shared" si="197"/>
        <v>0.11607494001339307</v>
      </c>
      <c r="I1313" s="67">
        <f t="shared" si="198"/>
        <v>1032.8167225746022</v>
      </c>
      <c r="J1313" s="71">
        <f t="shared" si="190"/>
        <v>108.16666666666667</v>
      </c>
      <c r="K1313" s="72">
        <f t="shared" si="191"/>
        <v>1032.8167225746022</v>
      </c>
    </row>
    <row r="1314" spans="1:11">
      <c r="A1314" s="65">
        <v>1299</v>
      </c>
      <c r="B1314" s="67">
        <f t="shared" si="192"/>
        <v>1032.8167225746022</v>
      </c>
      <c r="C1314" s="66">
        <f t="shared" si="193"/>
        <v>108.25</v>
      </c>
      <c r="D1314" s="70">
        <f t="shared" si="194"/>
        <v>1033.6165886292924</v>
      </c>
      <c r="E1314" s="67">
        <f t="shared" si="195"/>
        <v>1033.6165886292924</v>
      </c>
      <c r="F1314" s="68">
        <f t="shared" si="196"/>
        <v>303.00812889870525</v>
      </c>
      <c r="G1314" s="68" cm="1">
        <f t="array" ref="G1314">_xll.DCE_EC312_SpecificHeat_Ca(B1314)</f>
        <v>650</v>
      </c>
      <c r="H1314" s="67">
        <f t="shared" si="197"/>
        <v>0.115984860706572</v>
      </c>
      <c r="I1314" s="67">
        <f t="shared" si="198"/>
        <v>1032.9327074353087</v>
      </c>
      <c r="J1314" s="71">
        <f t="shared" si="190"/>
        <v>108.25</v>
      </c>
      <c r="K1314" s="72">
        <f t="shared" si="191"/>
        <v>1032.9327074353087</v>
      </c>
    </row>
    <row r="1315" spans="1:11">
      <c r="A1315" s="65">
        <v>1300</v>
      </c>
      <c r="B1315" s="67">
        <f t="shared" si="192"/>
        <v>1032.9327074353087</v>
      </c>
      <c r="C1315" s="66">
        <f t="shared" si="193"/>
        <v>108.33333333333333</v>
      </c>
      <c r="D1315" s="70">
        <f t="shared" si="194"/>
        <v>1033.7317551194028</v>
      </c>
      <c r="E1315" s="67">
        <f t="shared" si="195"/>
        <v>1033.7317551194028</v>
      </c>
      <c r="F1315" s="68">
        <f t="shared" si="196"/>
        <v>302.77316415633959</v>
      </c>
      <c r="G1315" s="68" cm="1">
        <f t="array" ref="G1315">_xll.DCE_EC312_SpecificHeat_Ca(B1315)</f>
        <v>650</v>
      </c>
      <c r="H1315" s="67">
        <f t="shared" si="197"/>
        <v>0.11589492136067629</v>
      </c>
      <c r="I1315" s="67">
        <f t="shared" si="198"/>
        <v>1033.0486023566693</v>
      </c>
      <c r="J1315" s="71">
        <f t="shared" si="190"/>
        <v>108.33333333333333</v>
      </c>
      <c r="K1315" s="72">
        <f t="shared" si="191"/>
        <v>1033.0486023566693</v>
      </c>
    </row>
    <row r="1316" spans="1:11">
      <c r="A1316" s="65">
        <v>1301</v>
      </c>
      <c r="B1316" s="67">
        <f t="shared" si="192"/>
        <v>1033.0486023566693</v>
      </c>
      <c r="C1316" s="66">
        <f t="shared" si="193"/>
        <v>108.41666666666667</v>
      </c>
      <c r="D1316" s="70">
        <f t="shared" si="194"/>
        <v>1033.8468331559789</v>
      </c>
      <c r="E1316" s="67">
        <f t="shared" si="195"/>
        <v>1033.8468331559789</v>
      </c>
      <c r="F1316" s="68">
        <f t="shared" si="196"/>
        <v>302.53856420585055</v>
      </c>
      <c r="G1316" s="68" cm="1">
        <f t="array" ref="G1316">_xll.DCE_EC312_SpecificHeat_Ca(B1316)</f>
        <v>650</v>
      </c>
      <c r="H1316" s="67">
        <f t="shared" si="197"/>
        <v>0.11580512164910375</v>
      </c>
      <c r="I1316" s="67">
        <f t="shared" si="198"/>
        <v>1033.1644074783185</v>
      </c>
      <c r="J1316" s="71">
        <f t="shared" si="190"/>
        <v>108.41666666666667</v>
      </c>
      <c r="K1316" s="72">
        <f t="shared" si="191"/>
        <v>1033.1644074783185</v>
      </c>
    </row>
    <row r="1317" spans="1:11">
      <c r="A1317" s="65">
        <v>1302</v>
      </c>
      <c r="B1317" s="67">
        <f t="shared" si="192"/>
        <v>1033.1644074783185</v>
      </c>
      <c r="C1317" s="66">
        <f t="shared" si="193"/>
        <v>108.5</v>
      </c>
      <c r="D1317" s="70">
        <f t="shared" si="194"/>
        <v>1033.96182287479</v>
      </c>
      <c r="E1317" s="67">
        <f t="shared" si="195"/>
        <v>1033.96182287479</v>
      </c>
      <c r="F1317" s="68">
        <f t="shared" si="196"/>
        <v>302.30432819726144</v>
      </c>
      <c r="G1317" s="68" cm="1">
        <f t="array" ref="G1317">_xll.DCE_EC312_SpecificHeat_Ca(B1317)</f>
        <v>650</v>
      </c>
      <c r="H1317" s="67">
        <f t="shared" si="197"/>
        <v>0.11571546124650196</v>
      </c>
      <c r="I1317" s="67">
        <f t="shared" si="198"/>
        <v>1033.280122939565</v>
      </c>
      <c r="J1317" s="71">
        <f t="shared" si="190"/>
        <v>108.5</v>
      </c>
      <c r="K1317" s="72">
        <f t="shared" si="191"/>
        <v>1033.280122939565</v>
      </c>
    </row>
    <row r="1318" spans="1:11">
      <c r="A1318" s="65">
        <v>1303</v>
      </c>
      <c r="B1318" s="67">
        <f t="shared" si="192"/>
        <v>1033.280122939565</v>
      </c>
      <c r="C1318" s="66">
        <f t="shared" si="193"/>
        <v>108.58333333333333</v>
      </c>
      <c r="D1318" s="70">
        <f t="shared" si="194"/>
        <v>1034.0767244112926</v>
      </c>
      <c r="E1318" s="67">
        <f t="shared" si="195"/>
        <v>1034.0767244112926</v>
      </c>
      <c r="F1318" s="68">
        <f t="shared" si="196"/>
        <v>302.07045528298192</v>
      </c>
      <c r="G1318" s="68" cm="1">
        <f t="array" ref="G1318">_xll.DCE_EC312_SpecificHeat_Ca(B1318)</f>
        <v>650</v>
      </c>
      <c r="H1318" s="67">
        <f t="shared" si="197"/>
        <v>0.11562593982843195</v>
      </c>
      <c r="I1318" s="67">
        <f t="shared" si="198"/>
        <v>1033.3957488793935</v>
      </c>
      <c r="J1318" s="71">
        <f t="shared" si="190"/>
        <v>108.58333333333333</v>
      </c>
      <c r="K1318" s="72">
        <f t="shared" si="191"/>
        <v>1033.3957488793935</v>
      </c>
    </row>
    <row r="1319" spans="1:11">
      <c r="A1319" s="65">
        <v>1304</v>
      </c>
      <c r="B1319" s="67">
        <f t="shared" si="192"/>
        <v>1033.3957488793935</v>
      </c>
      <c r="C1319" s="66">
        <f t="shared" si="193"/>
        <v>108.66666666666667</v>
      </c>
      <c r="D1319" s="70">
        <f t="shared" si="194"/>
        <v>1034.1915379006323</v>
      </c>
      <c r="E1319" s="67">
        <f t="shared" si="195"/>
        <v>1034.1915379006323</v>
      </c>
      <c r="F1319" s="68">
        <f t="shared" si="196"/>
        <v>301.83694461809631</v>
      </c>
      <c r="G1319" s="68" cm="1">
        <f t="array" ref="G1319">_xll.DCE_EC312_SpecificHeat_Ca(B1319)</f>
        <v>650</v>
      </c>
      <c r="H1319" s="67">
        <f t="shared" si="197"/>
        <v>0.11553655707147856</v>
      </c>
      <c r="I1319" s="67">
        <f t="shared" si="198"/>
        <v>1033.511285436465</v>
      </c>
      <c r="J1319" s="71">
        <f t="shared" ref="J1319:J1382" si="199">C1319</f>
        <v>108.66666666666667</v>
      </c>
      <c r="K1319" s="72">
        <f t="shared" ref="K1319:K1382" si="200">I1319</f>
        <v>1033.511285436465</v>
      </c>
    </row>
    <row r="1320" spans="1:11">
      <c r="A1320" s="65">
        <v>1305</v>
      </c>
      <c r="B1320" s="67">
        <f t="shared" si="192"/>
        <v>1033.511285436465</v>
      </c>
      <c r="C1320" s="66">
        <f t="shared" si="193"/>
        <v>108.75</v>
      </c>
      <c r="D1320" s="70">
        <f t="shared" si="194"/>
        <v>1034.3062634776438</v>
      </c>
      <c r="E1320" s="67">
        <f t="shared" si="195"/>
        <v>1034.3062634776438</v>
      </c>
      <c r="F1320" s="68">
        <f t="shared" si="196"/>
        <v>301.60379536040239</v>
      </c>
      <c r="G1320" s="68" cm="1">
        <f t="array" ref="G1320">_xll.DCE_EC312_SpecificHeat_Ca(B1320)</f>
        <v>650</v>
      </c>
      <c r="H1320" s="67">
        <f t="shared" si="197"/>
        <v>0.11544731265326524</v>
      </c>
      <c r="I1320" s="67">
        <f t="shared" si="198"/>
        <v>1033.6267327491182</v>
      </c>
      <c r="J1320" s="71">
        <f t="shared" si="199"/>
        <v>108.75</v>
      </c>
      <c r="K1320" s="72">
        <f t="shared" si="200"/>
        <v>1033.6267327491182</v>
      </c>
    </row>
    <row r="1321" spans="1:11">
      <c r="A1321" s="65">
        <v>1306</v>
      </c>
      <c r="B1321" s="67">
        <f t="shared" si="192"/>
        <v>1033.6267327491182</v>
      </c>
      <c r="C1321" s="66">
        <f t="shared" si="193"/>
        <v>108.83333333333333</v>
      </c>
      <c r="D1321" s="70">
        <f t="shared" si="194"/>
        <v>1034.4209012768526</v>
      </c>
      <c r="E1321" s="67">
        <f t="shared" si="195"/>
        <v>1034.4209012768526</v>
      </c>
      <c r="F1321" s="68">
        <f t="shared" si="196"/>
        <v>301.37100667014221</v>
      </c>
      <c r="G1321" s="68" cm="1">
        <f t="array" ref="G1321">_xll.DCE_EC312_SpecificHeat_Ca(B1321)</f>
        <v>650</v>
      </c>
      <c r="H1321" s="67">
        <f t="shared" si="197"/>
        <v>0.1153582062523511</v>
      </c>
      <c r="I1321" s="67">
        <f t="shared" si="198"/>
        <v>1033.7420909553705</v>
      </c>
      <c r="J1321" s="71">
        <f t="shared" si="199"/>
        <v>108.83333333333333</v>
      </c>
      <c r="K1321" s="72">
        <f t="shared" si="200"/>
        <v>1033.7420909553705</v>
      </c>
    </row>
    <row r="1322" spans="1:11">
      <c r="A1322" s="65">
        <v>1307</v>
      </c>
      <c r="B1322" s="67">
        <f t="shared" si="192"/>
        <v>1033.7420909553705</v>
      </c>
      <c r="C1322" s="66">
        <f t="shared" si="193"/>
        <v>108.91666666666667</v>
      </c>
      <c r="D1322" s="70">
        <f t="shared" si="194"/>
        <v>1034.5354514324754</v>
      </c>
      <c r="E1322" s="67">
        <f t="shared" si="195"/>
        <v>1034.5354514324754</v>
      </c>
      <c r="F1322" s="68">
        <f t="shared" si="196"/>
        <v>301.13857771024641</v>
      </c>
      <c r="G1322" s="68" cm="1">
        <f t="array" ref="G1322">_xll.DCE_EC312_SpecificHeat_Ca(B1322)</f>
        <v>650</v>
      </c>
      <c r="H1322" s="67">
        <f t="shared" si="197"/>
        <v>0.11526923754832435</v>
      </c>
      <c r="I1322" s="67">
        <f t="shared" si="198"/>
        <v>1033.8573601929188</v>
      </c>
      <c r="J1322" s="71">
        <f t="shared" si="199"/>
        <v>108.91666666666667</v>
      </c>
      <c r="K1322" s="72">
        <f t="shared" si="200"/>
        <v>1033.8573601929188</v>
      </c>
    </row>
    <row r="1323" spans="1:11">
      <c r="A1323" s="65">
        <v>1308</v>
      </c>
      <c r="B1323" s="67">
        <f t="shared" si="192"/>
        <v>1033.8573601929188</v>
      </c>
      <c r="C1323" s="66">
        <f t="shared" si="193"/>
        <v>109</v>
      </c>
      <c r="D1323" s="70">
        <f t="shared" si="194"/>
        <v>1034.6499140784215</v>
      </c>
      <c r="E1323" s="67">
        <f t="shared" si="195"/>
        <v>1034.6499140784215</v>
      </c>
      <c r="F1323" s="68">
        <f t="shared" si="196"/>
        <v>300.90650764615935</v>
      </c>
      <c r="G1323" s="68" cm="1">
        <f t="array" ref="G1323">_xll.DCE_EC312_SpecificHeat_Ca(B1323)</f>
        <v>650</v>
      </c>
      <c r="H1323" s="67">
        <f t="shared" si="197"/>
        <v>0.11518040622173542</v>
      </c>
      <c r="I1323" s="67">
        <f t="shared" si="198"/>
        <v>1033.9725405991405</v>
      </c>
      <c r="J1323" s="71">
        <f t="shared" si="199"/>
        <v>109</v>
      </c>
      <c r="K1323" s="72">
        <f t="shared" si="200"/>
        <v>1033.9725405991405</v>
      </c>
    </row>
    <row r="1324" spans="1:11">
      <c r="A1324" s="65">
        <v>1309</v>
      </c>
      <c r="B1324" s="67">
        <f t="shared" si="192"/>
        <v>1033.9725405991405</v>
      </c>
      <c r="C1324" s="66">
        <f t="shared" si="193"/>
        <v>109.08333333333333</v>
      </c>
      <c r="D1324" s="70">
        <f t="shared" si="194"/>
        <v>1034.7642893482935</v>
      </c>
      <c r="E1324" s="67">
        <f t="shared" si="195"/>
        <v>1034.7642893482935</v>
      </c>
      <c r="F1324" s="68">
        <f t="shared" si="196"/>
        <v>300.67479564604696</v>
      </c>
      <c r="G1324" s="68" cm="1">
        <f t="array" ref="G1324">_xll.DCE_EC312_SpecificHeat_Ca(B1324)</f>
        <v>650</v>
      </c>
      <c r="H1324" s="67">
        <f t="shared" si="197"/>
        <v>0.11509171195417647</v>
      </c>
      <c r="I1324" s="67">
        <f t="shared" si="198"/>
        <v>1034.0876323110947</v>
      </c>
      <c r="J1324" s="71">
        <f t="shared" si="199"/>
        <v>109.08333333333333</v>
      </c>
      <c r="K1324" s="72">
        <f t="shared" si="200"/>
        <v>1034.0876323110947</v>
      </c>
    </row>
    <row r="1325" spans="1:11">
      <c r="A1325" s="65">
        <v>1310</v>
      </c>
      <c r="B1325" s="67">
        <f t="shared" si="192"/>
        <v>1034.0876323110947</v>
      </c>
      <c r="C1325" s="66">
        <f t="shared" si="193"/>
        <v>109.16666666666667</v>
      </c>
      <c r="D1325" s="70">
        <f t="shared" si="194"/>
        <v>1034.8785773753884</v>
      </c>
      <c r="E1325" s="67">
        <f t="shared" si="195"/>
        <v>1034.8785773753884</v>
      </c>
      <c r="F1325" s="68">
        <f t="shared" si="196"/>
        <v>300.4434408806859</v>
      </c>
      <c r="G1325" s="68" cm="1">
        <f t="array" ref="G1325">_xll.DCE_EC312_SpecificHeat_Ca(B1325)</f>
        <v>650</v>
      </c>
      <c r="H1325" s="67">
        <f t="shared" si="197"/>
        <v>0.11500315442823902</v>
      </c>
      <c r="I1325" s="67">
        <f t="shared" si="198"/>
        <v>1034.2026354655229</v>
      </c>
      <c r="J1325" s="71">
        <f t="shared" si="199"/>
        <v>109.16666666666667</v>
      </c>
      <c r="K1325" s="72">
        <f t="shared" si="200"/>
        <v>1034.2026354655229</v>
      </c>
    </row>
    <row r="1326" spans="1:11">
      <c r="A1326" s="65">
        <v>1311</v>
      </c>
      <c r="B1326" s="67">
        <f t="shared" si="192"/>
        <v>1034.2026354655229</v>
      </c>
      <c r="C1326" s="66">
        <f t="shared" si="193"/>
        <v>109.25</v>
      </c>
      <c r="D1326" s="70">
        <f t="shared" si="194"/>
        <v>1034.9927782926979</v>
      </c>
      <c r="E1326" s="67">
        <f t="shared" si="195"/>
        <v>1034.9927782926979</v>
      </c>
      <c r="F1326" s="68">
        <f t="shared" si="196"/>
        <v>300.21244252312522</v>
      </c>
      <c r="G1326" s="68" cm="1">
        <f t="array" ref="G1326">_xll.DCE_EC312_SpecificHeat_Ca(B1326)</f>
        <v>650</v>
      </c>
      <c r="H1326" s="67">
        <f t="shared" si="197"/>
        <v>0.11491473332738442</v>
      </c>
      <c r="I1326" s="67">
        <f t="shared" si="198"/>
        <v>1034.3175501988503</v>
      </c>
      <c r="J1326" s="71">
        <f t="shared" si="199"/>
        <v>109.25</v>
      </c>
      <c r="K1326" s="72">
        <f t="shared" si="200"/>
        <v>1034.3175501988503</v>
      </c>
    </row>
    <row r="1327" spans="1:11">
      <c r="A1327" s="65">
        <v>1312</v>
      </c>
      <c r="B1327" s="67">
        <f t="shared" si="192"/>
        <v>1034.3175501988503</v>
      </c>
      <c r="C1327" s="66">
        <f t="shared" si="193"/>
        <v>109.33333333333333</v>
      </c>
      <c r="D1327" s="70">
        <f t="shared" si="194"/>
        <v>1035.1068922329107</v>
      </c>
      <c r="E1327" s="67">
        <f t="shared" si="195"/>
        <v>1035.1068922329107</v>
      </c>
      <c r="F1327" s="68">
        <f t="shared" si="196"/>
        <v>299.98179974929383</v>
      </c>
      <c r="G1327" s="68" cm="1">
        <f t="array" ref="G1327">_xll.DCE_EC312_SpecificHeat_Ca(B1327)</f>
        <v>650</v>
      </c>
      <c r="H1327" s="67">
        <f t="shared" si="197"/>
        <v>0.11482644833617628</v>
      </c>
      <c r="I1327" s="67">
        <f t="shared" si="198"/>
        <v>1034.4323766471864</v>
      </c>
      <c r="J1327" s="71">
        <f t="shared" si="199"/>
        <v>109.33333333333333</v>
      </c>
      <c r="K1327" s="72">
        <f t="shared" si="200"/>
        <v>1034.4323766471864</v>
      </c>
    </row>
    <row r="1328" spans="1:11">
      <c r="A1328" s="65">
        <v>1313</v>
      </c>
      <c r="B1328" s="67">
        <f t="shared" si="192"/>
        <v>1034.4323766471864</v>
      </c>
      <c r="C1328" s="66">
        <f t="shared" si="193"/>
        <v>109.41666666666667</v>
      </c>
      <c r="D1328" s="70">
        <f t="shared" si="194"/>
        <v>1035.2209193284116</v>
      </c>
      <c r="E1328" s="67">
        <f t="shared" si="195"/>
        <v>1035.2209193284116</v>
      </c>
      <c r="F1328" s="68">
        <f t="shared" si="196"/>
        <v>299.75151173747042</v>
      </c>
      <c r="G1328" s="68" cm="1">
        <f t="array" ref="G1328">_xll.DCE_EC312_SpecificHeat_Ca(B1328)</f>
        <v>650</v>
      </c>
      <c r="H1328" s="67">
        <f t="shared" si="197"/>
        <v>0.11473829914007778</v>
      </c>
      <c r="I1328" s="67">
        <f t="shared" si="198"/>
        <v>1034.5471149463265</v>
      </c>
      <c r="J1328" s="71">
        <f t="shared" si="199"/>
        <v>109.41666666666667</v>
      </c>
      <c r="K1328" s="72">
        <f t="shared" si="200"/>
        <v>1034.5471149463265</v>
      </c>
    </row>
    <row r="1329" spans="1:11">
      <c r="A1329" s="65">
        <v>1314</v>
      </c>
      <c r="B1329" s="67">
        <f t="shared" si="192"/>
        <v>1034.5471149463265</v>
      </c>
      <c r="C1329" s="66">
        <f t="shared" si="193"/>
        <v>109.5</v>
      </c>
      <c r="D1329" s="70">
        <f t="shared" si="194"/>
        <v>1035.334859711284</v>
      </c>
      <c r="E1329" s="67">
        <f t="shared" si="195"/>
        <v>1035.334859711284</v>
      </c>
      <c r="F1329" s="68">
        <f t="shared" si="196"/>
        <v>299.52157766846136</v>
      </c>
      <c r="G1329" s="68" cm="1">
        <f t="array" ref="G1329">_xll.DCE_EC312_SpecificHeat_Ca(B1329)</f>
        <v>650</v>
      </c>
      <c r="H1329" s="67">
        <f t="shared" si="197"/>
        <v>0.11465028542551957</v>
      </c>
      <c r="I1329" s="67">
        <f t="shared" si="198"/>
        <v>1034.661765231752</v>
      </c>
      <c r="J1329" s="71">
        <f t="shared" si="199"/>
        <v>109.5</v>
      </c>
      <c r="K1329" s="72">
        <f t="shared" si="200"/>
        <v>1034.661765231752</v>
      </c>
    </row>
    <row r="1330" spans="1:11">
      <c r="A1330" s="65">
        <v>1315</v>
      </c>
      <c r="B1330" s="67">
        <f t="shared" si="192"/>
        <v>1034.661765231752</v>
      </c>
      <c r="C1330" s="66">
        <f t="shared" si="193"/>
        <v>109.58333333333333</v>
      </c>
      <c r="D1330" s="70">
        <f t="shared" si="194"/>
        <v>1035.4487135133099</v>
      </c>
      <c r="E1330" s="67">
        <f t="shared" si="195"/>
        <v>1035.4487135133099</v>
      </c>
      <c r="F1330" s="68">
        <f t="shared" si="196"/>
        <v>299.29199672568609</v>
      </c>
      <c r="G1330" s="68" cm="1">
        <f t="array" ref="G1330">_xll.DCE_EC312_SpecificHeat_Ca(B1330)</f>
        <v>650</v>
      </c>
      <c r="H1330" s="67">
        <f t="shared" si="197"/>
        <v>0.11456240687993251</v>
      </c>
      <c r="I1330" s="67">
        <f t="shared" si="198"/>
        <v>1034.776327638632</v>
      </c>
      <c r="J1330" s="71">
        <f t="shared" si="199"/>
        <v>109.58333333333333</v>
      </c>
      <c r="K1330" s="72">
        <f t="shared" si="200"/>
        <v>1034.776327638632</v>
      </c>
    </row>
    <row r="1331" spans="1:11">
      <c r="A1331" s="65">
        <v>1316</v>
      </c>
      <c r="B1331" s="67">
        <f t="shared" si="192"/>
        <v>1034.776327638632</v>
      </c>
      <c r="C1331" s="66">
        <f t="shared" si="193"/>
        <v>109.66666666666667</v>
      </c>
      <c r="D1331" s="70">
        <f t="shared" si="194"/>
        <v>1035.5624808659713</v>
      </c>
      <c r="E1331" s="67">
        <f t="shared" si="195"/>
        <v>1035.5624808659713</v>
      </c>
      <c r="F1331" s="68">
        <f t="shared" si="196"/>
        <v>299.06276809503373</v>
      </c>
      <c r="G1331" s="68" cm="1">
        <f t="array" ref="G1331">_xll.DCE_EC312_SpecificHeat_Ca(B1331)</f>
        <v>650</v>
      </c>
      <c r="H1331" s="67">
        <f t="shared" si="197"/>
        <v>0.11447466319169285</v>
      </c>
      <c r="I1331" s="67">
        <f t="shared" si="198"/>
        <v>1034.8908023018237</v>
      </c>
      <c r="J1331" s="71">
        <f t="shared" si="199"/>
        <v>109.66666666666667</v>
      </c>
      <c r="K1331" s="72">
        <f t="shared" si="200"/>
        <v>1034.8908023018237</v>
      </c>
    </row>
    <row r="1332" spans="1:11">
      <c r="A1332" s="65">
        <v>1317</v>
      </c>
      <c r="B1332" s="67">
        <f t="shared" si="192"/>
        <v>1034.8908023018237</v>
      </c>
      <c r="C1332" s="66">
        <f t="shared" si="193"/>
        <v>109.75</v>
      </c>
      <c r="D1332" s="70">
        <f t="shared" si="194"/>
        <v>1035.6761619004512</v>
      </c>
      <c r="E1332" s="67">
        <f t="shared" si="195"/>
        <v>1035.6761619004512</v>
      </c>
      <c r="F1332" s="68">
        <f t="shared" si="196"/>
        <v>298.83389096501207</v>
      </c>
      <c r="G1332" s="68" cm="1">
        <f t="array" ref="G1332">_xll.DCE_EC312_SpecificHeat_Ca(B1332)</f>
        <v>650</v>
      </c>
      <c r="H1332" s="67">
        <f t="shared" si="197"/>
        <v>0.11438705405017917</v>
      </c>
      <c r="I1332" s="67">
        <f t="shared" si="198"/>
        <v>1035.0051893558739</v>
      </c>
      <c r="J1332" s="71">
        <f t="shared" si="199"/>
        <v>109.75</v>
      </c>
      <c r="K1332" s="72">
        <f t="shared" si="200"/>
        <v>1035.0051893558739</v>
      </c>
    </row>
    <row r="1333" spans="1:11">
      <c r="A1333" s="65">
        <v>1318</v>
      </c>
      <c r="B1333" s="67">
        <f t="shared" si="192"/>
        <v>1035.0051893558739</v>
      </c>
      <c r="C1333" s="66">
        <f t="shared" si="193"/>
        <v>109.83333333333333</v>
      </c>
      <c r="D1333" s="70">
        <f t="shared" si="194"/>
        <v>1035.7897567476336</v>
      </c>
      <c r="E1333" s="67">
        <f t="shared" si="195"/>
        <v>1035.7897567476336</v>
      </c>
      <c r="F1333" s="68">
        <f t="shared" si="196"/>
        <v>298.6053645264343</v>
      </c>
      <c r="G1333" s="68" cm="1">
        <f t="array" ref="G1333">_xll.DCE_EC312_SpecificHeat_Ca(B1333)</f>
        <v>650</v>
      </c>
      <c r="H1333" s="67">
        <f t="shared" si="197"/>
        <v>0.11429957914565253</v>
      </c>
      <c r="I1333" s="67">
        <f t="shared" si="198"/>
        <v>1035.1194889350195</v>
      </c>
      <c r="J1333" s="71">
        <f t="shared" si="199"/>
        <v>109.83333333333333</v>
      </c>
      <c r="K1333" s="72">
        <f t="shared" si="200"/>
        <v>1035.1194889350195</v>
      </c>
    </row>
    <row r="1334" spans="1:11">
      <c r="A1334" s="65">
        <v>1319</v>
      </c>
      <c r="B1334" s="67">
        <f t="shared" si="192"/>
        <v>1035.1194889350195</v>
      </c>
      <c r="C1334" s="66">
        <f t="shared" si="193"/>
        <v>109.91666666666667</v>
      </c>
      <c r="D1334" s="70">
        <f t="shared" si="194"/>
        <v>1035.9032655381052</v>
      </c>
      <c r="E1334" s="67">
        <f t="shared" si="195"/>
        <v>1035.9032655381052</v>
      </c>
      <c r="F1334" s="68">
        <f t="shared" si="196"/>
        <v>298.37718797265512</v>
      </c>
      <c r="G1334" s="68" cm="1">
        <f t="array" ref="G1334">_xll.DCE_EC312_SpecificHeat_Ca(B1334)</f>
        <v>650</v>
      </c>
      <c r="H1334" s="67">
        <f t="shared" si="197"/>
        <v>0.11421223816934679</v>
      </c>
      <c r="I1334" s="67">
        <f t="shared" si="198"/>
        <v>1035.2337011731888</v>
      </c>
      <c r="J1334" s="71">
        <f t="shared" si="199"/>
        <v>109.91666666666667</v>
      </c>
      <c r="K1334" s="72">
        <f t="shared" si="200"/>
        <v>1035.2337011731888</v>
      </c>
    </row>
    <row r="1335" spans="1:11">
      <c r="A1335" s="65">
        <v>1320</v>
      </c>
      <c r="B1335" s="67">
        <f t="shared" si="192"/>
        <v>1035.2337011731888</v>
      </c>
      <c r="C1335" s="66">
        <f t="shared" si="193"/>
        <v>110</v>
      </c>
      <c r="D1335" s="70">
        <f t="shared" si="194"/>
        <v>1036.0166884021564</v>
      </c>
      <c r="E1335" s="67">
        <f t="shared" si="195"/>
        <v>1036.0166884021564</v>
      </c>
      <c r="F1335" s="68">
        <f t="shared" si="196"/>
        <v>298.14936049955099</v>
      </c>
      <c r="G1335" s="68" cm="1">
        <f t="array" ref="G1335">_xll.DCE_EC312_SpecificHeat_Ca(B1335)</f>
        <v>650</v>
      </c>
      <c r="H1335" s="67">
        <f t="shared" si="197"/>
        <v>0.11412503081346115</v>
      </c>
      <c r="I1335" s="67">
        <f t="shared" si="198"/>
        <v>1035.3478262040023</v>
      </c>
      <c r="J1335" s="71">
        <f t="shared" si="199"/>
        <v>110</v>
      </c>
      <c r="K1335" s="72">
        <f t="shared" si="200"/>
        <v>1035.3478262040023</v>
      </c>
    </row>
    <row r="1336" spans="1:11">
      <c r="A1336" s="65">
        <v>1321</v>
      </c>
      <c r="B1336" s="67">
        <f t="shared" si="192"/>
        <v>1035.3478262040023</v>
      </c>
      <c r="C1336" s="66">
        <f t="shared" si="193"/>
        <v>110.08333333333333</v>
      </c>
      <c r="D1336" s="70">
        <f t="shared" si="194"/>
        <v>1036.1300254697821</v>
      </c>
      <c r="E1336" s="67">
        <f t="shared" si="195"/>
        <v>1036.1300254697821</v>
      </c>
      <c r="F1336" s="68">
        <f t="shared" si="196"/>
        <v>297.92188130556713</v>
      </c>
      <c r="G1336" s="68" cm="1">
        <f t="array" ref="G1336">_xll.DCE_EC312_SpecificHeat_Ca(B1336)</f>
        <v>650</v>
      </c>
      <c r="H1336" s="67">
        <f t="shared" si="197"/>
        <v>0.11403795677117801</v>
      </c>
      <c r="I1336" s="67">
        <f t="shared" si="198"/>
        <v>1035.4618641607735</v>
      </c>
      <c r="J1336" s="71">
        <f t="shared" si="199"/>
        <v>110.08333333333333</v>
      </c>
      <c r="K1336" s="72">
        <f t="shared" si="200"/>
        <v>1035.4618641607735</v>
      </c>
    </row>
    <row r="1337" spans="1:11">
      <c r="A1337" s="65">
        <v>1322</v>
      </c>
      <c r="B1337" s="67">
        <f t="shared" si="192"/>
        <v>1035.4618641607735</v>
      </c>
      <c r="C1337" s="66">
        <f t="shared" si="193"/>
        <v>110.16666666666667</v>
      </c>
      <c r="D1337" s="70">
        <f t="shared" si="194"/>
        <v>1036.2432768706817</v>
      </c>
      <c r="E1337" s="67">
        <f t="shared" si="195"/>
        <v>1036.2432768706817</v>
      </c>
      <c r="F1337" s="68">
        <f t="shared" si="196"/>
        <v>297.69474959127984</v>
      </c>
      <c r="G1337" s="68" cm="1">
        <f t="array" ref="G1337">_xll.DCE_EC312_SpecificHeat_Ca(B1337)</f>
        <v>650</v>
      </c>
      <c r="H1337" s="67">
        <f t="shared" si="197"/>
        <v>0.11395101573649552</v>
      </c>
      <c r="I1337" s="67">
        <f t="shared" si="198"/>
        <v>1035.5758151765101</v>
      </c>
      <c r="J1337" s="71">
        <f t="shared" si="199"/>
        <v>110.16666666666667</v>
      </c>
      <c r="K1337" s="72">
        <f t="shared" si="200"/>
        <v>1035.5758151765101</v>
      </c>
    </row>
    <row r="1338" spans="1:11">
      <c r="A1338" s="65">
        <v>1323</v>
      </c>
      <c r="B1338" s="67">
        <f t="shared" si="192"/>
        <v>1035.5758151765101</v>
      </c>
      <c r="C1338" s="66">
        <f t="shared" si="193"/>
        <v>110.25</v>
      </c>
      <c r="D1338" s="70">
        <f t="shared" si="194"/>
        <v>1036.3564427342612</v>
      </c>
      <c r="E1338" s="67">
        <f t="shared" si="195"/>
        <v>1036.3564427342612</v>
      </c>
      <c r="F1338" s="68">
        <f t="shared" si="196"/>
        <v>297.46796456001982</v>
      </c>
      <c r="G1338" s="68" cm="1">
        <f t="array" ref="G1338">_xll.DCE_EC312_SpecificHeat_Ca(B1338)</f>
        <v>650</v>
      </c>
      <c r="H1338" s="67">
        <f t="shared" si="197"/>
        <v>0.11386420740446618</v>
      </c>
      <c r="I1338" s="67">
        <f t="shared" si="198"/>
        <v>1035.6896793839146</v>
      </c>
      <c r="J1338" s="71">
        <f t="shared" si="199"/>
        <v>110.25</v>
      </c>
      <c r="K1338" s="72">
        <f t="shared" si="200"/>
        <v>1035.6896793839146</v>
      </c>
    </row>
    <row r="1339" spans="1:11">
      <c r="A1339" s="65">
        <v>1324</v>
      </c>
      <c r="B1339" s="67">
        <f t="shared" si="192"/>
        <v>1035.6896793839146</v>
      </c>
      <c r="C1339" s="66">
        <f t="shared" si="193"/>
        <v>110.33333333333333</v>
      </c>
      <c r="D1339" s="70">
        <f t="shared" si="194"/>
        <v>1036.4695231896337</v>
      </c>
      <c r="E1339" s="67">
        <f t="shared" si="195"/>
        <v>1036.4695231896337</v>
      </c>
      <c r="F1339" s="68">
        <f t="shared" si="196"/>
        <v>297.24152541741518</v>
      </c>
      <c r="G1339" s="68" cm="1">
        <f t="array" ref="G1339">_xll.DCE_EC312_SpecificHeat_Ca(B1339)</f>
        <v>650</v>
      </c>
      <c r="H1339" s="67">
        <f t="shared" si="197"/>
        <v>0.11377753147102185</v>
      </c>
      <c r="I1339" s="67">
        <f t="shared" si="198"/>
        <v>1035.8034569153856</v>
      </c>
      <c r="J1339" s="71">
        <f t="shared" si="199"/>
        <v>110.33333333333333</v>
      </c>
      <c r="K1339" s="72">
        <f t="shared" si="200"/>
        <v>1035.8034569153856</v>
      </c>
    </row>
    <row r="1340" spans="1:11">
      <c r="A1340" s="65">
        <v>1325</v>
      </c>
      <c r="B1340" s="67">
        <f t="shared" si="192"/>
        <v>1035.8034569153856</v>
      </c>
      <c r="C1340" s="66">
        <f t="shared" si="193"/>
        <v>110.41666666666667</v>
      </c>
      <c r="D1340" s="70">
        <f t="shared" si="194"/>
        <v>1036.5825183656202</v>
      </c>
      <c r="E1340" s="67">
        <f t="shared" si="195"/>
        <v>1036.5825183656202</v>
      </c>
      <c r="F1340" s="68">
        <f t="shared" si="196"/>
        <v>297.01543137175975</v>
      </c>
      <c r="G1340" s="68" cm="1">
        <f t="array" ref="G1340">_xll.DCE_EC312_SpecificHeat_Ca(B1340)</f>
        <v>650</v>
      </c>
      <c r="H1340" s="67">
        <f t="shared" si="197"/>
        <v>0.11369098763311479</v>
      </c>
      <c r="I1340" s="67">
        <f t="shared" si="198"/>
        <v>1035.9171479030188</v>
      </c>
      <c r="J1340" s="71">
        <f t="shared" si="199"/>
        <v>110.41666666666667</v>
      </c>
      <c r="K1340" s="72">
        <f t="shared" si="200"/>
        <v>1035.9171479030188</v>
      </c>
    </row>
    <row r="1341" spans="1:11">
      <c r="A1341" s="65">
        <v>1326</v>
      </c>
      <c r="B1341" s="67">
        <f t="shared" si="192"/>
        <v>1035.9171479030188</v>
      </c>
      <c r="C1341" s="66">
        <f t="shared" si="193"/>
        <v>110.5</v>
      </c>
      <c r="D1341" s="70">
        <f t="shared" si="194"/>
        <v>1036.6954283907498</v>
      </c>
      <c r="E1341" s="67">
        <f t="shared" si="195"/>
        <v>1036.6954283907498</v>
      </c>
      <c r="F1341" s="68">
        <f t="shared" si="196"/>
        <v>296.78968163317046</v>
      </c>
      <c r="G1341" s="68" cm="1">
        <f t="array" ref="G1341">_xll.DCE_EC312_SpecificHeat_Ca(B1341)</f>
        <v>650</v>
      </c>
      <c r="H1341" s="67">
        <f t="shared" si="197"/>
        <v>0.1136045755883951</v>
      </c>
      <c r="I1341" s="67">
        <f t="shared" si="198"/>
        <v>1036.0307524786072</v>
      </c>
      <c r="J1341" s="71">
        <f t="shared" si="199"/>
        <v>110.5</v>
      </c>
      <c r="K1341" s="72">
        <f t="shared" si="200"/>
        <v>1036.0307524786072</v>
      </c>
    </row>
    <row r="1342" spans="1:11">
      <c r="A1342" s="65">
        <v>1327</v>
      </c>
      <c r="B1342" s="67">
        <f t="shared" si="192"/>
        <v>1036.0307524786072</v>
      </c>
      <c r="C1342" s="66">
        <f t="shared" si="193"/>
        <v>110.58333333333333</v>
      </c>
      <c r="D1342" s="70">
        <f t="shared" si="194"/>
        <v>1036.8082533932622</v>
      </c>
      <c r="E1342" s="67">
        <f t="shared" si="195"/>
        <v>1036.8082533932622</v>
      </c>
      <c r="F1342" s="68">
        <f t="shared" si="196"/>
        <v>296.56427541490405</v>
      </c>
      <c r="G1342" s="68" cm="1">
        <f t="array" ref="G1342">_xll.DCE_EC312_SpecificHeat_Ca(B1342)</f>
        <v>650</v>
      </c>
      <c r="H1342" s="67">
        <f t="shared" si="197"/>
        <v>0.11351829503571473</v>
      </c>
      <c r="I1342" s="67">
        <f t="shared" si="198"/>
        <v>1036.1442707736428</v>
      </c>
      <c r="J1342" s="71">
        <f t="shared" si="199"/>
        <v>110.58333333333333</v>
      </c>
      <c r="K1342" s="72">
        <f t="shared" si="200"/>
        <v>1036.1442707736428</v>
      </c>
    </row>
    <row r="1343" spans="1:11">
      <c r="A1343" s="65">
        <v>1328</v>
      </c>
      <c r="B1343" s="67">
        <f t="shared" si="192"/>
        <v>1036.1442707736428</v>
      </c>
      <c r="C1343" s="66">
        <f t="shared" si="193"/>
        <v>110.66666666666667</v>
      </c>
      <c r="D1343" s="70">
        <f t="shared" si="194"/>
        <v>1036.9209935011072</v>
      </c>
      <c r="E1343" s="67">
        <f t="shared" si="195"/>
        <v>1036.9209935011072</v>
      </c>
      <c r="F1343" s="68">
        <f t="shared" si="196"/>
        <v>296.33921193220129</v>
      </c>
      <c r="G1343" s="68" cm="1">
        <f t="array" ref="G1343">_xll.DCE_EC312_SpecificHeat_Ca(B1343)</f>
        <v>650</v>
      </c>
      <c r="H1343" s="67">
        <f t="shared" si="197"/>
        <v>0.11343214567468508</v>
      </c>
      <c r="I1343" s="67">
        <f t="shared" si="198"/>
        <v>1036.2577029193176</v>
      </c>
      <c r="J1343" s="71">
        <f t="shared" si="199"/>
        <v>110.66666666666667</v>
      </c>
      <c r="K1343" s="72">
        <f t="shared" si="200"/>
        <v>1036.2577029193176</v>
      </c>
    </row>
    <row r="1344" spans="1:11">
      <c r="A1344" s="65">
        <v>1329</v>
      </c>
      <c r="B1344" s="67">
        <f t="shared" si="192"/>
        <v>1036.2577029193176</v>
      </c>
      <c r="C1344" s="66">
        <f t="shared" si="193"/>
        <v>110.75</v>
      </c>
      <c r="D1344" s="70">
        <f t="shared" si="194"/>
        <v>1037.0336488419457</v>
      </c>
      <c r="E1344" s="67">
        <f t="shared" si="195"/>
        <v>1037.0336488419457</v>
      </c>
      <c r="F1344" s="68">
        <f t="shared" si="196"/>
        <v>296.11449040266081</v>
      </c>
      <c r="G1344" s="68" cm="1">
        <f t="array" ref="G1344">_xll.DCE_EC312_SpecificHeat_Ca(B1344)</f>
        <v>650</v>
      </c>
      <c r="H1344" s="67">
        <f t="shared" si="197"/>
        <v>0.11334612720582006</v>
      </c>
      <c r="I1344" s="67">
        <f t="shared" si="198"/>
        <v>1036.3710490465235</v>
      </c>
      <c r="J1344" s="71">
        <f t="shared" si="199"/>
        <v>110.75</v>
      </c>
      <c r="K1344" s="72">
        <f t="shared" si="200"/>
        <v>1036.3710490465235</v>
      </c>
    </row>
    <row r="1345" spans="1:11">
      <c r="A1345" s="65">
        <v>1330</v>
      </c>
      <c r="B1345" s="67">
        <f t="shared" si="192"/>
        <v>1036.3710490465235</v>
      </c>
      <c r="C1345" s="66">
        <f t="shared" si="193"/>
        <v>110.83333333333333</v>
      </c>
      <c r="D1345" s="70">
        <f t="shared" si="194"/>
        <v>1037.1462195431513</v>
      </c>
      <c r="E1345" s="67">
        <f t="shared" si="195"/>
        <v>1037.1462195431513</v>
      </c>
      <c r="F1345" s="68">
        <f t="shared" si="196"/>
        <v>295.89011004649996</v>
      </c>
      <c r="G1345" s="68" cm="1">
        <f t="array" ref="G1345">_xll.DCE_EC312_SpecificHeat_Ca(B1345)</f>
        <v>650</v>
      </c>
      <c r="H1345" s="67">
        <f t="shared" si="197"/>
        <v>0.11326023933063602</v>
      </c>
      <c r="I1345" s="67">
        <f t="shared" si="198"/>
        <v>1036.4843092858541</v>
      </c>
      <c r="J1345" s="71">
        <f t="shared" si="199"/>
        <v>110.83333333333333</v>
      </c>
      <c r="K1345" s="72">
        <f t="shared" si="200"/>
        <v>1036.4843092858541</v>
      </c>
    </row>
    <row r="1346" spans="1:11">
      <c r="A1346" s="65">
        <v>1331</v>
      </c>
      <c r="B1346" s="67">
        <f t="shared" si="192"/>
        <v>1036.4843092858541</v>
      </c>
      <c r="C1346" s="66">
        <f t="shared" si="193"/>
        <v>110.91666666666667</v>
      </c>
      <c r="D1346" s="70">
        <f t="shared" si="194"/>
        <v>1037.2587057318103</v>
      </c>
      <c r="E1346" s="67">
        <f t="shared" si="195"/>
        <v>1037.2587057318103</v>
      </c>
      <c r="F1346" s="68">
        <f t="shared" si="196"/>
        <v>295.66607008608889</v>
      </c>
      <c r="G1346" s="68" cm="1">
        <f t="array" ref="G1346">_xll.DCE_EC312_SpecificHeat_Ca(B1346)</f>
        <v>650</v>
      </c>
      <c r="H1346" s="67">
        <f t="shared" si="197"/>
        <v>0.11317448175147327</v>
      </c>
      <c r="I1346" s="67">
        <f t="shared" si="198"/>
        <v>1036.5974837676056</v>
      </c>
      <c r="J1346" s="71">
        <f t="shared" si="199"/>
        <v>110.91666666666667</v>
      </c>
      <c r="K1346" s="72">
        <f t="shared" si="200"/>
        <v>1036.5974837676056</v>
      </c>
    </row>
    <row r="1347" spans="1:11">
      <c r="A1347" s="65">
        <v>1332</v>
      </c>
      <c r="B1347" s="67">
        <f t="shared" si="192"/>
        <v>1036.5974837676056</v>
      </c>
      <c r="C1347" s="66">
        <f t="shared" si="193"/>
        <v>111</v>
      </c>
      <c r="D1347" s="70">
        <f t="shared" si="194"/>
        <v>1037.3711075347237</v>
      </c>
      <c r="E1347" s="67">
        <f t="shared" si="195"/>
        <v>1037.3711075347237</v>
      </c>
      <c r="F1347" s="68">
        <f t="shared" si="196"/>
        <v>295.44236974637789</v>
      </c>
      <c r="G1347" s="68" cm="1">
        <f t="array" ref="G1347">_xll.DCE_EC312_SpecificHeat_Ca(B1347)</f>
        <v>650</v>
      </c>
      <c r="H1347" s="67">
        <f t="shared" si="197"/>
        <v>0.11308885417165984</v>
      </c>
      <c r="I1347" s="67">
        <f t="shared" si="198"/>
        <v>1036.7105726217771</v>
      </c>
      <c r="J1347" s="71">
        <f t="shared" si="199"/>
        <v>111</v>
      </c>
      <c r="K1347" s="72">
        <f t="shared" si="200"/>
        <v>1036.7105726217771</v>
      </c>
    </row>
    <row r="1348" spans="1:11">
      <c r="A1348" s="65">
        <v>1333</v>
      </c>
      <c r="B1348" s="67">
        <f t="shared" si="192"/>
        <v>1036.7105726217771</v>
      </c>
      <c r="C1348" s="66">
        <f t="shared" si="193"/>
        <v>111.08333333333333</v>
      </c>
      <c r="D1348" s="70">
        <f t="shared" si="194"/>
        <v>1037.4834250784065</v>
      </c>
      <c r="E1348" s="67">
        <f t="shared" si="195"/>
        <v>1037.4834250784065</v>
      </c>
      <c r="F1348" s="68">
        <f t="shared" si="196"/>
        <v>295.21900825452229</v>
      </c>
      <c r="G1348" s="68" cm="1">
        <f t="array" ref="G1348">_xll.DCE_EC312_SpecificHeat_Ca(B1348)</f>
        <v>650</v>
      </c>
      <c r="H1348" s="67">
        <f t="shared" si="197"/>
        <v>0.11300335629536773</v>
      </c>
      <c r="I1348" s="67">
        <f t="shared" si="198"/>
        <v>1036.8235759780725</v>
      </c>
      <c r="J1348" s="71">
        <f t="shared" si="199"/>
        <v>111.08333333333333</v>
      </c>
      <c r="K1348" s="72">
        <f t="shared" si="200"/>
        <v>1036.8235759780725</v>
      </c>
    </row>
    <row r="1349" spans="1:11">
      <c r="A1349" s="65">
        <v>1334</v>
      </c>
      <c r="B1349" s="67">
        <f t="shared" si="192"/>
        <v>1036.8235759780725</v>
      </c>
      <c r="C1349" s="66">
        <f t="shared" si="193"/>
        <v>111.16666666666667</v>
      </c>
      <c r="D1349" s="70">
        <f t="shared" si="194"/>
        <v>1037.5956584890901</v>
      </c>
      <c r="E1349" s="67">
        <f t="shared" si="195"/>
        <v>1037.5956584890901</v>
      </c>
      <c r="F1349" s="68">
        <f t="shared" si="196"/>
        <v>294.99598483998852</v>
      </c>
      <c r="G1349" s="68" cm="1">
        <f t="array" ref="G1349">_xll.DCE_EC312_SpecificHeat_Ca(B1349)</f>
        <v>650</v>
      </c>
      <c r="H1349" s="67">
        <f t="shared" si="197"/>
        <v>0.11291798782765361</v>
      </c>
      <c r="I1349" s="67">
        <f t="shared" si="198"/>
        <v>1036.9364939659001</v>
      </c>
      <c r="J1349" s="71">
        <f t="shared" si="199"/>
        <v>111.16666666666667</v>
      </c>
      <c r="K1349" s="72">
        <f t="shared" si="200"/>
        <v>1036.9364939659001</v>
      </c>
    </row>
    <row r="1350" spans="1:11">
      <c r="A1350" s="65">
        <v>1335</v>
      </c>
      <c r="B1350" s="67">
        <f t="shared" si="192"/>
        <v>1036.9364939659001</v>
      </c>
      <c r="C1350" s="66">
        <f t="shared" si="193"/>
        <v>111.25</v>
      </c>
      <c r="D1350" s="70">
        <f t="shared" si="194"/>
        <v>1037.7078078927218</v>
      </c>
      <c r="E1350" s="67">
        <f t="shared" si="195"/>
        <v>1037.7078078927218</v>
      </c>
      <c r="F1350" s="68">
        <f t="shared" si="196"/>
        <v>294.77329873474235</v>
      </c>
      <c r="G1350" s="68" cm="1">
        <f t="array" ref="G1350">_xll.DCE_EC312_SpecificHeat_Ca(B1350)</f>
        <v>650</v>
      </c>
      <c r="H1350" s="67">
        <f t="shared" si="197"/>
        <v>0.11283274847453084</v>
      </c>
      <c r="I1350" s="67">
        <f t="shared" si="198"/>
        <v>1037.0493267143747</v>
      </c>
      <c r="J1350" s="71">
        <f t="shared" si="199"/>
        <v>111.25</v>
      </c>
      <c r="K1350" s="72">
        <f t="shared" si="200"/>
        <v>1037.0493267143747</v>
      </c>
    </row>
    <row r="1351" spans="1:11">
      <c r="A1351" s="65">
        <v>1336</v>
      </c>
      <c r="B1351" s="67">
        <f t="shared" si="192"/>
        <v>1037.0493267143747</v>
      </c>
      <c r="C1351" s="66">
        <f t="shared" si="193"/>
        <v>111.33333333333333</v>
      </c>
      <c r="D1351" s="70">
        <f t="shared" si="194"/>
        <v>1037.8198734149667</v>
      </c>
      <c r="E1351" s="67">
        <f t="shared" si="195"/>
        <v>1037.8198734149667</v>
      </c>
      <c r="F1351" s="68">
        <f t="shared" si="196"/>
        <v>294.55094917276637</v>
      </c>
      <c r="G1351" s="68" cm="1">
        <f t="array" ref="G1351">_xll.DCE_EC312_SpecificHeat_Ca(B1351)</f>
        <v>650</v>
      </c>
      <c r="H1351" s="67">
        <f t="shared" si="197"/>
        <v>0.11274763794278476</v>
      </c>
      <c r="I1351" s="67">
        <f t="shared" si="198"/>
        <v>1037.1620743523174</v>
      </c>
      <c r="J1351" s="71">
        <f t="shared" si="199"/>
        <v>111.33333333333333</v>
      </c>
      <c r="K1351" s="72">
        <f t="shared" si="200"/>
        <v>1037.1620743523174</v>
      </c>
    </row>
    <row r="1352" spans="1:11">
      <c r="A1352" s="65">
        <v>1337</v>
      </c>
      <c r="B1352" s="67">
        <f t="shared" si="192"/>
        <v>1037.1620743523174</v>
      </c>
      <c r="C1352" s="66">
        <f t="shared" si="193"/>
        <v>111.41666666666667</v>
      </c>
      <c r="D1352" s="70">
        <f t="shared" si="194"/>
        <v>1037.9318551812082</v>
      </c>
      <c r="E1352" s="67">
        <f t="shared" si="195"/>
        <v>1037.9318551812082</v>
      </c>
      <c r="F1352" s="68">
        <f t="shared" si="196"/>
        <v>294.32893539093351</v>
      </c>
      <c r="G1352" s="68" cm="1">
        <f t="array" ref="G1352">_xll.DCE_EC312_SpecificHeat_Ca(B1352)</f>
        <v>650</v>
      </c>
      <c r="H1352" s="67">
        <f t="shared" si="197"/>
        <v>0.11266265594030711</v>
      </c>
      <c r="I1352" s="67">
        <f t="shared" si="198"/>
        <v>1037.2747370082577</v>
      </c>
      <c r="J1352" s="71">
        <f t="shared" si="199"/>
        <v>111.41666666666667</v>
      </c>
      <c r="K1352" s="72">
        <f t="shared" si="200"/>
        <v>1037.2747370082577</v>
      </c>
    </row>
    <row r="1353" spans="1:11">
      <c r="A1353" s="65">
        <v>1338</v>
      </c>
      <c r="B1353" s="67">
        <f t="shared" si="192"/>
        <v>1037.2747370082577</v>
      </c>
      <c r="C1353" s="66">
        <f t="shared" si="193"/>
        <v>111.5</v>
      </c>
      <c r="D1353" s="70">
        <f t="shared" si="194"/>
        <v>1038.0437533165486</v>
      </c>
      <c r="E1353" s="67">
        <f t="shared" si="195"/>
        <v>1038.0437533165486</v>
      </c>
      <c r="F1353" s="68">
        <f t="shared" si="196"/>
        <v>294.10725662780089</v>
      </c>
      <c r="G1353" s="68" cm="1">
        <f t="array" ref="G1353">_xll.DCE_EC312_SpecificHeat_Ca(B1353)</f>
        <v>650</v>
      </c>
      <c r="H1353" s="67">
        <f t="shared" si="197"/>
        <v>0.11257780217563422</v>
      </c>
      <c r="I1353" s="67">
        <f t="shared" si="198"/>
        <v>1037.3873148104333</v>
      </c>
      <c r="J1353" s="71">
        <f t="shared" si="199"/>
        <v>111.5</v>
      </c>
      <c r="K1353" s="72">
        <f t="shared" si="200"/>
        <v>1037.3873148104333</v>
      </c>
    </row>
    <row r="1354" spans="1:11">
      <c r="A1354" s="65">
        <v>1339</v>
      </c>
      <c r="B1354" s="67">
        <f t="shared" si="192"/>
        <v>1037.3873148104333</v>
      </c>
      <c r="C1354" s="66">
        <f t="shared" si="193"/>
        <v>111.58333333333333</v>
      </c>
      <c r="D1354" s="70">
        <f t="shared" si="194"/>
        <v>1038.1555679458099</v>
      </c>
      <c r="E1354" s="67">
        <f t="shared" si="195"/>
        <v>1038.1555679458099</v>
      </c>
      <c r="F1354" s="68">
        <f t="shared" si="196"/>
        <v>293.88591212452735</v>
      </c>
      <c r="G1354" s="68" cm="1">
        <f t="array" ref="G1354">_xll.DCE_EC312_SpecificHeat_Ca(B1354)</f>
        <v>650</v>
      </c>
      <c r="H1354" s="67">
        <f t="shared" si="197"/>
        <v>0.11249307635829839</v>
      </c>
      <c r="I1354" s="67">
        <f t="shared" si="198"/>
        <v>1037.4998078867916</v>
      </c>
      <c r="J1354" s="71">
        <f t="shared" si="199"/>
        <v>111.58333333333333</v>
      </c>
      <c r="K1354" s="72">
        <f t="shared" si="200"/>
        <v>1037.4998078867916</v>
      </c>
    </row>
    <row r="1355" spans="1:11">
      <c r="A1355" s="65">
        <v>1340</v>
      </c>
      <c r="B1355" s="67">
        <f t="shared" si="192"/>
        <v>1037.4998078867916</v>
      </c>
      <c r="C1355" s="66">
        <f t="shared" si="193"/>
        <v>111.66666666666667</v>
      </c>
      <c r="D1355" s="70">
        <f t="shared" si="194"/>
        <v>1038.2672991935353</v>
      </c>
      <c r="E1355" s="67">
        <f t="shared" si="195"/>
        <v>1038.2672991935353</v>
      </c>
      <c r="F1355" s="68">
        <f t="shared" si="196"/>
        <v>293.66490112451345</v>
      </c>
      <c r="G1355" s="68" cm="1">
        <f t="array" ref="G1355">_xll.DCE_EC312_SpecificHeat_Ca(B1355)</f>
        <v>650</v>
      </c>
      <c r="H1355" s="67">
        <f t="shared" si="197"/>
        <v>0.11240847819868992</v>
      </c>
      <c r="I1355" s="67">
        <f t="shared" si="198"/>
        <v>1037.6122163649902</v>
      </c>
      <c r="J1355" s="71">
        <f t="shared" si="199"/>
        <v>111.66666666666667</v>
      </c>
      <c r="K1355" s="72">
        <f t="shared" si="200"/>
        <v>1037.6122163649902</v>
      </c>
    </row>
    <row r="1356" spans="1:11">
      <c r="A1356" s="65">
        <v>1341</v>
      </c>
      <c r="B1356" s="67">
        <f t="shared" si="192"/>
        <v>1037.6122163649902</v>
      </c>
      <c r="C1356" s="66">
        <f t="shared" si="193"/>
        <v>111.75</v>
      </c>
      <c r="D1356" s="70">
        <f t="shared" si="194"/>
        <v>1038.3789471839896</v>
      </c>
      <c r="E1356" s="67">
        <f t="shared" si="195"/>
        <v>1038.3789471839896</v>
      </c>
      <c r="F1356" s="68">
        <f t="shared" si="196"/>
        <v>293.44422287361431</v>
      </c>
      <c r="G1356" s="68" cm="1">
        <f t="array" ref="G1356">_xll.DCE_EC312_SpecificHeat_Ca(B1356)</f>
        <v>650</v>
      </c>
      <c r="H1356" s="67">
        <f t="shared" si="197"/>
        <v>0.11232400740813873</v>
      </c>
      <c r="I1356" s="67">
        <f t="shared" si="198"/>
        <v>1037.7245403723985</v>
      </c>
      <c r="J1356" s="71">
        <f t="shared" si="199"/>
        <v>111.75</v>
      </c>
      <c r="K1356" s="72">
        <f t="shared" si="200"/>
        <v>1037.7245403723985</v>
      </c>
    </row>
    <row r="1357" spans="1:11">
      <c r="A1357" s="65">
        <v>1342</v>
      </c>
      <c r="B1357" s="67">
        <f t="shared" si="192"/>
        <v>1037.7245403723985</v>
      </c>
      <c r="C1357" s="66">
        <f t="shared" si="193"/>
        <v>111.83333333333333</v>
      </c>
      <c r="D1357" s="70">
        <f t="shared" si="194"/>
        <v>1038.4905120411595</v>
      </c>
      <c r="E1357" s="67">
        <f t="shared" si="195"/>
        <v>1038.4905120411595</v>
      </c>
      <c r="F1357" s="68">
        <f t="shared" si="196"/>
        <v>293.22387661965212</v>
      </c>
      <c r="G1357" s="68" cm="1">
        <f t="array" ref="G1357">_xll.DCE_EC312_SpecificHeat_Ca(B1357)</f>
        <v>650</v>
      </c>
      <c r="H1357" s="67">
        <f t="shared" si="197"/>
        <v>0.1122396636987277</v>
      </c>
      <c r="I1357" s="67">
        <f t="shared" si="198"/>
        <v>1037.8367800360973</v>
      </c>
      <c r="J1357" s="71">
        <f t="shared" si="199"/>
        <v>111.83333333333333</v>
      </c>
      <c r="K1357" s="72">
        <f t="shared" si="200"/>
        <v>1037.8367800360973</v>
      </c>
    </row>
    <row r="1358" spans="1:11">
      <c r="A1358" s="65">
        <v>1343</v>
      </c>
      <c r="B1358" s="67">
        <f t="shared" si="192"/>
        <v>1037.8367800360973</v>
      </c>
      <c r="C1358" s="66">
        <f t="shared" si="193"/>
        <v>111.91666666666667</v>
      </c>
      <c r="D1358" s="70">
        <f t="shared" si="194"/>
        <v>1038.6019938887555</v>
      </c>
      <c r="E1358" s="67">
        <f t="shared" si="195"/>
        <v>1038.6019938887555</v>
      </c>
      <c r="F1358" s="68">
        <f t="shared" si="196"/>
        <v>293.00386161303152</v>
      </c>
      <c r="G1358" s="68" cm="1">
        <f t="array" ref="G1358">_xll.DCE_EC312_SpecificHeat_Ca(B1358)</f>
        <v>650</v>
      </c>
      <c r="H1358" s="67">
        <f t="shared" si="197"/>
        <v>0.11215544678352811</v>
      </c>
      <c r="I1358" s="67">
        <f t="shared" si="198"/>
        <v>1037.9489354828809</v>
      </c>
      <c r="J1358" s="71">
        <f t="shared" si="199"/>
        <v>111.91666666666667</v>
      </c>
      <c r="K1358" s="72">
        <f t="shared" si="200"/>
        <v>1037.9489354828809</v>
      </c>
    </row>
    <row r="1359" spans="1:11">
      <c r="A1359" s="65">
        <v>1344</v>
      </c>
      <c r="B1359" s="67">
        <f t="shared" si="192"/>
        <v>1037.9489354828809</v>
      </c>
      <c r="C1359" s="66">
        <f t="shared" si="193"/>
        <v>112</v>
      </c>
      <c r="D1359" s="70">
        <f t="shared" si="194"/>
        <v>1038.7133928502117</v>
      </c>
      <c r="E1359" s="67">
        <f t="shared" si="195"/>
        <v>1038.7133928502117</v>
      </c>
      <c r="F1359" s="68">
        <f t="shared" si="196"/>
        <v>292.78417710614326</v>
      </c>
      <c r="G1359" s="68" cm="1">
        <f t="array" ref="G1359">_xll.DCE_EC312_SpecificHeat_Ca(B1359)</f>
        <v>650</v>
      </c>
      <c r="H1359" s="67">
        <f t="shared" si="197"/>
        <v>0.11207135637637158</v>
      </c>
      <c r="I1359" s="67">
        <f t="shared" si="198"/>
        <v>1038.0610068392573</v>
      </c>
      <c r="J1359" s="71">
        <f t="shared" si="199"/>
        <v>112</v>
      </c>
      <c r="K1359" s="72">
        <f t="shared" si="200"/>
        <v>1038.0610068392573</v>
      </c>
    </row>
    <row r="1360" spans="1:11">
      <c r="A1360" s="65">
        <v>1345</v>
      </c>
      <c r="B1360" s="67">
        <f t="shared" si="192"/>
        <v>1038.0610068392573</v>
      </c>
      <c r="C1360" s="66">
        <f t="shared" si="193"/>
        <v>112.08333333333333</v>
      </c>
      <c r="D1360" s="70">
        <f t="shared" si="194"/>
        <v>1038.8247090486875</v>
      </c>
      <c r="E1360" s="67">
        <f t="shared" si="195"/>
        <v>1038.8247090486875</v>
      </c>
      <c r="F1360" s="68">
        <f t="shared" si="196"/>
        <v>292.56482235385801</v>
      </c>
      <c r="G1360" s="68" cm="1">
        <f t="array" ref="G1360">_xll.DCE_EC312_SpecificHeat_Ca(B1360)</f>
        <v>650</v>
      </c>
      <c r="H1360" s="67">
        <f t="shared" si="197"/>
        <v>0.11198739219203899</v>
      </c>
      <c r="I1360" s="67">
        <f t="shared" si="198"/>
        <v>1038.1729942314494</v>
      </c>
      <c r="J1360" s="71">
        <f t="shared" si="199"/>
        <v>112.08333333333333</v>
      </c>
      <c r="K1360" s="72">
        <f t="shared" si="200"/>
        <v>1038.1729942314494</v>
      </c>
    </row>
    <row r="1361" spans="1:11">
      <c r="A1361" s="65">
        <v>1346</v>
      </c>
      <c r="B1361" s="67">
        <f t="shared" ref="B1361:B1424" si="201">IF(A1361=1,20,I1360)</f>
        <v>1038.1729942314494</v>
      </c>
      <c r="C1361" s="66">
        <f t="shared" ref="C1361:C1424" si="202">A1361*5/60</f>
        <v>112.16666666666667</v>
      </c>
      <c r="D1361" s="70">
        <f t="shared" ref="D1361:D1424" si="203">20 + 345 *LOG10(8 * C1361 + 1)</f>
        <v>1038.9359426070678</v>
      </c>
      <c r="E1361" s="67">
        <f t="shared" ref="E1361:E1424" si="204">D1361</f>
        <v>1038.9359426070678</v>
      </c>
      <c r="F1361" s="68">
        <f t="shared" ref="F1361:F1424" si="205">25 * (D1361 - B1361)+1 * 0.7 * 1 * 0.0000000567 * ((E1361 + 273) ^ 4 - (B1361 + 273) ^ 4)</f>
        <v>292.34579661309095</v>
      </c>
      <c r="G1361" s="68" cm="1">
        <f t="array" ref="G1361">_xll.DCE_EC312_SpecificHeat_Ca(B1361)</f>
        <v>650</v>
      </c>
      <c r="H1361" s="67">
        <f t="shared" ref="H1361:H1424" si="206">$G$10 * $G$9 / (G1361 * 7850) * F1361 * 5</f>
        <v>0.11190355394609373</v>
      </c>
      <c r="I1361" s="67">
        <f t="shared" ref="I1361:I1424" si="207">B1361+H1361</f>
        <v>1038.2848977853955</v>
      </c>
      <c r="J1361" s="71">
        <f t="shared" si="199"/>
        <v>112.16666666666667</v>
      </c>
      <c r="K1361" s="72">
        <f t="shared" si="200"/>
        <v>1038.2848977853955</v>
      </c>
    </row>
    <row r="1362" spans="1:11">
      <c r="A1362" s="65">
        <v>1347</v>
      </c>
      <c r="B1362" s="67">
        <f t="shared" si="201"/>
        <v>1038.2848977853955</v>
      </c>
      <c r="C1362" s="66">
        <f t="shared" si="202"/>
        <v>112.25</v>
      </c>
      <c r="D1362" s="70">
        <f t="shared" si="203"/>
        <v>1039.0470936479639</v>
      </c>
      <c r="E1362" s="67">
        <f t="shared" si="204"/>
        <v>1039.0470936479639</v>
      </c>
      <c r="F1362" s="68">
        <f t="shared" si="205"/>
        <v>292.1270991431287</v>
      </c>
      <c r="G1362" s="68" cm="1">
        <f t="array" ref="G1362">_xll.DCE_EC312_SpecificHeat_Ca(B1362)</f>
        <v>650</v>
      </c>
      <c r="H1362" s="67">
        <f t="shared" si="206"/>
        <v>0.111819841355007</v>
      </c>
      <c r="I1362" s="67">
        <f t="shared" si="207"/>
        <v>1038.3967176267506</v>
      </c>
      <c r="J1362" s="71">
        <f t="shared" si="199"/>
        <v>112.25</v>
      </c>
      <c r="K1362" s="72">
        <f t="shared" si="200"/>
        <v>1038.3967176267506</v>
      </c>
    </row>
    <row r="1363" spans="1:11">
      <c r="A1363" s="65">
        <v>1348</v>
      </c>
      <c r="B1363" s="67">
        <f t="shared" si="201"/>
        <v>1038.3967176267506</v>
      </c>
      <c r="C1363" s="66">
        <f t="shared" si="202"/>
        <v>112.33333333333333</v>
      </c>
      <c r="D1363" s="70">
        <f t="shared" si="203"/>
        <v>1039.1581622937147</v>
      </c>
      <c r="E1363" s="67">
        <f t="shared" si="204"/>
        <v>1039.1581622937147</v>
      </c>
      <c r="F1363" s="68">
        <f t="shared" si="205"/>
        <v>291.90872920530808</v>
      </c>
      <c r="G1363" s="68" cm="1">
        <f t="array" ref="G1363">_xll.DCE_EC312_SpecificHeat_Ca(B1363)</f>
        <v>650</v>
      </c>
      <c r="H1363" s="67">
        <f t="shared" si="206"/>
        <v>0.11173625413603476</v>
      </c>
      <c r="I1363" s="67">
        <f t="shared" si="207"/>
        <v>1038.5084538808867</v>
      </c>
      <c r="J1363" s="71">
        <f t="shared" si="199"/>
        <v>112.33333333333333</v>
      </c>
      <c r="K1363" s="72">
        <f t="shared" si="200"/>
        <v>1038.5084538808867</v>
      </c>
    </row>
    <row r="1364" spans="1:11">
      <c r="A1364" s="65">
        <v>1349</v>
      </c>
      <c r="B1364" s="67">
        <f t="shared" si="201"/>
        <v>1038.5084538808867</v>
      </c>
      <c r="C1364" s="66">
        <f t="shared" si="202"/>
        <v>112.41666666666667</v>
      </c>
      <c r="D1364" s="70">
        <f t="shared" si="203"/>
        <v>1039.2691486663871</v>
      </c>
      <c r="E1364" s="67">
        <f t="shared" si="204"/>
        <v>1039.2691486663871</v>
      </c>
      <c r="F1364" s="68">
        <f t="shared" si="205"/>
        <v>291.69068606351743</v>
      </c>
      <c r="G1364" s="68" cm="1">
        <f t="array" ref="G1364">_xll.DCE_EC312_SpecificHeat_Ca(B1364)</f>
        <v>650</v>
      </c>
      <c r="H1364" s="67">
        <f t="shared" si="206"/>
        <v>0.1116527920074096</v>
      </c>
      <c r="I1364" s="67">
        <f t="shared" si="207"/>
        <v>1038.6201066728941</v>
      </c>
      <c r="J1364" s="71">
        <f t="shared" si="199"/>
        <v>112.41666666666667</v>
      </c>
      <c r="K1364" s="72">
        <f t="shared" si="200"/>
        <v>1038.6201066728941</v>
      </c>
    </row>
    <row r="1365" spans="1:11">
      <c r="A1365" s="65">
        <v>1350</v>
      </c>
      <c r="B1365" s="67">
        <f t="shared" si="201"/>
        <v>1038.6201066728941</v>
      </c>
      <c r="C1365" s="66">
        <f t="shared" si="202"/>
        <v>112.5</v>
      </c>
      <c r="D1365" s="70">
        <f t="shared" si="203"/>
        <v>1039.3800528877766</v>
      </c>
      <c r="E1365" s="67">
        <f t="shared" si="204"/>
        <v>1039.3800528877766</v>
      </c>
      <c r="F1365" s="68">
        <f t="shared" si="205"/>
        <v>291.47296898340704</v>
      </c>
      <c r="G1365" s="68" cm="1">
        <f t="array" ref="G1365">_xll.DCE_EC312_SpecificHeat_Ca(B1365)</f>
        <v>650</v>
      </c>
      <c r="H1365" s="67">
        <f t="shared" si="206"/>
        <v>0.11156945468803858</v>
      </c>
      <c r="I1365" s="67">
        <f t="shared" si="207"/>
        <v>1038.7316761275822</v>
      </c>
      <c r="J1365" s="71">
        <f t="shared" si="199"/>
        <v>112.5</v>
      </c>
      <c r="K1365" s="72">
        <f t="shared" si="200"/>
        <v>1038.7316761275822</v>
      </c>
    </row>
    <row r="1366" spans="1:11">
      <c r="A1366" s="65">
        <v>1351</v>
      </c>
      <c r="B1366" s="67">
        <f t="shared" si="201"/>
        <v>1038.7316761275822</v>
      </c>
      <c r="C1366" s="66">
        <f t="shared" si="202"/>
        <v>112.58333333333333</v>
      </c>
      <c r="D1366" s="70">
        <f t="shared" si="203"/>
        <v>1039.4908750794093</v>
      </c>
      <c r="E1366" s="67">
        <f t="shared" si="204"/>
        <v>1039.4908750794093</v>
      </c>
      <c r="F1366" s="68">
        <f t="shared" si="205"/>
        <v>291.2555772332563</v>
      </c>
      <c r="G1366" s="68" cm="1">
        <f t="array" ref="G1366">_xll.DCE_EC312_SpecificHeat_Ca(B1366)</f>
        <v>650</v>
      </c>
      <c r="H1366" s="67">
        <f t="shared" si="206"/>
        <v>0.11148624189783513</v>
      </c>
      <c r="I1366" s="67">
        <f t="shared" si="207"/>
        <v>1038.8431623694801</v>
      </c>
      <c r="J1366" s="71">
        <f t="shared" si="199"/>
        <v>112.58333333333333</v>
      </c>
      <c r="K1366" s="72">
        <f t="shared" si="200"/>
        <v>1038.8431623694801</v>
      </c>
    </row>
    <row r="1367" spans="1:11">
      <c r="A1367" s="65">
        <v>1352</v>
      </c>
      <c r="B1367" s="67">
        <f t="shared" si="201"/>
        <v>1038.8431623694801</v>
      </c>
      <c r="C1367" s="66">
        <f t="shared" si="202"/>
        <v>112.66666666666667</v>
      </c>
      <c r="D1367" s="70">
        <f t="shared" si="203"/>
        <v>1039.6016153625412</v>
      </c>
      <c r="E1367" s="67">
        <f t="shared" si="204"/>
        <v>1039.6016153625412</v>
      </c>
      <c r="F1367" s="68">
        <f t="shared" si="205"/>
        <v>291.03851008335579</v>
      </c>
      <c r="G1367" s="68" cm="1">
        <f t="array" ref="G1367">_xll.DCE_EC312_SpecificHeat_Ca(B1367)</f>
        <v>650</v>
      </c>
      <c r="H1367" s="67">
        <f t="shared" si="206"/>
        <v>0.11140315335748247</v>
      </c>
      <c r="I1367" s="67">
        <f t="shared" si="207"/>
        <v>1038.9545655228376</v>
      </c>
      <c r="J1367" s="71">
        <f t="shared" si="199"/>
        <v>112.66666666666667</v>
      </c>
      <c r="K1367" s="72">
        <f t="shared" si="200"/>
        <v>1038.9545655228376</v>
      </c>
    </row>
    <row r="1368" spans="1:11">
      <c r="A1368" s="65">
        <v>1353</v>
      </c>
      <c r="B1368" s="67">
        <f t="shared" si="201"/>
        <v>1038.9545655228376</v>
      </c>
      <c r="C1368" s="66">
        <f t="shared" si="202"/>
        <v>112.75</v>
      </c>
      <c r="D1368" s="70">
        <f t="shared" si="203"/>
        <v>1039.7122738581595</v>
      </c>
      <c r="E1368" s="67">
        <f t="shared" si="204"/>
        <v>1039.7122738581595</v>
      </c>
      <c r="F1368" s="68">
        <f t="shared" si="205"/>
        <v>290.82176680597127</v>
      </c>
      <c r="G1368" s="68" cm="1">
        <f t="array" ref="G1368">_xll.DCE_EC312_SpecificHeat_Ca(B1368)</f>
        <v>650</v>
      </c>
      <c r="H1368" s="67">
        <f t="shared" si="206"/>
        <v>0.11132018878841991</v>
      </c>
      <c r="I1368" s="67">
        <f t="shared" si="207"/>
        <v>1039.0658857116259</v>
      </c>
      <c r="J1368" s="71">
        <f t="shared" si="199"/>
        <v>112.75</v>
      </c>
      <c r="K1368" s="72">
        <f t="shared" si="200"/>
        <v>1039.0658857116259</v>
      </c>
    </row>
    <row r="1369" spans="1:11">
      <c r="A1369" s="65">
        <v>1354</v>
      </c>
      <c r="B1369" s="67">
        <f t="shared" si="201"/>
        <v>1039.0658857116259</v>
      </c>
      <c r="C1369" s="66">
        <f t="shared" si="202"/>
        <v>112.83333333333333</v>
      </c>
      <c r="D1369" s="70">
        <f t="shared" si="203"/>
        <v>1039.8228506869841</v>
      </c>
      <c r="E1369" s="67">
        <f t="shared" si="204"/>
        <v>1039.8228506869841</v>
      </c>
      <c r="F1369" s="68">
        <f t="shared" si="205"/>
        <v>290.6053466759451</v>
      </c>
      <c r="G1369" s="68" cm="1">
        <f t="array" ref="G1369">_xll.DCE_EC312_SpecificHeat_Ca(B1369)</f>
        <v>650</v>
      </c>
      <c r="H1369" s="67">
        <f t="shared" si="206"/>
        <v>0.11123734791307306</v>
      </c>
      <c r="I1369" s="67">
        <f t="shared" si="207"/>
        <v>1039.1771230595391</v>
      </c>
      <c r="J1369" s="71">
        <f t="shared" si="199"/>
        <v>112.83333333333333</v>
      </c>
      <c r="K1369" s="72">
        <f t="shared" si="200"/>
        <v>1039.1771230595391</v>
      </c>
    </row>
    <row r="1370" spans="1:11">
      <c r="A1370" s="65">
        <v>1355</v>
      </c>
      <c r="B1370" s="67">
        <f t="shared" si="201"/>
        <v>1039.1771230595391</v>
      </c>
      <c r="C1370" s="66">
        <f t="shared" si="202"/>
        <v>112.91666666666667</v>
      </c>
      <c r="D1370" s="70">
        <f t="shared" si="203"/>
        <v>1039.9333459694672</v>
      </c>
      <c r="E1370" s="67">
        <f t="shared" si="204"/>
        <v>1039.9333459694672</v>
      </c>
      <c r="F1370" s="68">
        <f t="shared" si="205"/>
        <v>290.38924896986424</v>
      </c>
      <c r="G1370" s="68" cm="1">
        <f t="array" ref="G1370">_xll.DCE_EC312_SpecificHeat_Ca(B1370)</f>
        <v>650</v>
      </c>
      <c r="H1370" s="67">
        <f t="shared" si="206"/>
        <v>0.11115463045453523</v>
      </c>
      <c r="I1370" s="67">
        <f t="shared" si="207"/>
        <v>1039.2882776899937</v>
      </c>
      <c r="J1370" s="71">
        <f t="shared" si="199"/>
        <v>112.91666666666667</v>
      </c>
      <c r="K1370" s="72">
        <f t="shared" si="200"/>
        <v>1039.2882776899937</v>
      </c>
    </row>
    <row r="1371" spans="1:11">
      <c r="A1371" s="65">
        <v>1356</v>
      </c>
      <c r="B1371" s="67">
        <f t="shared" si="201"/>
        <v>1039.2882776899937</v>
      </c>
      <c r="C1371" s="66">
        <f t="shared" si="202"/>
        <v>113</v>
      </c>
      <c r="D1371" s="70">
        <f t="shared" si="203"/>
        <v>1040.0437598257952</v>
      </c>
      <c r="E1371" s="67">
        <f t="shared" si="204"/>
        <v>1040.0437598257952</v>
      </c>
      <c r="F1371" s="68">
        <f t="shared" si="205"/>
        <v>290.17347296687888</v>
      </c>
      <c r="G1371" s="68" cm="1">
        <f t="array" ref="G1371">_xll.DCE_EC312_SpecificHeat_Ca(B1371)</f>
        <v>650</v>
      </c>
      <c r="H1371" s="67">
        <f t="shared" si="206"/>
        <v>0.11107203613688099</v>
      </c>
      <c r="I1371" s="67">
        <f t="shared" si="207"/>
        <v>1039.3993497261306</v>
      </c>
      <c r="J1371" s="71">
        <f t="shared" si="199"/>
        <v>113</v>
      </c>
      <c r="K1371" s="72">
        <f t="shared" si="200"/>
        <v>1039.3993497261306</v>
      </c>
    </row>
    <row r="1372" spans="1:11">
      <c r="A1372" s="65">
        <v>1357</v>
      </c>
      <c r="B1372" s="67">
        <f t="shared" si="201"/>
        <v>1039.3993497261306</v>
      </c>
      <c r="C1372" s="66">
        <f t="shared" si="202"/>
        <v>113.08333333333333</v>
      </c>
      <c r="D1372" s="70">
        <f t="shared" si="203"/>
        <v>1040.1540923758887</v>
      </c>
      <c r="E1372" s="67">
        <f t="shared" si="204"/>
        <v>1040.1540923758887</v>
      </c>
      <c r="F1372" s="68">
        <f t="shared" si="205"/>
        <v>289.95801794797268</v>
      </c>
      <c r="G1372" s="68" cm="1">
        <f t="array" ref="G1372">_xll.DCE_EC312_SpecificHeat_Ca(B1372)</f>
        <v>650</v>
      </c>
      <c r="H1372" s="67">
        <f t="shared" si="206"/>
        <v>0.11098956468488665</v>
      </c>
      <c r="I1372" s="67">
        <f t="shared" si="207"/>
        <v>1039.5103392908154</v>
      </c>
      <c r="J1372" s="71">
        <f t="shared" si="199"/>
        <v>113.08333333333333</v>
      </c>
      <c r="K1372" s="72">
        <f t="shared" si="200"/>
        <v>1039.5103392908154</v>
      </c>
    </row>
    <row r="1373" spans="1:11">
      <c r="A1373" s="65">
        <v>1358</v>
      </c>
      <c r="B1373" s="67">
        <f t="shared" si="201"/>
        <v>1039.5103392908154</v>
      </c>
      <c r="C1373" s="66">
        <f t="shared" si="202"/>
        <v>113.16666666666667</v>
      </c>
      <c r="D1373" s="70">
        <f t="shared" si="203"/>
        <v>1040.264343739404</v>
      </c>
      <c r="E1373" s="67">
        <f t="shared" si="204"/>
        <v>1040.264343739404</v>
      </c>
      <c r="F1373" s="68">
        <f t="shared" si="205"/>
        <v>289.74288319657268</v>
      </c>
      <c r="G1373" s="68" cm="1">
        <f t="array" ref="G1373">_xll.DCE_EC312_SpecificHeat_Ca(B1373)</f>
        <v>650</v>
      </c>
      <c r="H1373" s="67">
        <f t="shared" si="206"/>
        <v>0.1109072158242638</v>
      </c>
      <c r="I1373" s="67">
        <f t="shared" si="207"/>
        <v>1039.6212465066396</v>
      </c>
      <c r="J1373" s="71">
        <f t="shared" si="199"/>
        <v>113.16666666666667</v>
      </c>
      <c r="K1373" s="72">
        <f t="shared" si="200"/>
        <v>1039.6212465066396</v>
      </c>
    </row>
    <row r="1374" spans="1:11">
      <c r="A1374" s="65">
        <v>1359</v>
      </c>
      <c r="B1374" s="67">
        <f t="shared" si="201"/>
        <v>1039.6212465066396</v>
      </c>
      <c r="C1374" s="66">
        <f t="shared" si="202"/>
        <v>113.25</v>
      </c>
      <c r="D1374" s="70">
        <f t="shared" si="203"/>
        <v>1040.3745140357328</v>
      </c>
      <c r="E1374" s="67">
        <f t="shared" si="204"/>
        <v>1040.3745140357328</v>
      </c>
      <c r="F1374" s="68">
        <f t="shared" si="205"/>
        <v>289.52806799793382</v>
      </c>
      <c r="G1374" s="68" cm="1">
        <f t="array" ref="G1374">_xll.DCE_EC312_SpecificHeat_Ca(B1374)</f>
        <v>650</v>
      </c>
      <c r="H1374" s="67">
        <f t="shared" si="206"/>
        <v>0.11082498928142372</v>
      </c>
      <c r="I1374" s="67">
        <f t="shared" si="207"/>
        <v>1039.732071495921</v>
      </c>
      <c r="J1374" s="71">
        <f t="shared" si="199"/>
        <v>113.25</v>
      </c>
      <c r="K1374" s="72">
        <f t="shared" si="200"/>
        <v>1039.732071495921</v>
      </c>
    </row>
    <row r="1375" spans="1:11">
      <c r="A1375" s="65">
        <v>1360</v>
      </c>
      <c r="B1375" s="67">
        <f t="shared" si="201"/>
        <v>1039.732071495921</v>
      </c>
      <c r="C1375" s="66">
        <f t="shared" si="202"/>
        <v>113.33333333333333</v>
      </c>
      <c r="D1375" s="70">
        <f t="shared" si="203"/>
        <v>1040.4846033840042</v>
      </c>
      <c r="E1375" s="67">
        <f t="shared" si="204"/>
        <v>1040.4846033840042</v>
      </c>
      <c r="F1375" s="68">
        <f t="shared" si="205"/>
        <v>289.31357163964952</v>
      </c>
      <c r="G1375" s="68" cm="1">
        <f t="array" ref="G1375">_xll.DCE_EC312_SpecificHeat_Ca(B1375)</f>
        <v>650</v>
      </c>
      <c r="H1375" s="67">
        <f t="shared" si="206"/>
        <v>0.11074288478367279</v>
      </c>
      <c r="I1375" s="67">
        <f t="shared" si="207"/>
        <v>1039.8428143807046</v>
      </c>
      <c r="J1375" s="71">
        <f t="shared" si="199"/>
        <v>113.33333333333333</v>
      </c>
      <c r="K1375" s="72">
        <f t="shared" si="200"/>
        <v>1039.8428143807046</v>
      </c>
    </row>
    <row r="1376" spans="1:11">
      <c r="A1376" s="65">
        <v>1361</v>
      </c>
      <c r="B1376" s="67">
        <f t="shared" si="201"/>
        <v>1039.8428143807046</v>
      </c>
      <c r="C1376" s="66">
        <f t="shared" si="202"/>
        <v>113.41666666666667</v>
      </c>
      <c r="D1376" s="70">
        <f t="shared" si="203"/>
        <v>1040.5946119030846</v>
      </c>
      <c r="E1376" s="67">
        <f t="shared" si="204"/>
        <v>1040.5946119030846</v>
      </c>
      <c r="F1376" s="68">
        <f t="shared" si="205"/>
        <v>289.09939341127682</v>
      </c>
      <c r="G1376" s="68" cm="1">
        <f t="array" ref="G1376">_xll.DCE_EC312_SpecificHeat_Ca(B1376)</f>
        <v>650</v>
      </c>
      <c r="H1376" s="67">
        <f t="shared" si="206"/>
        <v>0.11066090205906909</v>
      </c>
      <c r="I1376" s="67">
        <f t="shared" si="207"/>
        <v>1039.9534752827637</v>
      </c>
      <c r="J1376" s="71">
        <f t="shared" si="199"/>
        <v>113.41666666666667</v>
      </c>
      <c r="K1376" s="72">
        <f t="shared" si="200"/>
        <v>1039.9534752827637</v>
      </c>
    </row>
    <row r="1377" spans="1:11">
      <c r="A1377" s="65">
        <v>1362</v>
      </c>
      <c r="B1377" s="67">
        <f t="shared" si="201"/>
        <v>1039.9534752827637</v>
      </c>
      <c r="C1377" s="66">
        <f t="shared" si="202"/>
        <v>113.5</v>
      </c>
      <c r="D1377" s="70">
        <f t="shared" si="203"/>
        <v>1040.7045397115787</v>
      </c>
      <c r="E1377" s="67">
        <f t="shared" si="204"/>
        <v>1040.7045397115787</v>
      </c>
      <c r="F1377" s="68">
        <f t="shared" si="205"/>
        <v>288.88553260457218</v>
      </c>
      <c r="G1377" s="68" cm="1">
        <f t="array" ref="G1377">_xll.DCE_EC312_SpecificHeat_Ca(B1377)</f>
        <v>650</v>
      </c>
      <c r="H1377" s="67">
        <f t="shared" si="206"/>
        <v>0.11057904083651249</v>
      </c>
      <c r="I1377" s="67">
        <f t="shared" si="207"/>
        <v>1040.0640543236002</v>
      </c>
      <c r="J1377" s="71">
        <f t="shared" si="199"/>
        <v>113.5</v>
      </c>
      <c r="K1377" s="72">
        <f t="shared" si="200"/>
        <v>1040.0640543236002</v>
      </c>
    </row>
    <row r="1378" spans="1:11">
      <c r="A1378" s="65">
        <v>1363</v>
      </c>
      <c r="B1378" s="67">
        <f t="shared" si="201"/>
        <v>1040.0640543236002</v>
      </c>
      <c r="C1378" s="66">
        <f t="shared" si="202"/>
        <v>113.58333333333333</v>
      </c>
      <c r="D1378" s="70">
        <f t="shared" si="203"/>
        <v>1040.8143869278308</v>
      </c>
      <c r="E1378" s="67">
        <f t="shared" si="204"/>
        <v>1040.8143869278308</v>
      </c>
      <c r="F1378" s="68">
        <f t="shared" si="205"/>
        <v>288.67198851352231</v>
      </c>
      <c r="G1378" s="68" cm="1">
        <f t="array" ref="G1378">_xll.DCE_EC312_SpecificHeat_Ca(B1378)</f>
        <v>650</v>
      </c>
      <c r="H1378" s="67">
        <f t="shared" si="206"/>
        <v>0.11049730084575662</v>
      </c>
      <c r="I1378" s="67">
        <f t="shared" si="207"/>
        <v>1040.1745516244459</v>
      </c>
      <c r="J1378" s="71">
        <f t="shared" si="199"/>
        <v>113.58333333333333</v>
      </c>
      <c r="K1378" s="72">
        <f t="shared" si="200"/>
        <v>1040.1745516244459</v>
      </c>
    </row>
    <row r="1379" spans="1:11">
      <c r="A1379" s="65">
        <v>1364</v>
      </c>
      <c r="B1379" s="67">
        <f t="shared" si="201"/>
        <v>1040.1745516244459</v>
      </c>
      <c r="C1379" s="66">
        <f t="shared" si="202"/>
        <v>113.66666666666667</v>
      </c>
      <c r="D1379" s="70">
        <f t="shared" si="203"/>
        <v>1040.9241536699246</v>
      </c>
      <c r="E1379" s="67">
        <f t="shared" si="204"/>
        <v>1040.9241536699246</v>
      </c>
      <c r="F1379" s="68">
        <f t="shared" si="205"/>
        <v>288.45876043391661</v>
      </c>
      <c r="G1379" s="68" cm="1">
        <f t="array" ref="G1379">_xll.DCE_EC312_SpecificHeat_Ca(B1379)</f>
        <v>650</v>
      </c>
      <c r="H1379" s="67">
        <f t="shared" si="206"/>
        <v>0.11041568181724515</v>
      </c>
      <c r="I1379" s="67">
        <f t="shared" si="207"/>
        <v>1040.2849673062633</v>
      </c>
      <c r="J1379" s="71">
        <f t="shared" si="199"/>
        <v>113.66666666666667</v>
      </c>
      <c r="K1379" s="72">
        <f t="shared" si="200"/>
        <v>1040.2849673062633</v>
      </c>
    </row>
    <row r="1380" spans="1:11">
      <c r="A1380" s="65">
        <v>1365</v>
      </c>
      <c r="B1380" s="67">
        <f t="shared" si="201"/>
        <v>1040.2849673062633</v>
      </c>
      <c r="C1380" s="66">
        <f t="shared" si="202"/>
        <v>113.75</v>
      </c>
      <c r="D1380" s="70">
        <f t="shared" si="203"/>
        <v>1041.0338400556843</v>
      </c>
      <c r="E1380" s="67">
        <f t="shared" si="204"/>
        <v>1041.0338400556843</v>
      </c>
      <c r="F1380" s="68">
        <f t="shared" si="205"/>
        <v>288.24584766371333</v>
      </c>
      <c r="G1380" s="68" cm="1">
        <f t="array" ref="G1380">_xll.DCE_EC312_SpecificHeat_Ca(B1380)</f>
        <v>650</v>
      </c>
      <c r="H1380" s="67">
        <f t="shared" si="206"/>
        <v>0.11033418348225187</v>
      </c>
      <c r="I1380" s="67">
        <f t="shared" si="207"/>
        <v>1040.3953014897456</v>
      </c>
      <c r="J1380" s="71">
        <f t="shared" si="199"/>
        <v>113.75</v>
      </c>
      <c r="K1380" s="72">
        <f t="shared" si="200"/>
        <v>1040.3953014897456</v>
      </c>
    </row>
    <row r="1381" spans="1:11">
      <c r="A1381" s="65">
        <v>1366</v>
      </c>
      <c r="B1381" s="67">
        <f t="shared" si="201"/>
        <v>1040.3953014897456</v>
      </c>
      <c r="C1381" s="66">
        <f t="shared" si="202"/>
        <v>113.83333333333333</v>
      </c>
      <c r="D1381" s="70">
        <f t="shared" si="203"/>
        <v>1041.1434462026764</v>
      </c>
      <c r="E1381" s="67">
        <f t="shared" si="204"/>
        <v>1041.1434462026764</v>
      </c>
      <c r="F1381" s="68">
        <f t="shared" si="205"/>
        <v>288.0332495032286</v>
      </c>
      <c r="G1381" s="68" cm="1">
        <f t="array" ref="G1381">_xll.DCE_EC312_SpecificHeat_Ca(B1381)</f>
        <v>650</v>
      </c>
      <c r="H1381" s="67">
        <f t="shared" si="206"/>
        <v>0.11025280557295312</v>
      </c>
      <c r="I1381" s="67">
        <f t="shared" si="207"/>
        <v>1040.5055542953187</v>
      </c>
      <c r="J1381" s="71">
        <f t="shared" si="199"/>
        <v>113.83333333333333</v>
      </c>
      <c r="K1381" s="72">
        <f t="shared" si="200"/>
        <v>1040.5055542953187</v>
      </c>
    </row>
    <row r="1382" spans="1:11">
      <c r="A1382" s="65">
        <v>1367</v>
      </c>
      <c r="B1382" s="67">
        <f t="shared" si="201"/>
        <v>1040.5055542953187</v>
      </c>
      <c r="C1382" s="66">
        <f t="shared" si="202"/>
        <v>113.91666666666667</v>
      </c>
      <c r="D1382" s="70">
        <f t="shared" si="203"/>
        <v>1041.252972228209</v>
      </c>
      <c r="E1382" s="67">
        <f t="shared" si="204"/>
        <v>1041.252972228209</v>
      </c>
      <c r="F1382" s="68">
        <f t="shared" si="205"/>
        <v>287.82096525467824</v>
      </c>
      <c r="G1382" s="68" cm="1">
        <f t="array" ref="G1382">_xll.DCE_EC312_SpecificHeat_Ca(B1382)</f>
        <v>650</v>
      </c>
      <c r="H1382" s="67">
        <f t="shared" si="206"/>
        <v>0.11017154782225251</v>
      </c>
      <c r="I1382" s="67">
        <f t="shared" si="207"/>
        <v>1040.615725843141</v>
      </c>
      <c r="J1382" s="71">
        <f t="shared" si="199"/>
        <v>113.91666666666667</v>
      </c>
      <c r="K1382" s="72">
        <f t="shared" si="200"/>
        <v>1040.615725843141</v>
      </c>
    </row>
    <row r="1383" spans="1:11">
      <c r="A1383" s="65">
        <v>1368</v>
      </c>
      <c r="B1383" s="67">
        <f t="shared" si="201"/>
        <v>1040.615725843141</v>
      </c>
      <c r="C1383" s="66">
        <f t="shared" si="202"/>
        <v>114</v>
      </c>
      <c r="D1383" s="70">
        <f t="shared" si="203"/>
        <v>1041.3624182493331</v>
      </c>
      <c r="E1383" s="67">
        <f t="shared" si="204"/>
        <v>1041.3624182493331</v>
      </c>
      <c r="F1383" s="68">
        <f t="shared" si="205"/>
        <v>287.6089942222473</v>
      </c>
      <c r="G1383" s="68" cm="1">
        <f t="array" ref="G1383">_xll.DCE_EC312_SpecificHeat_Ca(B1383)</f>
        <v>650</v>
      </c>
      <c r="H1383" s="67">
        <f t="shared" si="206"/>
        <v>0.11009040996380731</v>
      </c>
      <c r="I1383" s="67">
        <f t="shared" si="207"/>
        <v>1040.7258162531048</v>
      </c>
      <c r="J1383" s="71">
        <f t="shared" ref="J1383:J1446" si="208">C1383</f>
        <v>114</v>
      </c>
      <c r="K1383" s="72">
        <f t="shared" ref="K1383:K1446" si="209">I1383</f>
        <v>1040.7258162531048</v>
      </c>
    </row>
    <row r="1384" spans="1:11">
      <c r="A1384" s="65">
        <v>1369</v>
      </c>
      <c r="B1384" s="67">
        <f t="shared" si="201"/>
        <v>1040.7258162531048</v>
      </c>
      <c r="C1384" s="66">
        <f t="shared" si="202"/>
        <v>114.08333333333333</v>
      </c>
      <c r="D1384" s="70">
        <f t="shared" si="203"/>
        <v>1041.4717843828435</v>
      </c>
      <c r="E1384" s="67">
        <f t="shared" si="204"/>
        <v>1041.4717843828435</v>
      </c>
      <c r="F1384" s="68">
        <f t="shared" si="205"/>
        <v>287.39733571226213</v>
      </c>
      <c r="G1384" s="68" cm="1">
        <f t="array" ref="G1384">_xll.DCE_EC312_SpecificHeat_Ca(B1384)</f>
        <v>650</v>
      </c>
      <c r="H1384" s="67">
        <f t="shared" si="206"/>
        <v>0.11000939173209447</v>
      </c>
      <c r="I1384" s="67">
        <f t="shared" si="207"/>
        <v>1040.8358256448369</v>
      </c>
      <c r="J1384" s="71">
        <f t="shared" si="208"/>
        <v>114.08333333333333</v>
      </c>
      <c r="K1384" s="72">
        <f t="shared" si="209"/>
        <v>1040.8358256448369</v>
      </c>
    </row>
    <row r="1385" spans="1:11">
      <c r="A1385" s="65">
        <v>1370</v>
      </c>
      <c r="B1385" s="67">
        <f t="shared" si="201"/>
        <v>1040.8358256448369</v>
      </c>
      <c r="C1385" s="66">
        <f t="shared" si="202"/>
        <v>114.16666666666667</v>
      </c>
      <c r="D1385" s="70">
        <f t="shared" si="203"/>
        <v>1041.5810707452792</v>
      </c>
      <c r="E1385" s="67">
        <f t="shared" si="204"/>
        <v>1041.5810707452792</v>
      </c>
      <c r="F1385" s="68">
        <f t="shared" si="205"/>
        <v>287.18598903303212</v>
      </c>
      <c r="G1385" s="68" cm="1">
        <f t="array" ref="G1385">_xll.DCE_EC312_SpecificHeat_Ca(B1385)</f>
        <v>650</v>
      </c>
      <c r="H1385" s="67">
        <f t="shared" si="206"/>
        <v>0.10992849286235</v>
      </c>
      <c r="I1385" s="67">
        <f t="shared" si="207"/>
        <v>1040.9457541376992</v>
      </c>
      <c r="J1385" s="71">
        <f t="shared" si="208"/>
        <v>114.16666666666667</v>
      </c>
      <c r="K1385" s="72">
        <f t="shared" si="209"/>
        <v>1040.9457541376992</v>
      </c>
    </row>
    <row r="1386" spans="1:11">
      <c r="A1386" s="65">
        <v>1371</v>
      </c>
      <c r="B1386" s="67">
        <f t="shared" si="201"/>
        <v>1040.9457541376992</v>
      </c>
      <c r="C1386" s="66">
        <f t="shared" si="202"/>
        <v>114.25</v>
      </c>
      <c r="D1386" s="70">
        <f t="shared" si="203"/>
        <v>1041.6902774529249</v>
      </c>
      <c r="E1386" s="67">
        <f t="shared" si="204"/>
        <v>1041.6902774529249</v>
      </c>
      <c r="F1386" s="68">
        <f t="shared" si="205"/>
        <v>286.97495349504084</v>
      </c>
      <c r="G1386" s="68" cm="1">
        <f t="array" ref="G1386">_xll.DCE_EC312_SpecificHeat_Ca(B1386)</f>
        <v>650</v>
      </c>
      <c r="H1386" s="67">
        <f t="shared" si="206"/>
        <v>0.10984771309064216</v>
      </c>
      <c r="I1386" s="67">
        <f t="shared" si="207"/>
        <v>1041.0556018507898</v>
      </c>
      <c r="J1386" s="71">
        <f t="shared" si="208"/>
        <v>114.25</v>
      </c>
      <c r="K1386" s="72">
        <f t="shared" si="209"/>
        <v>1041.0556018507898</v>
      </c>
    </row>
    <row r="1387" spans="1:11">
      <c r="A1387" s="65">
        <v>1372</v>
      </c>
      <c r="B1387" s="67">
        <f t="shared" si="201"/>
        <v>1041.0556018507898</v>
      </c>
      <c r="C1387" s="66">
        <f t="shared" si="202"/>
        <v>114.33333333333333</v>
      </c>
      <c r="D1387" s="70">
        <f t="shared" si="203"/>
        <v>1041.7994046218103</v>
      </c>
      <c r="E1387" s="67">
        <f t="shared" si="204"/>
        <v>1041.7994046218103</v>
      </c>
      <c r="F1387" s="68">
        <f t="shared" si="205"/>
        <v>286.76422841043933</v>
      </c>
      <c r="G1387" s="68" cm="1">
        <f t="array" ref="G1387">_xll.DCE_EC312_SpecificHeat_Ca(B1387)</f>
        <v>650</v>
      </c>
      <c r="H1387" s="67">
        <f t="shared" si="206"/>
        <v>0.10976705215367748</v>
      </c>
      <c r="I1387" s="67">
        <f t="shared" si="207"/>
        <v>1041.1653689029436</v>
      </c>
      <c r="J1387" s="71">
        <f t="shared" si="208"/>
        <v>114.33333333333333</v>
      </c>
      <c r="K1387" s="72">
        <f t="shared" si="209"/>
        <v>1041.1653689029436</v>
      </c>
    </row>
    <row r="1388" spans="1:11">
      <c r="A1388" s="65">
        <v>1373</v>
      </c>
      <c r="B1388" s="67">
        <f t="shared" si="201"/>
        <v>1041.1653689029436</v>
      </c>
      <c r="C1388" s="66">
        <f t="shared" si="202"/>
        <v>114.41666666666667</v>
      </c>
      <c r="D1388" s="70">
        <f t="shared" si="203"/>
        <v>1041.9084523677129</v>
      </c>
      <c r="E1388" s="67">
        <f t="shared" si="204"/>
        <v>1041.9084523677129</v>
      </c>
      <c r="F1388" s="68">
        <f t="shared" si="205"/>
        <v>286.55381309403492</v>
      </c>
      <c r="G1388" s="68" cm="1">
        <f t="array" ref="G1388">_xll.DCE_EC312_SpecificHeat_Ca(B1388)</f>
        <v>650</v>
      </c>
      <c r="H1388" s="67">
        <f t="shared" si="206"/>
        <v>0.10968650978917922</v>
      </c>
      <c r="I1388" s="67">
        <f t="shared" si="207"/>
        <v>1041.2750554127326</v>
      </c>
      <c r="J1388" s="71">
        <f t="shared" si="208"/>
        <v>114.41666666666667</v>
      </c>
      <c r="K1388" s="72">
        <f t="shared" si="209"/>
        <v>1041.2750554127326</v>
      </c>
    </row>
    <row r="1389" spans="1:11">
      <c r="A1389" s="65">
        <v>1374</v>
      </c>
      <c r="B1389" s="67">
        <f t="shared" si="201"/>
        <v>1041.2750554127326</v>
      </c>
      <c r="C1389" s="66">
        <f t="shared" si="202"/>
        <v>114.5</v>
      </c>
      <c r="D1389" s="70">
        <f t="shared" si="203"/>
        <v>1042.0174208061571</v>
      </c>
      <c r="E1389" s="67">
        <f t="shared" si="204"/>
        <v>1042.0174208061571</v>
      </c>
      <c r="F1389" s="68">
        <f t="shared" si="205"/>
        <v>286.34370686228294</v>
      </c>
      <c r="G1389" s="68" cm="1">
        <f t="array" ref="G1389">_xll.DCE_EC312_SpecificHeat_Ca(B1389)</f>
        <v>650</v>
      </c>
      <c r="H1389" s="67">
        <f t="shared" si="206"/>
        <v>0.10960608573550149</v>
      </c>
      <c r="I1389" s="67">
        <f t="shared" si="207"/>
        <v>1041.3846614984682</v>
      </c>
      <c r="J1389" s="71">
        <f t="shared" si="208"/>
        <v>114.5</v>
      </c>
      <c r="K1389" s="72">
        <f t="shared" si="209"/>
        <v>1041.3846614984682</v>
      </c>
    </row>
    <row r="1390" spans="1:11">
      <c r="A1390" s="65">
        <v>1375</v>
      </c>
      <c r="B1390" s="67">
        <f t="shared" si="201"/>
        <v>1041.3846614984682</v>
      </c>
      <c r="C1390" s="66">
        <f t="shared" si="202"/>
        <v>114.58333333333333</v>
      </c>
      <c r="D1390" s="70">
        <f t="shared" si="203"/>
        <v>1042.1263100524152</v>
      </c>
      <c r="E1390" s="67">
        <f t="shared" si="204"/>
        <v>1042.1263100524152</v>
      </c>
      <c r="F1390" s="68">
        <f t="shared" si="205"/>
        <v>286.13390903355207</v>
      </c>
      <c r="G1390" s="68" cm="1">
        <f t="array" ref="G1390">_xll.DCE_EC312_SpecificHeat_Ca(B1390)</f>
        <v>650</v>
      </c>
      <c r="H1390" s="67">
        <f t="shared" si="206"/>
        <v>0.1095257797317308</v>
      </c>
      <c r="I1390" s="67">
        <f t="shared" si="207"/>
        <v>1041.4941872781999</v>
      </c>
      <c r="J1390" s="71">
        <f t="shared" si="208"/>
        <v>114.58333333333333</v>
      </c>
      <c r="K1390" s="72">
        <f t="shared" si="209"/>
        <v>1041.4941872781999</v>
      </c>
    </row>
    <row r="1391" spans="1:11">
      <c r="A1391" s="65">
        <v>1376</v>
      </c>
      <c r="B1391" s="67">
        <f t="shared" si="201"/>
        <v>1041.4941872781999</v>
      </c>
      <c r="C1391" s="66">
        <f t="shared" si="202"/>
        <v>114.66666666666667</v>
      </c>
      <c r="D1391" s="70">
        <f t="shared" si="203"/>
        <v>1042.2351202215089</v>
      </c>
      <c r="E1391" s="67">
        <f t="shared" si="204"/>
        <v>1042.2351202215089</v>
      </c>
      <c r="F1391" s="68">
        <f t="shared" si="205"/>
        <v>285.92441892849934</v>
      </c>
      <c r="G1391" s="68" cm="1">
        <f t="array" ref="G1391">_xll.DCE_EC312_SpecificHeat_Ca(B1391)</f>
        <v>650</v>
      </c>
      <c r="H1391" s="67">
        <f t="shared" si="206"/>
        <v>0.10944559151782954</v>
      </c>
      <c r="I1391" s="67">
        <f t="shared" si="207"/>
        <v>1041.6036328697178</v>
      </c>
      <c r="J1391" s="71">
        <f t="shared" si="208"/>
        <v>114.66666666666667</v>
      </c>
      <c r="K1391" s="72">
        <f t="shared" si="209"/>
        <v>1041.6036328697178</v>
      </c>
    </row>
    <row r="1392" spans="1:11">
      <c r="A1392" s="65">
        <v>1377</v>
      </c>
      <c r="B1392" s="67">
        <f t="shared" si="201"/>
        <v>1041.6036328697178</v>
      </c>
      <c r="C1392" s="66">
        <f t="shared" si="202"/>
        <v>114.75</v>
      </c>
      <c r="D1392" s="70">
        <f t="shared" si="203"/>
        <v>1042.3438514282084</v>
      </c>
      <c r="E1392" s="67">
        <f t="shared" si="204"/>
        <v>1042.3438514282084</v>
      </c>
      <c r="F1392" s="68">
        <f t="shared" si="205"/>
        <v>285.71523586934291</v>
      </c>
      <c r="G1392" s="68" cm="1">
        <f t="array" ref="G1392">_xll.DCE_EC312_SpecificHeat_Ca(B1392)</f>
        <v>650</v>
      </c>
      <c r="H1392" s="67">
        <f t="shared" si="206"/>
        <v>0.10936552083435774</v>
      </c>
      <c r="I1392" s="67">
        <f t="shared" si="207"/>
        <v>1041.7129983905522</v>
      </c>
      <c r="J1392" s="71">
        <f t="shared" si="208"/>
        <v>114.75</v>
      </c>
      <c r="K1392" s="72">
        <f t="shared" si="209"/>
        <v>1041.7129983905522</v>
      </c>
    </row>
    <row r="1393" spans="1:11">
      <c r="A1393" s="65">
        <v>1378</v>
      </c>
      <c r="B1393" s="67">
        <f t="shared" si="201"/>
        <v>1041.7129983905522</v>
      </c>
      <c r="C1393" s="66">
        <f t="shared" si="202"/>
        <v>114.83333333333333</v>
      </c>
      <c r="D1393" s="70">
        <f t="shared" si="203"/>
        <v>1042.4525037870353</v>
      </c>
      <c r="E1393" s="67">
        <f t="shared" si="204"/>
        <v>1042.4525037870353</v>
      </c>
      <c r="F1393" s="68">
        <f t="shared" si="205"/>
        <v>285.50635918074454</v>
      </c>
      <c r="G1393" s="68" cm="1">
        <f t="array" ref="G1393">_xll.DCE_EC312_SpecificHeat_Ca(B1393)</f>
        <v>650</v>
      </c>
      <c r="H1393" s="67">
        <f t="shared" si="206"/>
        <v>0.1092855674228107</v>
      </c>
      <c r="I1393" s="67">
        <f t="shared" si="207"/>
        <v>1041.8222839579751</v>
      </c>
      <c r="J1393" s="71">
        <f t="shared" si="208"/>
        <v>114.83333333333333</v>
      </c>
      <c r="K1393" s="72">
        <f t="shared" si="209"/>
        <v>1041.8222839579751</v>
      </c>
    </row>
    <row r="1394" spans="1:11">
      <c r="A1394" s="65">
        <v>1379</v>
      </c>
      <c r="B1394" s="67">
        <f t="shared" si="201"/>
        <v>1041.8222839579751</v>
      </c>
      <c r="C1394" s="66">
        <f t="shared" si="202"/>
        <v>114.91666666666667</v>
      </c>
      <c r="D1394" s="70">
        <f t="shared" si="203"/>
        <v>1042.5610774122624</v>
      </c>
      <c r="E1394" s="67">
        <f t="shared" si="204"/>
        <v>1042.5610774122624</v>
      </c>
      <c r="F1394" s="68">
        <f t="shared" si="205"/>
        <v>285.29778818935449</v>
      </c>
      <c r="G1394" s="68" cm="1">
        <f t="array" ref="G1394">_xll.DCE_EC312_SpecificHeat_Ca(B1394)</f>
        <v>650</v>
      </c>
      <c r="H1394" s="67">
        <f t="shared" si="206"/>
        <v>0.10920573102544497</v>
      </c>
      <c r="I1394" s="67">
        <f t="shared" si="207"/>
        <v>1041.9314896890005</v>
      </c>
      <c r="J1394" s="71">
        <f t="shared" si="208"/>
        <v>114.91666666666667</v>
      </c>
      <c r="K1394" s="72">
        <f t="shared" si="209"/>
        <v>1041.9314896890005</v>
      </c>
    </row>
    <row r="1395" spans="1:11">
      <c r="A1395" s="65">
        <v>1380</v>
      </c>
      <c r="B1395" s="67">
        <f t="shared" si="201"/>
        <v>1041.9314896890005</v>
      </c>
      <c r="C1395" s="66">
        <f t="shared" si="202"/>
        <v>115</v>
      </c>
      <c r="D1395" s="70">
        <f t="shared" si="203"/>
        <v>1042.6695724179131</v>
      </c>
      <c r="E1395" s="67">
        <f t="shared" si="204"/>
        <v>1042.6695724179131</v>
      </c>
      <c r="F1395" s="68">
        <f t="shared" si="205"/>
        <v>285.0895222232873</v>
      </c>
      <c r="G1395" s="68" cm="1">
        <f t="array" ref="G1395">_xll.DCE_EC312_SpecificHeat_Ca(B1395)</f>
        <v>650</v>
      </c>
      <c r="H1395" s="67">
        <f t="shared" si="206"/>
        <v>0.10912601138507752</v>
      </c>
      <c r="I1395" s="67">
        <f t="shared" si="207"/>
        <v>1042.0406157003856</v>
      </c>
      <c r="J1395" s="71">
        <f t="shared" si="208"/>
        <v>115</v>
      </c>
      <c r="K1395" s="72">
        <f t="shared" si="209"/>
        <v>1042.0406157003856</v>
      </c>
    </row>
    <row r="1396" spans="1:11">
      <c r="A1396" s="65">
        <v>1381</v>
      </c>
      <c r="B1396" s="67">
        <f t="shared" si="201"/>
        <v>1042.0406157003856</v>
      </c>
      <c r="C1396" s="66">
        <f t="shared" si="202"/>
        <v>115.08333333333333</v>
      </c>
      <c r="D1396" s="70">
        <f t="shared" si="203"/>
        <v>1042.7779889177637</v>
      </c>
      <c r="E1396" s="67">
        <f t="shared" si="204"/>
        <v>1042.7779889177637</v>
      </c>
      <c r="F1396" s="68">
        <f t="shared" si="205"/>
        <v>284.88156061294831</v>
      </c>
      <c r="G1396" s="68" cm="1">
        <f t="array" ref="G1396">_xll.DCE_EC312_SpecificHeat_Ca(B1396)</f>
        <v>650</v>
      </c>
      <c r="H1396" s="67">
        <f t="shared" si="206"/>
        <v>0.1090464082454022</v>
      </c>
      <c r="I1396" s="67">
        <f t="shared" si="207"/>
        <v>1042.149662108631</v>
      </c>
      <c r="J1396" s="71">
        <f t="shared" si="208"/>
        <v>115.08333333333333</v>
      </c>
      <c r="K1396" s="72">
        <f t="shared" si="209"/>
        <v>1042.149662108631</v>
      </c>
    </row>
    <row r="1397" spans="1:11">
      <c r="A1397" s="65">
        <v>1382</v>
      </c>
      <c r="B1397" s="67">
        <f t="shared" si="201"/>
        <v>1042.149662108631</v>
      </c>
      <c r="C1397" s="66">
        <f t="shared" si="202"/>
        <v>115.16666666666667</v>
      </c>
      <c r="D1397" s="70">
        <f t="shared" si="203"/>
        <v>1042.8863270253448</v>
      </c>
      <c r="E1397" s="67">
        <f t="shared" si="204"/>
        <v>1042.8863270253448</v>
      </c>
      <c r="F1397" s="68">
        <f t="shared" si="205"/>
        <v>284.67390269112235</v>
      </c>
      <c r="G1397" s="68" cm="1">
        <f t="array" ref="G1397">_xll.DCE_EC312_SpecificHeat_Ca(B1397)</f>
        <v>650</v>
      </c>
      <c r="H1397" s="67">
        <f t="shared" si="206"/>
        <v>0.10896692135102368</v>
      </c>
      <c r="I1397" s="67">
        <f t="shared" si="207"/>
        <v>1042.2586290299821</v>
      </c>
      <c r="J1397" s="71">
        <f t="shared" si="208"/>
        <v>115.16666666666667</v>
      </c>
      <c r="K1397" s="72">
        <f t="shared" si="209"/>
        <v>1042.2586290299821</v>
      </c>
    </row>
    <row r="1398" spans="1:11">
      <c r="A1398" s="65">
        <v>1383</v>
      </c>
      <c r="B1398" s="67">
        <f t="shared" si="201"/>
        <v>1042.2586290299821</v>
      </c>
      <c r="C1398" s="66">
        <f t="shared" si="202"/>
        <v>115.25</v>
      </c>
      <c r="D1398" s="70">
        <f t="shared" si="203"/>
        <v>1042.9945868539396</v>
      </c>
      <c r="E1398" s="67">
        <f t="shared" si="204"/>
        <v>1042.9945868539396</v>
      </c>
      <c r="F1398" s="68">
        <f t="shared" si="205"/>
        <v>284.4665477918283</v>
      </c>
      <c r="G1398" s="68" cm="1">
        <f t="array" ref="G1398">_xll.DCE_EC312_SpecificHeat_Ca(B1398)</f>
        <v>650</v>
      </c>
      <c r="H1398" s="67">
        <f t="shared" si="206"/>
        <v>0.10888755044701903</v>
      </c>
      <c r="I1398" s="67">
        <f t="shared" si="207"/>
        <v>1042.3675165804291</v>
      </c>
      <c r="J1398" s="71">
        <f t="shared" si="208"/>
        <v>115.25</v>
      </c>
      <c r="K1398" s="72">
        <f t="shared" si="209"/>
        <v>1042.3675165804291</v>
      </c>
    </row>
    <row r="1399" spans="1:11">
      <c r="A1399" s="65">
        <v>1384</v>
      </c>
      <c r="B1399" s="67">
        <f t="shared" si="201"/>
        <v>1042.3675165804291</v>
      </c>
      <c r="C1399" s="66">
        <f t="shared" si="202"/>
        <v>115.33333333333333</v>
      </c>
      <c r="D1399" s="70">
        <f t="shared" si="203"/>
        <v>1043.1027685165864</v>
      </c>
      <c r="E1399" s="67">
        <f t="shared" si="204"/>
        <v>1043.1027685165864</v>
      </c>
      <c r="F1399" s="68">
        <f t="shared" si="205"/>
        <v>284.25949525142607</v>
      </c>
      <c r="G1399" s="68" cm="1">
        <f t="array" ref="G1399">_xll.DCE_EC312_SpecificHeat_Ca(B1399)</f>
        <v>650</v>
      </c>
      <c r="H1399" s="67">
        <f t="shared" si="206"/>
        <v>0.10880829527936139</v>
      </c>
      <c r="I1399" s="67">
        <f t="shared" si="207"/>
        <v>1042.4763248757085</v>
      </c>
      <c r="J1399" s="71">
        <f t="shared" si="208"/>
        <v>115.33333333333333</v>
      </c>
      <c r="K1399" s="72">
        <f t="shared" si="209"/>
        <v>1042.4763248757085</v>
      </c>
    </row>
    <row r="1400" spans="1:11">
      <c r="A1400" s="65">
        <v>1385</v>
      </c>
      <c r="B1400" s="67">
        <f t="shared" si="201"/>
        <v>1042.4763248757085</v>
      </c>
      <c r="C1400" s="66">
        <f t="shared" si="202"/>
        <v>115.41666666666667</v>
      </c>
      <c r="D1400" s="70">
        <f t="shared" si="203"/>
        <v>1043.2108721260788</v>
      </c>
      <c r="E1400" s="67">
        <f t="shared" si="204"/>
        <v>1043.2108721260788</v>
      </c>
      <c r="F1400" s="68">
        <f t="shared" si="205"/>
        <v>284.05274440802799</v>
      </c>
      <c r="G1400" s="68" cm="1">
        <f t="array" ref="G1400">_xll.DCE_EC312_SpecificHeat_Ca(B1400)</f>
        <v>650</v>
      </c>
      <c r="H1400" s="67">
        <f t="shared" si="206"/>
        <v>0.10872915559469469</v>
      </c>
      <c r="I1400" s="67">
        <f t="shared" si="207"/>
        <v>1042.5850540313033</v>
      </c>
      <c r="J1400" s="71">
        <f t="shared" si="208"/>
        <v>115.41666666666667</v>
      </c>
      <c r="K1400" s="72">
        <f t="shared" si="209"/>
        <v>1042.5850540313033</v>
      </c>
    </row>
    <row r="1401" spans="1:11">
      <c r="A1401" s="65">
        <v>1386</v>
      </c>
      <c r="B1401" s="67">
        <f t="shared" si="201"/>
        <v>1042.5850540313033</v>
      </c>
      <c r="C1401" s="66">
        <f t="shared" si="202"/>
        <v>115.5</v>
      </c>
      <c r="D1401" s="70">
        <f t="shared" si="203"/>
        <v>1043.3188977949662</v>
      </c>
      <c r="E1401" s="67">
        <f t="shared" si="204"/>
        <v>1043.3188977949662</v>
      </c>
      <c r="F1401" s="68">
        <f t="shared" si="205"/>
        <v>283.84629460182066</v>
      </c>
      <c r="G1401" s="68" cm="1">
        <f t="array" ref="G1401">_xll.DCE_EC312_SpecificHeat_Ca(B1401)</f>
        <v>650</v>
      </c>
      <c r="H1401" s="67">
        <f t="shared" si="206"/>
        <v>0.10865013114045682</v>
      </c>
      <c r="I1401" s="67">
        <f t="shared" si="207"/>
        <v>1042.6937041624437</v>
      </c>
      <c r="J1401" s="71">
        <f t="shared" si="208"/>
        <v>115.5</v>
      </c>
      <c r="K1401" s="72">
        <f t="shared" si="209"/>
        <v>1042.6937041624437</v>
      </c>
    </row>
    <row r="1402" spans="1:11">
      <c r="A1402" s="65">
        <v>1387</v>
      </c>
      <c r="B1402" s="67">
        <f t="shared" si="201"/>
        <v>1042.6937041624437</v>
      </c>
      <c r="C1402" s="66">
        <f t="shared" si="202"/>
        <v>115.58333333333333</v>
      </c>
      <c r="D1402" s="70">
        <f t="shared" si="203"/>
        <v>1043.4268456355553</v>
      </c>
      <c r="E1402" s="67">
        <f t="shared" si="204"/>
        <v>1043.4268456355553</v>
      </c>
      <c r="F1402" s="68">
        <f t="shared" si="205"/>
        <v>283.64014517502386</v>
      </c>
      <c r="G1402" s="68" cm="1">
        <f t="array" ref="G1402">_xll.DCE_EC312_SpecificHeat_Ca(B1402)</f>
        <v>650</v>
      </c>
      <c r="H1402" s="67">
        <f t="shared" si="206"/>
        <v>0.10857122166486398</v>
      </c>
      <c r="I1402" s="67">
        <f t="shared" si="207"/>
        <v>1042.8022753841085</v>
      </c>
      <c r="J1402" s="71">
        <f t="shared" si="208"/>
        <v>115.58333333333333</v>
      </c>
      <c r="K1402" s="72">
        <f t="shared" si="209"/>
        <v>1042.8022753841085</v>
      </c>
    </row>
    <row r="1403" spans="1:11">
      <c r="A1403" s="65">
        <v>1388</v>
      </c>
      <c r="B1403" s="67">
        <f t="shared" si="201"/>
        <v>1042.8022753841085</v>
      </c>
      <c r="C1403" s="66">
        <f t="shared" si="202"/>
        <v>115.66666666666667</v>
      </c>
      <c r="D1403" s="70">
        <f t="shared" si="203"/>
        <v>1043.5347157599099</v>
      </c>
      <c r="E1403" s="67">
        <f t="shared" si="204"/>
        <v>1043.5347157599099</v>
      </c>
      <c r="F1403" s="68">
        <f t="shared" si="205"/>
        <v>283.43429547154608</v>
      </c>
      <c r="G1403" s="68" cm="1">
        <f t="array" ref="G1403">_xll.DCE_EC312_SpecificHeat_Ca(B1403)</f>
        <v>650</v>
      </c>
      <c r="H1403" s="67">
        <f t="shared" si="206"/>
        <v>0.10849242691677871</v>
      </c>
      <c r="I1403" s="67">
        <f t="shared" si="207"/>
        <v>1042.9107678110254</v>
      </c>
      <c r="J1403" s="71">
        <f t="shared" si="208"/>
        <v>115.66666666666667</v>
      </c>
      <c r="K1403" s="72">
        <f t="shared" si="209"/>
        <v>1042.9107678110254</v>
      </c>
    </row>
    <row r="1404" spans="1:11">
      <c r="A1404" s="65">
        <v>1389</v>
      </c>
      <c r="B1404" s="67">
        <f t="shared" si="201"/>
        <v>1042.9107678110254</v>
      </c>
      <c r="C1404" s="66">
        <f t="shared" si="202"/>
        <v>115.75</v>
      </c>
      <c r="D1404" s="70">
        <f t="shared" si="203"/>
        <v>1043.6425082798514</v>
      </c>
      <c r="E1404" s="67">
        <f t="shared" si="204"/>
        <v>1043.6425082798514</v>
      </c>
      <c r="F1404" s="68">
        <f t="shared" si="205"/>
        <v>283.22874483706221</v>
      </c>
      <c r="G1404" s="68" cm="1">
        <f t="array" ref="G1404">_xll.DCE_EC312_SpecificHeat_Ca(B1404)</f>
        <v>650</v>
      </c>
      <c r="H1404" s="67">
        <f t="shared" si="206"/>
        <v>0.10841374664573977</v>
      </c>
      <c r="I1404" s="67">
        <f t="shared" si="207"/>
        <v>1043.0191815576711</v>
      </c>
      <c r="J1404" s="71">
        <f t="shared" si="208"/>
        <v>115.75</v>
      </c>
      <c r="K1404" s="72">
        <f t="shared" si="209"/>
        <v>1043.0191815576711</v>
      </c>
    </row>
    <row r="1405" spans="1:11">
      <c r="A1405" s="65">
        <v>1390</v>
      </c>
      <c r="B1405" s="67">
        <f t="shared" si="201"/>
        <v>1043.0191815576711</v>
      </c>
      <c r="C1405" s="66">
        <f t="shared" si="202"/>
        <v>115.83333333333333</v>
      </c>
      <c r="D1405" s="70">
        <f t="shared" si="203"/>
        <v>1043.7502233069613</v>
      </c>
      <c r="E1405" s="67">
        <f t="shared" si="204"/>
        <v>1043.7502233069613</v>
      </c>
      <c r="F1405" s="68">
        <f t="shared" si="205"/>
        <v>283.02349261969067</v>
      </c>
      <c r="G1405" s="68" cm="1">
        <f t="array" ref="G1405">_xll.DCE_EC312_SpecificHeat_Ca(B1405)</f>
        <v>650</v>
      </c>
      <c r="H1405" s="67">
        <f t="shared" si="206"/>
        <v>0.10833518060222114</v>
      </c>
      <c r="I1405" s="67">
        <f t="shared" si="207"/>
        <v>1043.1275167382732</v>
      </c>
      <c r="J1405" s="71">
        <f t="shared" si="208"/>
        <v>115.83333333333333</v>
      </c>
      <c r="K1405" s="72">
        <f t="shared" si="209"/>
        <v>1043.1275167382732</v>
      </c>
    </row>
    <row r="1406" spans="1:11">
      <c r="A1406" s="65">
        <v>1391</v>
      </c>
      <c r="B1406" s="67">
        <f t="shared" si="201"/>
        <v>1043.1275167382732</v>
      </c>
      <c r="C1406" s="66">
        <f t="shared" si="202"/>
        <v>115.91666666666667</v>
      </c>
      <c r="D1406" s="70">
        <f t="shared" si="203"/>
        <v>1043.8578609525794</v>
      </c>
      <c r="E1406" s="67">
        <f t="shared" si="204"/>
        <v>1043.8578609525794</v>
      </c>
      <c r="F1406" s="68">
        <f t="shared" si="205"/>
        <v>282.81853816906084</v>
      </c>
      <c r="G1406" s="68" cm="1">
        <f t="array" ref="G1406">_xll.DCE_EC312_SpecificHeat_Ca(B1406)</f>
        <v>650</v>
      </c>
      <c r="H1406" s="67">
        <f t="shared" si="206"/>
        <v>0.10825672853727525</v>
      </c>
      <c r="I1406" s="67">
        <f t="shared" si="207"/>
        <v>1043.2357734668105</v>
      </c>
      <c r="J1406" s="71">
        <f t="shared" si="208"/>
        <v>115.91666666666667</v>
      </c>
      <c r="K1406" s="72">
        <f t="shared" si="209"/>
        <v>1043.2357734668105</v>
      </c>
    </row>
    <row r="1407" spans="1:11">
      <c r="A1407" s="65">
        <v>1392</v>
      </c>
      <c r="B1407" s="67">
        <f t="shared" si="201"/>
        <v>1043.2357734668105</v>
      </c>
      <c r="C1407" s="66">
        <f t="shared" si="202"/>
        <v>116</v>
      </c>
      <c r="D1407" s="70">
        <f t="shared" si="203"/>
        <v>1043.9654213278063</v>
      </c>
      <c r="E1407" s="67">
        <f t="shared" si="204"/>
        <v>1043.9654213278063</v>
      </c>
      <c r="F1407" s="68">
        <f t="shared" si="205"/>
        <v>282.61388083666878</v>
      </c>
      <c r="G1407" s="68" cm="1">
        <f t="array" ref="G1407">_xll.DCE_EC312_SpecificHeat_Ca(B1407)</f>
        <v>650</v>
      </c>
      <c r="H1407" s="67">
        <f t="shared" si="206"/>
        <v>0.10817839020266902</v>
      </c>
      <c r="I1407" s="67">
        <f t="shared" si="207"/>
        <v>1043.3439518570133</v>
      </c>
      <c r="J1407" s="71">
        <f t="shared" si="208"/>
        <v>116</v>
      </c>
      <c r="K1407" s="72">
        <f t="shared" si="209"/>
        <v>1043.3439518570133</v>
      </c>
    </row>
    <row r="1408" spans="1:11">
      <c r="A1408" s="65">
        <v>1393</v>
      </c>
      <c r="B1408" s="67">
        <f t="shared" si="201"/>
        <v>1043.3439518570133</v>
      </c>
      <c r="C1408" s="66">
        <f t="shared" si="202"/>
        <v>116.08333333333333</v>
      </c>
      <c r="D1408" s="70">
        <f t="shared" si="203"/>
        <v>1044.0729045435037</v>
      </c>
      <c r="E1408" s="67">
        <f t="shared" si="204"/>
        <v>1044.0729045435037</v>
      </c>
      <c r="F1408" s="68">
        <f t="shared" si="205"/>
        <v>282.40951997604606</v>
      </c>
      <c r="G1408" s="68" cm="1">
        <f t="array" ref="G1408">_xll.DCE_EC312_SpecificHeat_Ca(B1408)</f>
        <v>650</v>
      </c>
      <c r="H1408" s="67">
        <f t="shared" si="206"/>
        <v>0.10810016535094855</v>
      </c>
      <c r="I1408" s="67">
        <f t="shared" si="207"/>
        <v>1043.4520520223643</v>
      </c>
      <c r="J1408" s="71">
        <f t="shared" si="208"/>
        <v>116.08333333333333</v>
      </c>
      <c r="K1408" s="72">
        <f t="shared" si="209"/>
        <v>1043.4520520223643</v>
      </c>
    </row>
    <row r="1409" spans="1:11">
      <c r="A1409" s="65">
        <v>1394</v>
      </c>
      <c r="B1409" s="67">
        <f t="shared" si="201"/>
        <v>1043.4520520223643</v>
      </c>
      <c r="C1409" s="66">
        <f t="shared" si="202"/>
        <v>116.16666666666667</v>
      </c>
      <c r="D1409" s="70">
        <f t="shared" si="203"/>
        <v>1044.1803107102942</v>
      </c>
      <c r="E1409" s="67">
        <f t="shared" si="204"/>
        <v>1044.1803107102942</v>
      </c>
      <c r="F1409" s="68">
        <f t="shared" si="205"/>
        <v>282.20545494247108</v>
      </c>
      <c r="G1409" s="68" cm="1">
        <f t="array" ref="G1409">_xll.DCE_EC312_SpecificHeat_Ca(B1409)</f>
        <v>650</v>
      </c>
      <c r="H1409" s="67">
        <f t="shared" si="206"/>
        <v>0.10802205373532853</v>
      </c>
      <c r="I1409" s="67">
        <f t="shared" si="207"/>
        <v>1043.5600740760997</v>
      </c>
      <c r="J1409" s="71">
        <f t="shared" si="208"/>
        <v>116.16666666666667</v>
      </c>
      <c r="K1409" s="72">
        <f t="shared" si="209"/>
        <v>1043.5600740760997</v>
      </c>
    </row>
    <row r="1410" spans="1:11">
      <c r="A1410" s="65">
        <v>1395</v>
      </c>
      <c r="B1410" s="67">
        <f t="shared" si="201"/>
        <v>1043.5600740760997</v>
      </c>
      <c r="C1410" s="66">
        <f t="shared" si="202"/>
        <v>116.25</v>
      </c>
      <c r="D1410" s="70">
        <f t="shared" si="203"/>
        <v>1044.2876399385632</v>
      </c>
      <c r="E1410" s="67">
        <f t="shared" si="204"/>
        <v>1044.2876399385632</v>
      </c>
      <c r="F1410" s="68">
        <f t="shared" si="205"/>
        <v>282.00168509332156</v>
      </c>
      <c r="G1410" s="68" cm="1">
        <f t="array" ref="G1410">_xll.DCE_EC312_SpecificHeat_Ca(B1410)</f>
        <v>650</v>
      </c>
      <c r="H1410" s="67">
        <f t="shared" si="206"/>
        <v>0.10794405510982727</v>
      </c>
      <c r="I1410" s="67">
        <f t="shared" si="207"/>
        <v>1043.6680181312095</v>
      </c>
      <c r="J1410" s="71">
        <f t="shared" si="208"/>
        <v>116.25</v>
      </c>
      <c r="K1410" s="72">
        <f t="shared" si="209"/>
        <v>1043.6680181312095</v>
      </c>
    </row>
    <row r="1411" spans="1:11">
      <c r="A1411" s="65">
        <v>1396</v>
      </c>
      <c r="B1411" s="67">
        <f t="shared" si="201"/>
        <v>1043.6680181312095</v>
      </c>
      <c r="C1411" s="66">
        <f t="shared" si="202"/>
        <v>116.33333333333333</v>
      </c>
      <c r="D1411" s="70">
        <f t="shared" si="203"/>
        <v>1044.3948923384589</v>
      </c>
      <c r="E1411" s="67">
        <f t="shared" si="204"/>
        <v>1044.3948923384589</v>
      </c>
      <c r="F1411" s="68">
        <f t="shared" si="205"/>
        <v>281.79820978760597</v>
      </c>
      <c r="G1411" s="68" cm="1">
        <f t="array" ref="G1411">_xll.DCE_EC312_SpecificHeat_Ca(B1411)</f>
        <v>650</v>
      </c>
      <c r="H1411" s="67">
        <f t="shared" si="206"/>
        <v>0.10786616922908729</v>
      </c>
      <c r="I1411" s="67">
        <f t="shared" si="207"/>
        <v>1043.7758843004385</v>
      </c>
      <c r="J1411" s="71">
        <f t="shared" si="208"/>
        <v>116.33333333333333</v>
      </c>
      <c r="K1411" s="72">
        <f t="shared" si="209"/>
        <v>1043.7758843004385</v>
      </c>
    </row>
    <row r="1412" spans="1:11">
      <c r="A1412" s="65">
        <v>1397</v>
      </c>
      <c r="B1412" s="67">
        <f t="shared" si="201"/>
        <v>1043.7758843004385</v>
      </c>
      <c r="C1412" s="66">
        <f t="shared" si="202"/>
        <v>116.41666666666667</v>
      </c>
      <c r="D1412" s="70">
        <f t="shared" si="203"/>
        <v>1044.5020680198934</v>
      </c>
      <c r="E1412" s="67">
        <f t="shared" si="204"/>
        <v>1044.5020680198934</v>
      </c>
      <c r="F1412" s="68">
        <f t="shared" si="205"/>
        <v>281.59502838632363</v>
      </c>
      <c r="G1412" s="68" cm="1">
        <f t="array" ref="G1412">_xll.DCE_EC312_SpecificHeat_Ca(B1412)</f>
        <v>650</v>
      </c>
      <c r="H1412" s="67">
        <f t="shared" si="206"/>
        <v>0.10778839584851316</v>
      </c>
      <c r="I1412" s="67">
        <f t="shared" si="207"/>
        <v>1043.883672696287</v>
      </c>
      <c r="J1412" s="71">
        <f t="shared" si="208"/>
        <v>116.41666666666667</v>
      </c>
      <c r="K1412" s="72">
        <f t="shared" si="209"/>
        <v>1043.883672696287</v>
      </c>
    </row>
    <row r="1413" spans="1:11">
      <c r="A1413" s="65">
        <v>1398</v>
      </c>
      <c r="B1413" s="67">
        <f t="shared" si="201"/>
        <v>1043.883672696287</v>
      </c>
      <c r="C1413" s="66">
        <f t="shared" si="202"/>
        <v>116.5</v>
      </c>
      <c r="D1413" s="70">
        <f t="shared" si="203"/>
        <v>1044.6091670925425</v>
      </c>
      <c r="E1413" s="67">
        <f t="shared" si="204"/>
        <v>1044.6091670925425</v>
      </c>
      <c r="F1413" s="68">
        <f t="shared" si="205"/>
        <v>281.39214025214352</v>
      </c>
      <c r="G1413" s="68" cm="1">
        <f t="array" ref="G1413">_xll.DCE_EC312_SpecificHeat_Ca(B1413)</f>
        <v>650</v>
      </c>
      <c r="H1413" s="67">
        <f t="shared" si="206"/>
        <v>0.10771073472414851</v>
      </c>
      <c r="I1413" s="67">
        <f t="shared" si="207"/>
        <v>1043.9913834310112</v>
      </c>
      <c r="J1413" s="71">
        <f t="shared" si="208"/>
        <v>116.5</v>
      </c>
      <c r="K1413" s="72">
        <f t="shared" si="209"/>
        <v>1043.9913834310112</v>
      </c>
    </row>
    <row r="1414" spans="1:11">
      <c r="A1414" s="65">
        <v>1399</v>
      </c>
      <c r="B1414" s="67">
        <f t="shared" si="201"/>
        <v>1043.9913834310112</v>
      </c>
      <c r="C1414" s="66">
        <f t="shared" si="202"/>
        <v>116.58333333333333</v>
      </c>
      <c r="D1414" s="70">
        <f t="shared" si="203"/>
        <v>1044.7161896658474</v>
      </c>
      <c r="E1414" s="67">
        <f t="shared" si="204"/>
        <v>1044.7161896658474</v>
      </c>
      <c r="F1414" s="68">
        <f t="shared" si="205"/>
        <v>281.18954474972531</v>
      </c>
      <c r="G1414" s="68" cm="1">
        <f t="array" ref="G1414">_xll.DCE_EC312_SpecificHeat_Ca(B1414)</f>
        <v>650</v>
      </c>
      <c r="H1414" s="67">
        <f t="shared" si="206"/>
        <v>0.10763318561279907</v>
      </c>
      <c r="I1414" s="67">
        <f t="shared" si="207"/>
        <v>1044.0990166166239</v>
      </c>
      <c r="J1414" s="71">
        <f t="shared" si="208"/>
        <v>116.58333333333333</v>
      </c>
      <c r="K1414" s="72">
        <f t="shared" si="209"/>
        <v>1044.0990166166239</v>
      </c>
    </row>
    <row r="1415" spans="1:11">
      <c r="A1415" s="65">
        <v>1400</v>
      </c>
      <c r="B1415" s="67">
        <f t="shared" si="201"/>
        <v>1044.0990166166239</v>
      </c>
      <c r="C1415" s="66">
        <f t="shared" si="202"/>
        <v>116.66666666666667</v>
      </c>
      <c r="D1415" s="70">
        <f t="shared" si="203"/>
        <v>1044.8231358490152</v>
      </c>
      <c r="E1415" s="67">
        <f t="shared" si="204"/>
        <v>1044.8231358490152</v>
      </c>
      <c r="F1415" s="68">
        <f t="shared" si="205"/>
        <v>280.98724124570623</v>
      </c>
      <c r="G1415" s="68" cm="1">
        <f t="array" ref="G1415">_xll.DCE_EC312_SpecificHeat_Ca(B1415)</f>
        <v>650</v>
      </c>
      <c r="H1415" s="67">
        <f t="shared" si="206"/>
        <v>0.10755574827202742</v>
      </c>
      <c r="I1415" s="67">
        <f t="shared" si="207"/>
        <v>1044.2065723648959</v>
      </c>
      <c r="J1415" s="71">
        <f t="shared" si="208"/>
        <v>116.66666666666667</v>
      </c>
      <c r="K1415" s="72">
        <f t="shared" si="209"/>
        <v>1044.2065723648959</v>
      </c>
    </row>
    <row r="1416" spans="1:11">
      <c r="A1416" s="65">
        <v>1401</v>
      </c>
      <c r="B1416" s="67">
        <f t="shared" si="201"/>
        <v>1044.2065723648959</v>
      </c>
      <c r="C1416" s="66">
        <f t="shared" si="202"/>
        <v>116.75</v>
      </c>
      <c r="D1416" s="70">
        <f t="shared" si="203"/>
        <v>1044.9300057510186</v>
      </c>
      <c r="E1416" s="67">
        <f t="shared" si="204"/>
        <v>1044.9300057510186</v>
      </c>
      <c r="F1416" s="68">
        <f t="shared" si="205"/>
        <v>280.78522910817617</v>
      </c>
      <c r="G1416" s="68" cm="1">
        <f t="array" ref="G1416">_xll.DCE_EC312_SpecificHeat_Ca(B1416)</f>
        <v>650</v>
      </c>
      <c r="H1416" s="67">
        <f t="shared" si="206"/>
        <v>0.1074784224599523</v>
      </c>
      <c r="I1416" s="67">
        <f t="shared" si="207"/>
        <v>1044.3140507873559</v>
      </c>
      <c r="J1416" s="71">
        <f t="shared" si="208"/>
        <v>116.75</v>
      </c>
      <c r="K1416" s="72">
        <f t="shared" si="209"/>
        <v>1044.3140507873559</v>
      </c>
    </row>
    <row r="1417" spans="1:11">
      <c r="A1417" s="65">
        <v>1402</v>
      </c>
      <c r="B1417" s="67">
        <f t="shared" si="201"/>
        <v>1044.3140507873559</v>
      </c>
      <c r="C1417" s="66">
        <f t="shared" si="202"/>
        <v>116.83333333333333</v>
      </c>
      <c r="D1417" s="70">
        <f t="shared" si="203"/>
        <v>1045.0367994805979</v>
      </c>
      <c r="E1417" s="67">
        <f t="shared" si="204"/>
        <v>1045.0367994805979</v>
      </c>
      <c r="F1417" s="68">
        <f t="shared" si="205"/>
        <v>280.58350770733017</v>
      </c>
      <c r="G1417" s="68" cm="1">
        <f t="array" ref="G1417">_xll.DCE_EC312_SpecificHeat_Ca(B1417)</f>
        <v>650</v>
      </c>
      <c r="H1417" s="67">
        <f t="shared" si="206"/>
        <v>0.10740120793549814</v>
      </c>
      <c r="I1417" s="67">
        <f t="shared" si="207"/>
        <v>1044.4214519952914</v>
      </c>
      <c r="J1417" s="71">
        <f t="shared" si="208"/>
        <v>116.83333333333333</v>
      </c>
      <c r="K1417" s="72">
        <f t="shared" si="209"/>
        <v>1044.4214519952914</v>
      </c>
    </row>
    <row r="1418" spans="1:11">
      <c r="A1418" s="65">
        <v>1403</v>
      </c>
      <c r="B1418" s="67">
        <f t="shared" si="201"/>
        <v>1044.4214519952914</v>
      </c>
      <c r="C1418" s="66">
        <f t="shared" si="202"/>
        <v>116.91666666666667</v>
      </c>
      <c r="D1418" s="70">
        <f t="shared" si="203"/>
        <v>1045.1435171462608</v>
      </c>
      <c r="E1418" s="67">
        <f t="shared" si="204"/>
        <v>1045.1435171462608</v>
      </c>
      <c r="F1418" s="68">
        <f t="shared" si="205"/>
        <v>280.38207641518193</v>
      </c>
      <c r="G1418" s="68" cm="1">
        <f t="array" ref="G1418">_xll.DCE_EC312_SpecificHeat_Ca(B1418)</f>
        <v>650</v>
      </c>
      <c r="H1418" s="67">
        <f t="shared" si="206"/>
        <v>0.10732410445828558</v>
      </c>
      <c r="I1418" s="67">
        <f t="shared" si="207"/>
        <v>1044.5287760997496</v>
      </c>
      <c r="J1418" s="71">
        <f t="shared" si="208"/>
        <v>116.91666666666667</v>
      </c>
      <c r="K1418" s="72">
        <f t="shared" si="209"/>
        <v>1044.5287760997496</v>
      </c>
    </row>
    <row r="1419" spans="1:11">
      <c r="A1419" s="65">
        <v>1404</v>
      </c>
      <c r="B1419" s="67">
        <f t="shared" si="201"/>
        <v>1044.5287760997496</v>
      </c>
      <c r="C1419" s="66">
        <f t="shared" si="202"/>
        <v>117</v>
      </c>
      <c r="D1419" s="70">
        <f t="shared" si="203"/>
        <v>1045.2501588562834</v>
      </c>
      <c r="E1419" s="67">
        <f t="shared" si="204"/>
        <v>1045.2501588562834</v>
      </c>
      <c r="F1419" s="68">
        <f t="shared" si="205"/>
        <v>280.18093460537591</v>
      </c>
      <c r="G1419" s="68" cm="1">
        <f t="array" ref="G1419">_xll.DCE_EC312_SpecificHeat_Ca(B1419)</f>
        <v>650</v>
      </c>
      <c r="H1419" s="67">
        <f t="shared" si="206"/>
        <v>0.10724711178855949</v>
      </c>
      <c r="I1419" s="67">
        <f t="shared" si="207"/>
        <v>1044.6360232115383</v>
      </c>
      <c r="J1419" s="71">
        <f t="shared" si="208"/>
        <v>117</v>
      </c>
      <c r="K1419" s="72">
        <f t="shared" si="209"/>
        <v>1044.6360232115383</v>
      </c>
    </row>
    <row r="1420" spans="1:11">
      <c r="A1420" s="65">
        <v>1405</v>
      </c>
      <c r="B1420" s="67">
        <f t="shared" si="201"/>
        <v>1044.6360232115383</v>
      </c>
      <c r="C1420" s="66">
        <f t="shared" si="202"/>
        <v>117.08333333333333</v>
      </c>
      <c r="D1420" s="70">
        <f t="shared" si="203"/>
        <v>1045.3567247187109</v>
      </c>
      <c r="E1420" s="67">
        <f t="shared" si="204"/>
        <v>1045.3567247187109</v>
      </c>
      <c r="F1420" s="68">
        <f t="shared" si="205"/>
        <v>279.98008165363888</v>
      </c>
      <c r="G1420" s="68" cm="1">
        <f t="array" ref="G1420">_xll.DCE_EC312_SpecificHeat_Ca(B1420)</f>
        <v>650</v>
      </c>
      <c r="H1420" s="67">
        <f t="shared" si="206"/>
        <v>0.10717022968736176</v>
      </c>
      <c r="I1420" s="67">
        <f t="shared" si="207"/>
        <v>1044.7431934412257</v>
      </c>
      <c r="J1420" s="71">
        <f t="shared" si="208"/>
        <v>117.08333333333333</v>
      </c>
      <c r="K1420" s="72">
        <f t="shared" si="209"/>
        <v>1044.7431934412257</v>
      </c>
    </row>
    <row r="1421" spans="1:11">
      <c r="A1421" s="65">
        <v>1406</v>
      </c>
      <c r="B1421" s="67">
        <f t="shared" si="201"/>
        <v>1044.7431934412257</v>
      </c>
      <c r="C1421" s="66">
        <f t="shared" si="202"/>
        <v>117.16666666666667</v>
      </c>
      <c r="D1421" s="70">
        <f t="shared" si="203"/>
        <v>1045.4632148413575</v>
      </c>
      <c r="E1421" s="67">
        <f t="shared" si="204"/>
        <v>1045.4632148413575</v>
      </c>
      <c r="F1421" s="68">
        <f t="shared" si="205"/>
        <v>279.7795169370649</v>
      </c>
      <c r="G1421" s="68" cm="1">
        <f t="array" ref="G1421">_xll.DCE_EC312_SpecificHeat_Ca(B1421)</f>
        <v>650</v>
      </c>
      <c r="H1421" s="67">
        <f t="shared" si="206"/>
        <v>0.10709345791625768</v>
      </c>
      <c r="I1421" s="67">
        <f t="shared" si="207"/>
        <v>1044.850286899142</v>
      </c>
      <c r="J1421" s="71">
        <f t="shared" si="208"/>
        <v>117.16666666666667</v>
      </c>
      <c r="K1421" s="72">
        <f t="shared" si="209"/>
        <v>1044.850286899142</v>
      </c>
    </row>
    <row r="1422" spans="1:11">
      <c r="A1422" s="65">
        <v>1407</v>
      </c>
      <c r="B1422" s="67">
        <f t="shared" si="201"/>
        <v>1044.850286899142</v>
      </c>
      <c r="C1422" s="66">
        <f t="shared" si="202"/>
        <v>117.25</v>
      </c>
      <c r="D1422" s="70">
        <f t="shared" si="203"/>
        <v>1045.5696293318083</v>
      </c>
      <c r="E1422" s="67">
        <f t="shared" si="204"/>
        <v>1045.5696293318083</v>
      </c>
      <c r="F1422" s="68">
        <f t="shared" si="205"/>
        <v>279.5792398349522</v>
      </c>
      <c r="G1422" s="68" cm="1">
        <f t="array" ref="G1422">_xll.DCE_EC312_SpecificHeat_Ca(B1422)</f>
        <v>650</v>
      </c>
      <c r="H1422" s="67">
        <f t="shared" si="206"/>
        <v>0.10701679623765625</v>
      </c>
      <c r="I1422" s="67">
        <f t="shared" si="207"/>
        <v>1044.9573036953798</v>
      </c>
      <c r="J1422" s="71">
        <f t="shared" si="208"/>
        <v>117.25</v>
      </c>
      <c r="K1422" s="72">
        <f t="shared" si="209"/>
        <v>1044.9573036953798</v>
      </c>
    </row>
    <row r="1423" spans="1:11">
      <c r="A1423" s="65">
        <v>1408</v>
      </c>
      <c r="B1423" s="67">
        <f t="shared" si="201"/>
        <v>1044.9573036953798</v>
      </c>
      <c r="C1423" s="66">
        <f t="shared" si="202"/>
        <v>117.33333333333333</v>
      </c>
      <c r="D1423" s="70">
        <f t="shared" si="203"/>
        <v>1045.6759682974193</v>
      </c>
      <c r="E1423" s="67">
        <f t="shared" si="204"/>
        <v>1045.6759682974193</v>
      </c>
      <c r="F1423" s="68">
        <f t="shared" si="205"/>
        <v>279.37924972824908</v>
      </c>
      <c r="G1423" s="68" cm="1">
        <f t="array" ref="G1423">_xll.DCE_EC312_SpecificHeat_Ca(B1423)</f>
        <v>650</v>
      </c>
      <c r="H1423" s="67">
        <f t="shared" si="206"/>
        <v>0.10694024441459803</v>
      </c>
      <c r="I1423" s="67">
        <f t="shared" si="207"/>
        <v>1045.0642439397943</v>
      </c>
      <c r="J1423" s="71">
        <f t="shared" si="208"/>
        <v>117.33333333333333</v>
      </c>
      <c r="K1423" s="72">
        <f t="shared" si="209"/>
        <v>1045.0642439397943</v>
      </c>
    </row>
    <row r="1424" spans="1:11">
      <c r="A1424" s="65">
        <v>1409</v>
      </c>
      <c r="B1424" s="67">
        <f t="shared" si="201"/>
        <v>1045.0642439397943</v>
      </c>
      <c r="C1424" s="66">
        <f t="shared" si="202"/>
        <v>117.41666666666667</v>
      </c>
      <c r="D1424" s="70">
        <f t="shared" si="203"/>
        <v>1045.7822318453179</v>
      </c>
      <c r="E1424" s="67">
        <f t="shared" si="204"/>
        <v>1045.7822318453179</v>
      </c>
      <c r="F1424" s="68">
        <f t="shared" si="205"/>
        <v>279.17954599966464</v>
      </c>
      <c r="G1424" s="68" cm="1">
        <f t="array" ref="G1424">_xll.DCE_EC312_SpecificHeat_Ca(B1424)</f>
        <v>650</v>
      </c>
      <c r="H1424" s="67">
        <f t="shared" si="206"/>
        <v>0.10686380221079764</v>
      </c>
      <c r="I1424" s="67">
        <f t="shared" si="207"/>
        <v>1045.1711077420052</v>
      </c>
      <c r="J1424" s="71">
        <f t="shared" si="208"/>
        <v>117.41666666666667</v>
      </c>
      <c r="K1424" s="72">
        <f t="shared" si="209"/>
        <v>1045.1711077420052</v>
      </c>
    </row>
    <row r="1425" spans="1:11">
      <c r="A1425" s="65">
        <v>1410</v>
      </c>
      <c r="B1425" s="67">
        <f t="shared" ref="B1425:B1488" si="210">IF(A1425=1,20,I1424)</f>
        <v>1045.1711077420052</v>
      </c>
      <c r="C1425" s="66">
        <f t="shared" ref="C1425:C1488" si="211">A1425*5/60</f>
        <v>117.5</v>
      </c>
      <c r="D1425" s="70">
        <f t="shared" ref="D1425:D1488" si="212">20 + 345 *LOG10(8 * C1425 + 1)</f>
        <v>1045.8884200824036</v>
      </c>
      <c r="E1425" s="67">
        <f t="shared" ref="E1425:E1488" si="213">D1425</f>
        <v>1045.8884200824036</v>
      </c>
      <c r="F1425" s="68">
        <f t="shared" ref="F1425:F1488" si="214">25 * (D1425 - B1425)+1 * 0.7 * 1 * 0.0000000567 * ((E1425 + 273) ^ 4 - (B1425 + 273) ^ 4)</f>
        <v>278.9801280334828</v>
      </c>
      <c r="G1425" s="68" cm="1">
        <f t="array" ref="G1425">_xll.DCE_EC312_SpecificHeat_Ca(B1425)</f>
        <v>650</v>
      </c>
      <c r="H1425" s="67">
        <f t="shared" ref="H1425:H1488" si="215">$G$10 * $G$9 / (G1425 * 7850) * F1425 * 5</f>
        <v>0.10678746939057249</v>
      </c>
      <c r="I1425" s="67">
        <f t="shared" ref="I1425:I1488" si="216">B1425+H1425</f>
        <v>1045.2778952113958</v>
      </c>
      <c r="J1425" s="71">
        <f t="shared" si="208"/>
        <v>117.5</v>
      </c>
      <c r="K1425" s="72">
        <f t="shared" si="209"/>
        <v>1045.2778952113958</v>
      </c>
    </row>
    <row r="1426" spans="1:11">
      <c r="A1426" s="65">
        <v>1411</v>
      </c>
      <c r="B1426" s="67">
        <f t="shared" si="210"/>
        <v>1045.2778952113958</v>
      </c>
      <c r="C1426" s="66">
        <f t="shared" si="211"/>
        <v>117.58333333333333</v>
      </c>
      <c r="D1426" s="70">
        <f t="shared" si="212"/>
        <v>1045.9945331153492</v>
      </c>
      <c r="E1426" s="67">
        <f t="shared" si="213"/>
        <v>1045.9945331153492</v>
      </c>
      <c r="F1426" s="68">
        <f t="shared" si="214"/>
        <v>278.78099521622244</v>
      </c>
      <c r="G1426" s="68" cm="1">
        <f t="array" ref="G1426">_xll.DCE_EC312_SpecificHeat_Ca(B1426)</f>
        <v>650</v>
      </c>
      <c r="H1426" s="67">
        <f t="shared" si="215"/>
        <v>0.10671124571909543</v>
      </c>
      <c r="I1426" s="67">
        <f t="shared" si="216"/>
        <v>1045.3846064571148</v>
      </c>
      <c r="J1426" s="71">
        <f t="shared" si="208"/>
        <v>117.58333333333333</v>
      </c>
      <c r="K1426" s="72">
        <f t="shared" si="209"/>
        <v>1045.3846064571148</v>
      </c>
    </row>
    <row r="1427" spans="1:11">
      <c r="A1427" s="65">
        <v>1412</v>
      </c>
      <c r="B1427" s="67">
        <f t="shared" si="210"/>
        <v>1045.3846064571148</v>
      </c>
      <c r="C1427" s="66">
        <f t="shared" si="211"/>
        <v>117.66666666666667</v>
      </c>
      <c r="D1427" s="70">
        <f t="shared" si="212"/>
        <v>1046.1005710506008</v>
      </c>
      <c r="E1427" s="67">
        <f t="shared" si="213"/>
        <v>1046.1005710506008</v>
      </c>
      <c r="F1427" s="68">
        <f t="shared" si="214"/>
        <v>278.58214693580283</v>
      </c>
      <c r="G1427" s="68" cm="1">
        <f t="array" ref="G1427">_xll.DCE_EC312_SpecificHeat_Ca(B1427)</f>
        <v>650</v>
      </c>
      <c r="H1427" s="67">
        <f t="shared" si="215"/>
        <v>0.10663513096207543</v>
      </c>
      <c r="I1427" s="67">
        <f t="shared" si="216"/>
        <v>1045.4912415880769</v>
      </c>
      <c r="J1427" s="71">
        <f t="shared" si="208"/>
        <v>117.66666666666667</v>
      </c>
      <c r="K1427" s="72">
        <f t="shared" si="209"/>
        <v>1045.4912415880769</v>
      </c>
    </row>
    <row r="1428" spans="1:11">
      <c r="A1428" s="65">
        <v>1413</v>
      </c>
      <c r="B1428" s="67">
        <f t="shared" si="210"/>
        <v>1045.4912415880769</v>
      </c>
      <c r="C1428" s="66">
        <f t="shared" si="211"/>
        <v>117.75</v>
      </c>
      <c r="D1428" s="70">
        <f t="shared" si="212"/>
        <v>1046.2065339943783</v>
      </c>
      <c r="E1428" s="67">
        <f t="shared" si="213"/>
        <v>1046.2065339943783</v>
      </c>
      <c r="F1428" s="68">
        <f t="shared" si="214"/>
        <v>278.38358258182893</v>
      </c>
      <c r="G1428" s="68" cm="1">
        <f t="array" ref="G1428">_xll.DCE_EC312_SpecificHeat_Ca(B1428)</f>
        <v>650</v>
      </c>
      <c r="H1428" s="67">
        <f t="shared" si="215"/>
        <v>0.10655912488586666</v>
      </c>
      <c r="I1428" s="67">
        <f t="shared" si="216"/>
        <v>1045.5978007129629</v>
      </c>
      <c r="J1428" s="71">
        <f t="shared" si="208"/>
        <v>117.75</v>
      </c>
      <c r="K1428" s="72">
        <f t="shared" si="209"/>
        <v>1045.5978007129629</v>
      </c>
    </row>
    <row r="1429" spans="1:11">
      <c r="A1429" s="65">
        <v>1414</v>
      </c>
      <c r="B1429" s="67">
        <f t="shared" si="210"/>
        <v>1045.5978007129629</v>
      </c>
      <c r="C1429" s="66">
        <f t="shared" si="211"/>
        <v>117.83333333333333</v>
      </c>
      <c r="D1429" s="70">
        <f t="shared" si="212"/>
        <v>1046.312422052677</v>
      </c>
      <c r="E1429" s="67">
        <f t="shared" si="213"/>
        <v>1046.312422052677</v>
      </c>
      <c r="F1429" s="68">
        <f t="shared" si="214"/>
        <v>278.18530154584403</v>
      </c>
      <c r="G1429" s="68" cm="1">
        <f t="array" ref="G1429">_xll.DCE_EC312_SpecificHeat_Ca(B1429)</f>
        <v>650</v>
      </c>
      <c r="H1429" s="67">
        <f t="shared" si="215"/>
        <v>0.10648322725756523</v>
      </c>
      <c r="I1429" s="67">
        <f t="shared" si="216"/>
        <v>1045.7042839402204</v>
      </c>
      <c r="J1429" s="71">
        <f t="shared" si="208"/>
        <v>117.83333333333333</v>
      </c>
      <c r="K1429" s="72">
        <f t="shared" si="209"/>
        <v>1045.7042839402204</v>
      </c>
    </row>
    <row r="1430" spans="1:11">
      <c r="A1430" s="65">
        <v>1415</v>
      </c>
      <c r="B1430" s="67">
        <f t="shared" si="210"/>
        <v>1045.7042839402204</v>
      </c>
      <c r="C1430" s="66">
        <f t="shared" si="211"/>
        <v>117.91666666666667</v>
      </c>
      <c r="D1430" s="70">
        <f t="shared" si="212"/>
        <v>1046.4182353312674</v>
      </c>
      <c r="E1430" s="67">
        <f t="shared" si="213"/>
        <v>1046.4182353312674</v>
      </c>
      <c r="F1430" s="68">
        <f t="shared" si="214"/>
        <v>277.98730322124908</v>
      </c>
      <c r="G1430" s="68" cm="1">
        <f t="array" ref="G1430">_xll.DCE_EC312_SpecificHeat_Ca(B1430)</f>
        <v>650</v>
      </c>
      <c r="H1430" s="67">
        <f t="shared" si="215"/>
        <v>0.10640743784497836</v>
      </c>
      <c r="I1430" s="67">
        <f t="shared" si="216"/>
        <v>1045.8106913780655</v>
      </c>
      <c r="J1430" s="71">
        <f t="shared" si="208"/>
        <v>117.91666666666667</v>
      </c>
      <c r="K1430" s="72">
        <f t="shared" si="209"/>
        <v>1045.8106913780655</v>
      </c>
    </row>
    <row r="1431" spans="1:11">
      <c r="A1431" s="65">
        <v>1416</v>
      </c>
      <c r="B1431" s="67">
        <f t="shared" si="210"/>
        <v>1045.8106913780655</v>
      </c>
      <c r="C1431" s="66">
        <f t="shared" si="211"/>
        <v>118</v>
      </c>
      <c r="D1431" s="70">
        <f t="shared" si="212"/>
        <v>1046.5239739356957</v>
      </c>
      <c r="E1431" s="67">
        <f t="shared" si="213"/>
        <v>1046.5239739356957</v>
      </c>
      <c r="F1431" s="68">
        <f t="shared" si="214"/>
        <v>277.78958700277042</v>
      </c>
      <c r="G1431" s="68" cm="1">
        <f t="array" ref="G1431">_xll.DCE_EC312_SpecificHeat_Ca(B1431)</f>
        <v>650</v>
      </c>
      <c r="H1431" s="67">
        <f t="shared" si="215"/>
        <v>0.10633175641642056</v>
      </c>
      <c r="I1431" s="67">
        <f t="shared" si="216"/>
        <v>1045.917023134482</v>
      </c>
      <c r="J1431" s="71">
        <f t="shared" si="208"/>
        <v>118</v>
      </c>
      <c r="K1431" s="72">
        <f t="shared" si="209"/>
        <v>1045.917023134482</v>
      </c>
    </row>
    <row r="1432" spans="1:11">
      <c r="A1432" s="65">
        <v>1417</v>
      </c>
      <c r="B1432" s="67">
        <f t="shared" si="210"/>
        <v>1045.917023134482</v>
      </c>
      <c r="C1432" s="66">
        <f t="shared" si="211"/>
        <v>118.08333333333333</v>
      </c>
      <c r="D1432" s="70">
        <f t="shared" si="212"/>
        <v>1046.6296379712855</v>
      </c>
      <c r="E1432" s="67">
        <f t="shared" si="213"/>
        <v>1046.6296379712855</v>
      </c>
      <c r="F1432" s="68">
        <f t="shared" si="214"/>
        <v>277.59215228736917</v>
      </c>
      <c r="G1432" s="68" cm="1">
        <f t="array" ref="G1432">_xll.DCE_EC312_SpecificHeat_Ca(B1432)</f>
        <v>650</v>
      </c>
      <c r="H1432" s="67">
        <f t="shared" si="215"/>
        <v>0.10625618274106183</v>
      </c>
      <c r="I1432" s="67">
        <f t="shared" si="216"/>
        <v>1046.0232793172231</v>
      </c>
      <c r="J1432" s="71">
        <f t="shared" si="208"/>
        <v>118.08333333333333</v>
      </c>
      <c r="K1432" s="72">
        <f t="shared" si="209"/>
        <v>1046.0232793172231</v>
      </c>
    </row>
    <row r="1433" spans="1:11">
      <c r="A1433" s="65">
        <v>1418</v>
      </c>
      <c r="B1433" s="67">
        <f t="shared" si="210"/>
        <v>1046.0232793172231</v>
      </c>
      <c r="C1433" s="66">
        <f t="shared" si="211"/>
        <v>118.16666666666667</v>
      </c>
      <c r="D1433" s="70">
        <f t="shared" si="212"/>
        <v>1046.7352275431372</v>
      </c>
      <c r="E1433" s="67">
        <f t="shared" si="213"/>
        <v>1046.7352275431372</v>
      </c>
      <c r="F1433" s="68">
        <f t="shared" si="214"/>
        <v>277.39499847317671</v>
      </c>
      <c r="G1433" s="68" cm="1">
        <f t="array" ref="G1433">_xll.DCE_EC312_SpecificHeat_Ca(B1433)</f>
        <v>650</v>
      </c>
      <c r="H1433" s="67">
        <f t="shared" si="215"/>
        <v>0.10618071658851999</v>
      </c>
      <c r="I1433" s="67">
        <f t="shared" si="216"/>
        <v>1046.1294600338117</v>
      </c>
      <c r="J1433" s="71">
        <f t="shared" si="208"/>
        <v>118.16666666666667</v>
      </c>
      <c r="K1433" s="72">
        <f t="shared" si="209"/>
        <v>1046.1294600338117</v>
      </c>
    </row>
    <row r="1434" spans="1:11">
      <c r="A1434" s="65">
        <v>1419</v>
      </c>
      <c r="B1434" s="67">
        <f t="shared" si="210"/>
        <v>1046.1294600338117</v>
      </c>
      <c r="C1434" s="66">
        <f t="shared" si="211"/>
        <v>118.25</v>
      </c>
      <c r="D1434" s="70">
        <f t="shared" si="212"/>
        <v>1046.8407427561294</v>
      </c>
      <c r="E1434" s="67">
        <f t="shared" si="213"/>
        <v>1046.8407427561294</v>
      </c>
      <c r="F1434" s="68">
        <f t="shared" si="214"/>
        <v>277.19812496052862</v>
      </c>
      <c r="G1434" s="68" cm="1">
        <f t="array" ref="G1434">_xll.DCE_EC312_SpecificHeat_Ca(B1434)</f>
        <v>650</v>
      </c>
      <c r="H1434" s="67">
        <f t="shared" si="215"/>
        <v>0.10610535772925672</v>
      </c>
      <c r="I1434" s="67">
        <f t="shared" si="216"/>
        <v>1046.2355653915411</v>
      </c>
      <c r="J1434" s="71">
        <f t="shared" si="208"/>
        <v>118.25</v>
      </c>
      <c r="K1434" s="72">
        <f t="shared" si="209"/>
        <v>1046.2355653915411</v>
      </c>
    </row>
    <row r="1435" spans="1:11">
      <c r="A1435" s="65">
        <v>1420</v>
      </c>
      <c r="B1435" s="67">
        <f t="shared" si="210"/>
        <v>1046.2355653915411</v>
      </c>
      <c r="C1435" s="66">
        <f t="shared" si="211"/>
        <v>118.33333333333333</v>
      </c>
      <c r="D1435" s="70">
        <f t="shared" si="212"/>
        <v>1046.946183714919</v>
      </c>
      <c r="E1435" s="67">
        <f t="shared" si="213"/>
        <v>1046.946183714919</v>
      </c>
      <c r="F1435" s="68">
        <f t="shared" si="214"/>
        <v>277.00153115126017</v>
      </c>
      <c r="G1435" s="68" cm="1">
        <f t="array" ref="G1435">_xll.DCE_EC312_SpecificHeat_Ca(B1435)</f>
        <v>650</v>
      </c>
      <c r="H1435" s="67">
        <f t="shared" si="215"/>
        <v>0.1060301059343077</v>
      </c>
      <c r="I1435" s="67">
        <f t="shared" si="216"/>
        <v>1046.3415954974753</v>
      </c>
      <c r="J1435" s="71">
        <f t="shared" si="208"/>
        <v>118.33333333333333</v>
      </c>
      <c r="K1435" s="72">
        <f t="shared" si="209"/>
        <v>1046.3415954974753</v>
      </c>
    </row>
    <row r="1436" spans="1:11">
      <c r="A1436" s="65">
        <v>1421</v>
      </c>
      <c r="B1436" s="67">
        <f t="shared" si="210"/>
        <v>1046.3415954974753</v>
      </c>
      <c r="C1436" s="66">
        <f t="shared" si="211"/>
        <v>118.41666666666667</v>
      </c>
      <c r="D1436" s="70">
        <f t="shared" si="212"/>
        <v>1047.0515505239425</v>
      </c>
      <c r="E1436" s="67">
        <f t="shared" si="213"/>
        <v>1047.0515505239425</v>
      </c>
      <c r="F1436" s="68">
        <f t="shared" si="214"/>
        <v>276.80521644884868</v>
      </c>
      <c r="G1436" s="68" cm="1">
        <f t="array" ref="G1436">_xll.DCE_EC312_SpecificHeat_Ca(B1436)</f>
        <v>650</v>
      </c>
      <c r="H1436" s="67">
        <f t="shared" si="215"/>
        <v>0.1059549609753371</v>
      </c>
      <c r="I1436" s="67">
        <f t="shared" si="216"/>
        <v>1046.4475504584507</v>
      </c>
      <c r="J1436" s="71">
        <f t="shared" si="208"/>
        <v>118.41666666666667</v>
      </c>
      <c r="K1436" s="72">
        <f t="shared" si="209"/>
        <v>1046.4475504584507</v>
      </c>
    </row>
    <row r="1437" spans="1:11">
      <c r="A1437" s="65">
        <v>1422</v>
      </c>
      <c r="B1437" s="67">
        <f t="shared" si="210"/>
        <v>1046.4475504584507</v>
      </c>
      <c r="C1437" s="66">
        <f t="shared" si="211"/>
        <v>118.5</v>
      </c>
      <c r="D1437" s="70">
        <f t="shared" si="212"/>
        <v>1047.156843287416</v>
      </c>
      <c r="E1437" s="67">
        <f t="shared" si="213"/>
        <v>1047.156843287416</v>
      </c>
      <c r="F1437" s="68">
        <f t="shared" si="214"/>
        <v>276.60918025856205</v>
      </c>
      <c r="G1437" s="68" cm="1">
        <f t="array" ref="G1437">_xll.DCE_EC312_SpecificHeat_Ca(B1437)</f>
        <v>650</v>
      </c>
      <c r="H1437" s="67">
        <f t="shared" si="215"/>
        <v>0.10587992262469456</v>
      </c>
      <c r="I1437" s="67">
        <f t="shared" si="216"/>
        <v>1046.5534303810753</v>
      </c>
      <c r="J1437" s="71">
        <f t="shared" si="208"/>
        <v>118.5</v>
      </c>
      <c r="K1437" s="72">
        <f t="shared" si="209"/>
        <v>1046.5534303810753</v>
      </c>
    </row>
    <row r="1438" spans="1:11">
      <c r="A1438" s="65">
        <v>1423</v>
      </c>
      <c r="B1438" s="67">
        <f t="shared" si="210"/>
        <v>1046.5534303810753</v>
      </c>
      <c r="C1438" s="66">
        <f t="shared" si="211"/>
        <v>118.58333333333333</v>
      </c>
      <c r="D1438" s="70">
        <f t="shared" si="212"/>
        <v>1047.2620621093358</v>
      </c>
      <c r="E1438" s="67">
        <f t="shared" si="213"/>
        <v>1047.2620621093358</v>
      </c>
      <c r="F1438" s="68">
        <f t="shared" si="214"/>
        <v>276.4134219872987</v>
      </c>
      <c r="G1438" s="68" cm="1">
        <f t="array" ref="G1438">_xll.DCE_EC312_SpecificHeat_Ca(B1438)</f>
        <v>650</v>
      </c>
      <c r="H1438" s="67">
        <f t="shared" si="215"/>
        <v>0.10580499065535379</v>
      </c>
      <c r="I1438" s="67">
        <f t="shared" si="216"/>
        <v>1046.6592353717306</v>
      </c>
      <c r="J1438" s="71">
        <f t="shared" si="208"/>
        <v>118.58333333333333</v>
      </c>
      <c r="K1438" s="72">
        <f t="shared" si="209"/>
        <v>1046.6592353717306</v>
      </c>
    </row>
    <row r="1439" spans="1:11">
      <c r="A1439" s="65">
        <v>1424</v>
      </c>
      <c r="B1439" s="67">
        <f t="shared" si="210"/>
        <v>1046.6592353717306</v>
      </c>
      <c r="C1439" s="66">
        <f t="shared" si="211"/>
        <v>118.66666666666667</v>
      </c>
      <c r="D1439" s="70">
        <f t="shared" si="212"/>
        <v>1047.3672070934801</v>
      </c>
      <c r="E1439" s="67">
        <f t="shared" si="213"/>
        <v>1047.3672070934801</v>
      </c>
      <c r="F1439" s="68">
        <f t="shared" si="214"/>
        <v>276.21794104377045</v>
      </c>
      <c r="G1439" s="68" cm="1">
        <f t="array" ref="G1439">_xll.DCE_EC312_SpecificHeat_Ca(B1439)</f>
        <v>650</v>
      </c>
      <c r="H1439" s="67">
        <f t="shared" si="215"/>
        <v>0.10573016484098267</v>
      </c>
      <c r="I1439" s="67">
        <f t="shared" si="216"/>
        <v>1046.7649655365715</v>
      </c>
      <c r="J1439" s="71">
        <f t="shared" si="208"/>
        <v>118.66666666666667</v>
      </c>
      <c r="K1439" s="72">
        <f t="shared" si="209"/>
        <v>1046.7649655365715</v>
      </c>
    </row>
    <row r="1440" spans="1:11">
      <c r="A1440" s="65">
        <v>1425</v>
      </c>
      <c r="B1440" s="67">
        <f t="shared" si="210"/>
        <v>1046.7649655365715</v>
      </c>
      <c r="C1440" s="66">
        <f t="shared" si="211"/>
        <v>118.75</v>
      </c>
      <c r="D1440" s="70">
        <f t="shared" si="212"/>
        <v>1047.4722783434077</v>
      </c>
      <c r="E1440" s="67">
        <f t="shared" si="213"/>
        <v>1047.4722783434077</v>
      </c>
      <c r="F1440" s="68">
        <f t="shared" si="214"/>
        <v>276.02273683813053</v>
      </c>
      <c r="G1440" s="68" cm="1">
        <f t="array" ref="G1440">_xll.DCE_EC312_SpecificHeat_Ca(B1440)</f>
        <v>650</v>
      </c>
      <c r="H1440" s="67">
        <f t="shared" si="215"/>
        <v>0.10565544495580081</v>
      </c>
      <c r="I1440" s="67">
        <f t="shared" si="216"/>
        <v>1046.8706209815273</v>
      </c>
      <c r="J1440" s="71">
        <f t="shared" si="208"/>
        <v>118.75</v>
      </c>
      <c r="K1440" s="72">
        <f t="shared" si="209"/>
        <v>1046.8706209815273</v>
      </c>
    </row>
    <row r="1441" spans="1:11">
      <c r="A1441" s="65">
        <v>1426</v>
      </c>
      <c r="B1441" s="67">
        <f t="shared" si="210"/>
        <v>1046.8706209815273</v>
      </c>
      <c r="C1441" s="66">
        <f t="shared" si="211"/>
        <v>118.83333333333333</v>
      </c>
      <c r="D1441" s="70">
        <f t="shared" si="212"/>
        <v>1047.5772759624606</v>
      </c>
      <c r="E1441" s="67">
        <f t="shared" si="213"/>
        <v>1047.5772759624606</v>
      </c>
      <c r="F1441" s="68">
        <f t="shared" si="214"/>
        <v>275.82780878252316</v>
      </c>
      <c r="G1441" s="68" cm="1">
        <f t="array" ref="G1441">_xll.DCE_EC312_SpecificHeat_Ca(B1441)</f>
        <v>650</v>
      </c>
      <c r="H1441" s="67">
        <f t="shared" si="215"/>
        <v>0.10558083077478991</v>
      </c>
      <c r="I1441" s="67">
        <f t="shared" si="216"/>
        <v>1046.9762018123022</v>
      </c>
      <c r="J1441" s="71">
        <f t="shared" si="208"/>
        <v>118.83333333333333</v>
      </c>
      <c r="K1441" s="72">
        <f t="shared" si="209"/>
        <v>1046.9762018123022</v>
      </c>
    </row>
    <row r="1442" spans="1:11">
      <c r="A1442" s="65">
        <v>1427</v>
      </c>
      <c r="B1442" s="67">
        <f t="shared" si="210"/>
        <v>1046.9762018123022</v>
      </c>
      <c r="C1442" s="66">
        <f t="shared" si="211"/>
        <v>118.91666666666667</v>
      </c>
      <c r="D1442" s="70">
        <f t="shared" si="212"/>
        <v>1047.6822000537629</v>
      </c>
      <c r="E1442" s="67">
        <f t="shared" si="213"/>
        <v>1047.6822000537629</v>
      </c>
      <c r="F1442" s="68">
        <f t="shared" si="214"/>
        <v>275.63315629032911</v>
      </c>
      <c r="G1442" s="68" cm="1">
        <f t="array" ref="G1442">_xll.DCE_EC312_SpecificHeat_Ca(B1442)</f>
        <v>650</v>
      </c>
      <c r="H1442" s="67">
        <f t="shared" si="215"/>
        <v>0.10550632207340499</v>
      </c>
      <c r="I1442" s="67">
        <f t="shared" si="216"/>
        <v>1047.0817081343755</v>
      </c>
      <c r="J1442" s="71">
        <f t="shared" si="208"/>
        <v>118.91666666666667</v>
      </c>
      <c r="K1442" s="72">
        <f t="shared" si="209"/>
        <v>1047.0817081343755</v>
      </c>
    </row>
    <row r="1443" spans="1:11">
      <c r="A1443" s="65">
        <v>1428</v>
      </c>
      <c r="B1443" s="67">
        <f t="shared" si="210"/>
        <v>1047.0817081343755</v>
      </c>
      <c r="C1443" s="66">
        <f t="shared" si="211"/>
        <v>119</v>
      </c>
      <c r="D1443" s="70">
        <f t="shared" si="212"/>
        <v>1047.7870507202226</v>
      </c>
      <c r="E1443" s="67">
        <f t="shared" si="213"/>
        <v>1047.7870507202226</v>
      </c>
      <c r="F1443" s="68">
        <f t="shared" si="214"/>
        <v>275.43877877703051</v>
      </c>
      <c r="G1443" s="68" cm="1">
        <f t="array" ref="G1443">_xll.DCE_EC312_SpecificHeat_Ca(B1443)</f>
        <v>650</v>
      </c>
      <c r="H1443" s="67">
        <f t="shared" si="215"/>
        <v>0.10543191862790548</v>
      </c>
      <c r="I1443" s="67">
        <f t="shared" si="216"/>
        <v>1047.1871400530033</v>
      </c>
      <c r="J1443" s="71">
        <f t="shared" si="208"/>
        <v>119</v>
      </c>
      <c r="K1443" s="72">
        <f t="shared" si="209"/>
        <v>1047.1871400530033</v>
      </c>
    </row>
    <row r="1444" spans="1:11">
      <c r="A1444" s="65">
        <v>1429</v>
      </c>
      <c r="B1444" s="67">
        <f t="shared" si="210"/>
        <v>1047.1871400530033</v>
      </c>
      <c r="C1444" s="66">
        <f t="shared" si="211"/>
        <v>119.08333333333333</v>
      </c>
      <c r="D1444" s="70">
        <f t="shared" si="212"/>
        <v>1047.8918280645321</v>
      </c>
      <c r="E1444" s="67">
        <f t="shared" si="213"/>
        <v>1047.8918280645321</v>
      </c>
      <c r="F1444" s="68">
        <f t="shared" si="214"/>
        <v>275.24467565967876</v>
      </c>
      <c r="G1444" s="68" cm="1">
        <f t="array" ref="G1444">_xll.DCE_EC312_SpecificHeat_Ca(B1444)</f>
        <v>650</v>
      </c>
      <c r="H1444" s="67">
        <f t="shared" si="215"/>
        <v>0.10535762021515141</v>
      </c>
      <c r="I1444" s="67">
        <f t="shared" si="216"/>
        <v>1047.2924976732183</v>
      </c>
      <c r="J1444" s="71">
        <f t="shared" si="208"/>
        <v>119.08333333333333</v>
      </c>
      <c r="K1444" s="72">
        <f t="shared" si="209"/>
        <v>1047.2924976732183</v>
      </c>
    </row>
    <row r="1445" spans="1:11">
      <c r="A1445" s="65">
        <v>1430</v>
      </c>
      <c r="B1445" s="67">
        <f t="shared" si="210"/>
        <v>1047.2924976732183</v>
      </c>
      <c r="C1445" s="66">
        <f t="shared" si="211"/>
        <v>119.16666666666667</v>
      </c>
      <c r="D1445" s="70">
        <f t="shared" si="212"/>
        <v>1047.996532189168</v>
      </c>
      <c r="E1445" s="67">
        <f t="shared" si="213"/>
        <v>1047.996532189168</v>
      </c>
      <c r="F1445" s="68">
        <f t="shared" si="214"/>
        <v>275.0508463565983</v>
      </c>
      <c r="G1445" s="68" cm="1">
        <f t="array" ref="G1445">_xll.DCE_EC312_SpecificHeat_Ca(B1445)</f>
        <v>650</v>
      </c>
      <c r="H1445" s="67">
        <f t="shared" si="215"/>
        <v>0.10528342661249017</v>
      </c>
      <c r="I1445" s="67">
        <f t="shared" si="216"/>
        <v>1047.3977810998308</v>
      </c>
      <c r="J1445" s="71">
        <f t="shared" si="208"/>
        <v>119.16666666666667</v>
      </c>
      <c r="K1445" s="72">
        <f t="shared" si="209"/>
        <v>1047.3977810998308</v>
      </c>
    </row>
    <row r="1446" spans="1:11">
      <c r="A1446" s="65">
        <v>1431</v>
      </c>
      <c r="B1446" s="67">
        <f t="shared" si="210"/>
        <v>1047.3977810998308</v>
      </c>
      <c r="C1446" s="66">
        <f t="shared" si="211"/>
        <v>119.25</v>
      </c>
      <c r="D1446" s="70">
        <f t="shared" si="212"/>
        <v>1048.1011631963925</v>
      </c>
      <c r="E1446" s="67">
        <f t="shared" si="213"/>
        <v>1048.1011631963925</v>
      </c>
      <c r="F1446" s="68">
        <f t="shared" si="214"/>
        <v>274.85729028823653</v>
      </c>
      <c r="G1446" s="68" cm="1">
        <f t="array" ref="G1446">_xll.DCE_EC312_SpecificHeat_Ca(B1446)</f>
        <v>650</v>
      </c>
      <c r="H1446" s="67">
        <f t="shared" si="215"/>
        <v>0.10520933759808171</v>
      </c>
      <c r="I1446" s="67">
        <f t="shared" si="216"/>
        <v>1047.5029904374289</v>
      </c>
      <c r="J1446" s="71">
        <f t="shared" si="208"/>
        <v>119.25</v>
      </c>
      <c r="K1446" s="72">
        <f t="shared" si="209"/>
        <v>1047.5029904374289</v>
      </c>
    </row>
    <row r="1447" spans="1:11">
      <c r="A1447" s="65">
        <v>1432</v>
      </c>
      <c r="B1447" s="67">
        <f t="shared" si="210"/>
        <v>1047.5029904374289</v>
      </c>
      <c r="C1447" s="66">
        <f t="shared" si="211"/>
        <v>119.33333333333333</v>
      </c>
      <c r="D1447" s="70">
        <f t="shared" si="212"/>
        <v>1048.2057211882536</v>
      </c>
      <c r="E1447" s="67">
        <f t="shared" si="213"/>
        <v>1048.2057211882536</v>
      </c>
      <c r="F1447" s="68">
        <f t="shared" si="214"/>
        <v>274.66400687633899</v>
      </c>
      <c r="G1447" s="68" cm="1">
        <f t="array" ref="G1447">_xll.DCE_EC312_SpecificHeat_Ca(B1447)</f>
        <v>650</v>
      </c>
      <c r="H1447" s="67">
        <f t="shared" si="215"/>
        <v>0.10513535295058296</v>
      </c>
      <c r="I1447" s="67">
        <f t="shared" si="216"/>
        <v>1047.6081257903795</v>
      </c>
      <c r="J1447" s="71">
        <f t="shared" ref="J1447:J1510" si="217">C1447</f>
        <v>119.33333333333333</v>
      </c>
      <c r="K1447" s="72">
        <f t="shared" ref="K1447:K1510" si="218">I1447</f>
        <v>1047.6081257903795</v>
      </c>
    </row>
    <row r="1448" spans="1:11">
      <c r="A1448" s="65">
        <v>1433</v>
      </c>
      <c r="B1448" s="67">
        <f t="shared" si="210"/>
        <v>1047.6081257903795</v>
      </c>
      <c r="C1448" s="66">
        <f t="shared" si="211"/>
        <v>119.41666666666667</v>
      </c>
      <c r="D1448" s="70">
        <f t="shared" si="212"/>
        <v>1048.310206266586</v>
      </c>
      <c r="E1448" s="67">
        <f t="shared" si="213"/>
        <v>1048.310206266586</v>
      </c>
      <c r="F1448" s="68">
        <f t="shared" si="214"/>
        <v>274.47099554451671</v>
      </c>
      <c r="G1448" s="68" cm="1">
        <f t="array" ref="G1448">_xll.DCE_EC312_SpecificHeat_Ca(B1448)</f>
        <v>650</v>
      </c>
      <c r="H1448" s="67">
        <f t="shared" si="215"/>
        <v>0.10506147244936487</v>
      </c>
      <c r="I1448" s="67">
        <f t="shared" si="216"/>
        <v>1047.7131872628288</v>
      </c>
      <c r="J1448" s="71">
        <f t="shared" si="217"/>
        <v>119.41666666666667</v>
      </c>
      <c r="K1448" s="72">
        <f t="shared" si="218"/>
        <v>1047.7131872628288</v>
      </c>
    </row>
    <row r="1449" spans="1:11">
      <c r="A1449" s="65">
        <v>1434</v>
      </c>
      <c r="B1449" s="67">
        <f t="shared" si="210"/>
        <v>1047.7131872628288</v>
      </c>
      <c r="C1449" s="66">
        <f t="shared" si="211"/>
        <v>119.5</v>
      </c>
      <c r="D1449" s="70">
        <f t="shared" si="212"/>
        <v>1048.414618533011</v>
      </c>
      <c r="E1449" s="67">
        <f t="shared" si="213"/>
        <v>1048.414618533011</v>
      </c>
      <c r="F1449" s="68">
        <f t="shared" si="214"/>
        <v>274.27825571788628</v>
      </c>
      <c r="G1449" s="68" cm="1">
        <f t="array" ref="G1449">_xll.DCE_EC312_SpecificHeat_Ca(B1449)</f>
        <v>650</v>
      </c>
      <c r="H1449" s="67">
        <f t="shared" si="215"/>
        <v>0.10498769587437465</v>
      </c>
      <c r="I1449" s="67">
        <f t="shared" si="216"/>
        <v>1047.8181749587031</v>
      </c>
      <c r="J1449" s="71">
        <f t="shared" si="217"/>
        <v>119.5</v>
      </c>
      <c r="K1449" s="72">
        <f t="shared" si="218"/>
        <v>1047.8181749587031</v>
      </c>
    </row>
    <row r="1450" spans="1:11">
      <c r="A1450" s="65">
        <v>1435</v>
      </c>
      <c r="B1450" s="67">
        <f t="shared" si="210"/>
        <v>1047.8181749587031</v>
      </c>
      <c r="C1450" s="66">
        <f t="shared" si="211"/>
        <v>119.58333333333333</v>
      </c>
      <c r="D1450" s="70">
        <f t="shared" si="212"/>
        <v>1048.5189580889382</v>
      </c>
      <c r="E1450" s="67">
        <f t="shared" si="213"/>
        <v>1048.5189580889382</v>
      </c>
      <c r="F1450" s="68">
        <f t="shared" si="214"/>
        <v>274.08578682317784</v>
      </c>
      <c r="G1450" s="68" cm="1">
        <f t="array" ref="G1450">_xll.DCE_EC312_SpecificHeat_Ca(B1450)</f>
        <v>650</v>
      </c>
      <c r="H1450" s="67">
        <f t="shared" si="215"/>
        <v>0.10491402300617721</v>
      </c>
      <c r="I1450" s="67">
        <f t="shared" si="216"/>
        <v>1047.9230889817093</v>
      </c>
      <c r="J1450" s="71">
        <f t="shared" si="217"/>
        <v>119.58333333333333</v>
      </c>
      <c r="K1450" s="72">
        <f t="shared" si="218"/>
        <v>1047.9230889817093</v>
      </c>
    </row>
    <row r="1451" spans="1:11">
      <c r="A1451" s="65">
        <v>1436</v>
      </c>
      <c r="B1451" s="67">
        <f t="shared" si="210"/>
        <v>1047.9230889817093</v>
      </c>
      <c r="C1451" s="66">
        <f t="shared" si="211"/>
        <v>119.66666666666667</v>
      </c>
      <c r="D1451" s="70">
        <f t="shared" si="212"/>
        <v>1048.6232250355654</v>
      </c>
      <c r="E1451" s="67">
        <f t="shared" si="213"/>
        <v>1048.6232250355654</v>
      </c>
      <c r="F1451" s="68">
        <f t="shared" si="214"/>
        <v>273.89358828884582</v>
      </c>
      <c r="G1451" s="68" cm="1">
        <f t="array" ref="G1451">_xll.DCE_EC312_SpecificHeat_Ca(B1451)</f>
        <v>650</v>
      </c>
      <c r="H1451" s="67">
        <f t="shared" si="215"/>
        <v>0.10484045362599745</v>
      </c>
      <c r="I1451" s="67">
        <f t="shared" si="216"/>
        <v>1048.0279294353352</v>
      </c>
      <c r="J1451" s="71">
        <f t="shared" si="217"/>
        <v>119.66666666666667</v>
      </c>
      <c r="K1451" s="72">
        <f t="shared" si="218"/>
        <v>1048.0279294353352</v>
      </c>
    </row>
    <row r="1452" spans="1:11">
      <c r="A1452" s="65">
        <v>1437</v>
      </c>
      <c r="B1452" s="67">
        <f t="shared" si="210"/>
        <v>1048.0279294353352</v>
      </c>
      <c r="C1452" s="66">
        <f t="shared" si="211"/>
        <v>119.75</v>
      </c>
      <c r="D1452" s="70">
        <f t="shared" si="212"/>
        <v>1048.7274194738789</v>
      </c>
      <c r="E1452" s="67">
        <f t="shared" si="213"/>
        <v>1048.7274194738789</v>
      </c>
      <c r="F1452" s="68">
        <f t="shared" si="214"/>
        <v>273.70165954479199</v>
      </c>
      <c r="G1452" s="68" cm="1">
        <f t="array" ref="G1452">_xll.DCE_EC312_SpecificHeat_Ca(B1452)</f>
        <v>650</v>
      </c>
      <c r="H1452" s="67">
        <f t="shared" si="215"/>
        <v>0.10476698751561428</v>
      </c>
      <c r="I1452" s="67">
        <f t="shared" si="216"/>
        <v>1048.1326964228508</v>
      </c>
      <c r="J1452" s="71">
        <f t="shared" si="217"/>
        <v>119.75</v>
      </c>
      <c r="K1452" s="72">
        <f t="shared" si="218"/>
        <v>1048.1326964228508</v>
      </c>
    </row>
    <row r="1453" spans="1:11">
      <c r="A1453" s="65">
        <v>1438</v>
      </c>
      <c r="B1453" s="67">
        <f t="shared" si="210"/>
        <v>1048.1326964228508</v>
      </c>
      <c r="C1453" s="66">
        <f t="shared" si="211"/>
        <v>119.83333333333333</v>
      </c>
      <c r="D1453" s="70">
        <f t="shared" si="212"/>
        <v>1048.8315415046548</v>
      </c>
      <c r="E1453" s="67">
        <f t="shared" si="213"/>
        <v>1048.8315415046548</v>
      </c>
      <c r="F1453" s="68">
        <f t="shared" si="214"/>
        <v>273.51000002264237</v>
      </c>
      <c r="G1453" s="68" cm="1">
        <f t="array" ref="G1453">_xll.DCE_EC312_SpecificHeat_Ca(B1453)</f>
        <v>650</v>
      </c>
      <c r="H1453" s="67">
        <f t="shared" si="215"/>
        <v>0.10469362445746661</v>
      </c>
      <c r="I1453" s="67">
        <f t="shared" si="216"/>
        <v>1048.2373900473083</v>
      </c>
      <c r="J1453" s="71">
        <f t="shared" si="217"/>
        <v>119.83333333333333</v>
      </c>
      <c r="K1453" s="72">
        <f t="shared" si="218"/>
        <v>1048.2373900473083</v>
      </c>
    </row>
    <row r="1454" spans="1:11">
      <c r="A1454" s="65">
        <v>1439</v>
      </c>
      <c r="B1454" s="67">
        <f t="shared" si="210"/>
        <v>1048.2373900473083</v>
      </c>
      <c r="C1454" s="66">
        <f t="shared" si="211"/>
        <v>119.91666666666667</v>
      </c>
      <c r="D1454" s="70">
        <f t="shared" si="212"/>
        <v>1048.9355912284589</v>
      </c>
      <c r="E1454" s="67">
        <f t="shared" si="213"/>
        <v>1048.9355912284589</v>
      </c>
      <c r="F1454" s="68">
        <f t="shared" si="214"/>
        <v>273.31860915550908</v>
      </c>
      <c r="G1454" s="68" cm="1">
        <f t="array" ref="G1454">_xll.DCE_EC312_SpecificHeat_Ca(B1454)</f>
        <v>650</v>
      </c>
      <c r="H1454" s="67">
        <f t="shared" si="215"/>
        <v>0.10462036423456221</v>
      </c>
      <c r="I1454" s="67">
        <f t="shared" si="216"/>
        <v>1048.3420104115428</v>
      </c>
      <c r="J1454" s="71">
        <f t="shared" si="217"/>
        <v>119.91666666666667</v>
      </c>
      <c r="K1454" s="72">
        <f t="shared" si="218"/>
        <v>1048.3420104115428</v>
      </c>
    </row>
    <row r="1455" spans="1:11">
      <c r="A1455" s="65">
        <v>1440</v>
      </c>
      <c r="B1455" s="67">
        <f t="shared" si="210"/>
        <v>1048.3420104115428</v>
      </c>
      <c r="C1455" s="66">
        <f t="shared" si="211"/>
        <v>120</v>
      </c>
      <c r="D1455" s="70">
        <f t="shared" si="212"/>
        <v>1049.039568745648</v>
      </c>
      <c r="E1455" s="67">
        <f t="shared" si="213"/>
        <v>1049.039568745648</v>
      </c>
      <c r="F1455" s="68">
        <f t="shared" si="214"/>
        <v>273.1274863782146</v>
      </c>
      <c r="G1455" s="68" cm="1">
        <f t="array" ref="G1455">_xll.DCE_EC312_SpecificHeat_Ca(B1455)</f>
        <v>650</v>
      </c>
      <c r="H1455" s="67">
        <f t="shared" si="215"/>
        <v>0.10454720663056352</v>
      </c>
      <c r="I1455" s="67">
        <f t="shared" si="216"/>
        <v>1048.4465576181733</v>
      </c>
      <c r="J1455" s="71">
        <f t="shared" si="217"/>
        <v>120</v>
      </c>
      <c r="K1455" s="72">
        <f t="shared" si="218"/>
        <v>1048.4465576181733</v>
      </c>
    </row>
    <row r="1456" spans="1:11">
      <c r="A1456" s="65">
        <v>1441</v>
      </c>
      <c r="B1456" s="67">
        <f t="shared" si="210"/>
        <v>1048.4465576181733</v>
      </c>
      <c r="C1456" s="66">
        <f t="shared" si="211"/>
        <v>120.08333333333333</v>
      </c>
      <c r="D1456" s="70">
        <f t="shared" si="212"/>
        <v>1049.1434741563703</v>
      </c>
      <c r="E1456" s="67">
        <f t="shared" si="213"/>
        <v>1049.1434741563703</v>
      </c>
      <c r="F1456" s="68">
        <f t="shared" si="214"/>
        <v>272.93663112722277</v>
      </c>
      <c r="G1456" s="68" cm="1">
        <f t="array" ref="G1456">_xll.DCE_EC312_SpecificHeat_Ca(B1456)</f>
        <v>650</v>
      </c>
      <c r="H1456" s="67">
        <f t="shared" si="215"/>
        <v>0.1044741514297613</v>
      </c>
      <c r="I1456" s="67">
        <f t="shared" si="216"/>
        <v>1048.551031769603</v>
      </c>
      <c r="J1456" s="71">
        <f t="shared" si="217"/>
        <v>120.08333333333333</v>
      </c>
      <c r="K1456" s="72">
        <f t="shared" si="218"/>
        <v>1048.551031769603</v>
      </c>
    </row>
    <row r="1457" spans="1:11">
      <c r="A1457" s="65">
        <v>1442</v>
      </c>
      <c r="B1457" s="67">
        <f t="shared" si="210"/>
        <v>1048.551031769603</v>
      </c>
      <c r="C1457" s="66">
        <f t="shared" si="211"/>
        <v>120.16666666666667</v>
      </c>
      <c r="D1457" s="70">
        <f t="shared" si="212"/>
        <v>1049.2473075605649</v>
      </c>
      <c r="E1457" s="67">
        <f t="shared" si="213"/>
        <v>1049.2473075605649</v>
      </c>
      <c r="F1457" s="68">
        <f t="shared" si="214"/>
        <v>272.74604284027242</v>
      </c>
      <c r="G1457" s="68" cm="1">
        <f t="array" ref="G1457">_xll.DCE_EC312_SpecificHeat_Ca(B1457)</f>
        <v>650</v>
      </c>
      <c r="H1457" s="67">
        <f t="shared" si="215"/>
        <v>0.10440119841693427</v>
      </c>
      <c r="I1457" s="67">
        <f t="shared" si="216"/>
        <v>1048.65543296802</v>
      </c>
      <c r="J1457" s="71">
        <f t="shared" si="217"/>
        <v>120.16666666666667</v>
      </c>
      <c r="K1457" s="72">
        <f t="shared" si="218"/>
        <v>1048.65543296802</v>
      </c>
    </row>
    <row r="1458" spans="1:11">
      <c r="A1458" s="65">
        <v>1443</v>
      </c>
      <c r="B1458" s="67">
        <f t="shared" si="210"/>
        <v>1048.65543296802</v>
      </c>
      <c r="C1458" s="66">
        <f t="shared" si="211"/>
        <v>120.25</v>
      </c>
      <c r="D1458" s="70">
        <f t="shared" si="212"/>
        <v>1049.3510690579644</v>
      </c>
      <c r="E1458" s="67">
        <f t="shared" si="213"/>
        <v>1049.3510690579644</v>
      </c>
      <c r="F1458" s="68">
        <f t="shared" si="214"/>
        <v>272.55572095704326</v>
      </c>
      <c r="G1458" s="68" cm="1">
        <f t="array" ref="G1458">_xll.DCE_EC312_SpecificHeat_Ca(B1458)</f>
        <v>650</v>
      </c>
      <c r="H1458" s="67">
        <f t="shared" si="215"/>
        <v>0.10432834737760413</v>
      </c>
      <c r="I1458" s="67">
        <f t="shared" si="216"/>
        <v>1048.7597613153976</v>
      </c>
      <c r="J1458" s="71">
        <f t="shared" si="217"/>
        <v>120.25</v>
      </c>
      <c r="K1458" s="72">
        <f t="shared" si="218"/>
        <v>1048.7597613153976</v>
      </c>
    </row>
    <row r="1459" spans="1:11">
      <c r="A1459" s="65">
        <v>1444</v>
      </c>
      <c r="B1459" s="67">
        <f t="shared" si="210"/>
        <v>1048.7597613153976</v>
      </c>
      <c r="C1459" s="66">
        <f t="shared" si="211"/>
        <v>120.33333333333333</v>
      </c>
      <c r="D1459" s="70">
        <f t="shared" si="212"/>
        <v>1049.4547587480934</v>
      </c>
      <c r="E1459" s="67">
        <f t="shared" si="213"/>
        <v>1049.4547587480934</v>
      </c>
      <c r="F1459" s="68">
        <f t="shared" si="214"/>
        <v>272.36566491852335</v>
      </c>
      <c r="G1459" s="68" cm="1">
        <f t="array" ref="G1459">_xll.DCE_EC312_SpecificHeat_Ca(B1459)</f>
        <v>650</v>
      </c>
      <c r="H1459" s="67">
        <f t="shared" si="215"/>
        <v>0.10425559809779342</v>
      </c>
      <c r="I1459" s="67">
        <f t="shared" si="216"/>
        <v>1048.8640169134953</v>
      </c>
      <c r="J1459" s="71">
        <f t="shared" si="217"/>
        <v>120.33333333333333</v>
      </c>
      <c r="K1459" s="72">
        <f t="shared" si="218"/>
        <v>1048.8640169134953</v>
      </c>
    </row>
    <row r="1460" spans="1:11">
      <c r="A1460" s="65">
        <v>1445</v>
      </c>
      <c r="B1460" s="67">
        <f t="shared" si="210"/>
        <v>1048.8640169134953</v>
      </c>
      <c r="C1460" s="66">
        <f t="shared" si="211"/>
        <v>120.41666666666667</v>
      </c>
      <c r="D1460" s="70">
        <f t="shared" si="212"/>
        <v>1049.5583767302705</v>
      </c>
      <c r="E1460" s="67">
        <f t="shared" si="213"/>
        <v>1049.5583767302705</v>
      </c>
      <c r="F1460" s="68">
        <f t="shared" si="214"/>
        <v>272.17587416743049</v>
      </c>
      <c r="G1460" s="68" cm="1">
        <f t="array" ref="G1460">_xll.DCE_EC312_SpecificHeat_Ca(B1460)</f>
        <v>650</v>
      </c>
      <c r="H1460" s="67">
        <f t="shared" si="215"/>
        <v>0.1041829503641867</v>
      </c>
      <c r="I1460" s="67">
        <f t="shared" si="216"/>
        <v>1048.9681998638596</v>
      </c>
      <c r="J1460" s="71">
        <f t="shared" si="217"/>
        <v>120.41666666666667</v>
      </c>
      <c r="K1460" s="72">
        <f t="shared" si="218"/>
        <v>1048.9681998638596</v>
      </c>
    </row>
    <row r="1461" spans="1:11">
      <c r="A1461" s="65">
        <v>1446</v>
      </c>
      <c r="B1461" s="67">
        <f t="shared" si="210"/>
        <v>1048.9681998638596</v>
      </c>
      <c r="C1461" s="66">
        <f t="shared" si="211"/>
        <v>120.5</v>
      </c>
      <c r="D1461" s="70">
        <f t="shared" si="212"/>
        <v>1049.6619231036084</v>
      </c>
      <c r="E1461" s="67">
        <f t="shared" si="213"/>
        <v>1049.6619231036084</v>
      </c>
      <c r="F1461" s="68">
        <f t="shared" si="214"/>
        <v>271.98634814791865</v>
      </c>
      <c r="G1461" s="68" cm="1">
        <f t="array" ref="G1461">_xll.DCE_EC312_SpecificHeat_Ca(B1461)</f>
        <v>650</v>
      </c>
      <c r="H1461" s="67">
        <f t="shared" si="215"/>
        <v>0.10411040396401836</v>
      </c>
      <c r="I1461" s="67">
        <f t="shared" si="216"/>
        <v>1049.0723102678237</v>
      </c>
      <c r="J1461" s="71">
        <f t="shared" si="217"/>
        <v>120.5</v>
      </c>
      <c r="K1461" s="72">
        <f t="shared" si="218"/>
        <v>1049.0723102678237</v>
      </c>
    </row>
    <row r="1462" spans="1:11">
      <c r="A1462" s="65">
        <v>1447</v>
      </c>
      <c r="B1462" s="67">
        <f t="shared" si="210"/>
        <v>1049.0723102678237</v>
      </c>
      <c r="C1462" s="66">
        <f t="shared" si="211"/>
        <v>120.58333333333333</v>
      </c>
      <c r="D1462" s="70">
        <f t="shared" si="212"/>
        <v>1049.7653979670142</v>
      </c>
      <c r="E1462" s="67">
        <f t="shared" si="213"/>
        <v>1049.7653979670142</v>
      </c>
      <c r="F1462" s="68">
        <f t="shared" si="214"/>
        <v>271.7970863057302</v>
      </c>
      <c r="G1462" s="68" cm="1">
        <f t="array" ref="G1462">_xll.DCE_EC312_SpecificHeat_Ca(B1462)</f>
        <v>650</v>
      </c>
      <c r="H1462" s="67">
        <f t="shared" si="215"/>
        <v>0.10403795868513067</v>
      </c>
      <c r="I1462" s="67">
        <f t="shared" si="216"/>
        <v>1049.1763482265089</v>
      </c>
      <c r="J1462" s="71">
        <f t="shared" si="217"/>
        <v>120.58333333333333</v>
      </c>
      <c r="K1462" s="72">
        <f t="shared" si="218"/>
        <v>1049.1763482265089</v>
      </c>
    </row>
    <row r="1463" spans="1:11">
      <c r="A1463" s="65">
        <v>1448</v>
      </c>
      <c r="B1463" s="67">
        <f t="shared" si="210"/>
        <v>1049.1763482265089</v>
      </c>
      <c r="C1463" s="66">
        <f t="shared" si="211"/>
        <v>120.66666666666667</v>
      </c>
      <c r="D1463" s="70">
        <f t="shared" si="212"/>
        <v>1049.8688014191905</v>
      </c>
      <c r="E1463" s="67">
        <f t="shared" si="213"/>
        <v>1049.8688014191905</v>
      </c>
      <c r="F1463" s="68">
        <f t="shared" si="214"/>
        <v>271.6080880882817</v>
      </c>
      <c r="G1463" s="68" cm="1">
        <f t="array" ref="G1463">_xll.DCE_EC312_SpecificHeat_Ca(B1463)</f>
        <v>650</v>
      </c>
      <c r="H1463" s="67">
        <f t="shared" si="215"/>
        <v>0.1039656143160069</v>
      </c>
      <c r="I1463" s="67">
        <f t="shared" si="216"/>
        <v>1049.2803138408249</v>
      </c>
      <c r="J1463" s="71">
        <f t="shared" si="217"/>
        <v>120.66666666666667</v>
      </c>
      <c r="K1463" s="72">
        <f t="shared" si="218"/>
        <v>1049.2803138408249</v>
      </c>
    </row>
    <row r="1464" spans="1:11">
      <c r="A1464" s="65">
        <v>1449</v>
      </c>
      <c r="B1464" s="67">
        <f t="shared" si="210"/>
        <v>1049.2803138408249</v>
      </c>
      <c r="C1464" s="66">
        <f t="shared" si="211"/>
        <v>120.75</v>
      </c>
      <c r="D1464" s="70">
        <f t="shared" si="212"/>
        <v>1049.9721335586355</v>
      </c>
      <c r="E1464" s="67">
        <f t="shared" si="213"/>
        <v>1049.9721335586355</v>
      </c>
      <c r="F1464" s="68">
        <f t="shared" si="214"/>
        <v>271.41935294441777</v>
      </c>
      <c r="G1464" s="68" cm="1">
        <f t="array" ref="G1464">_xll.DCE_EC312_SpecificHeat_Ca(B1464)</f>
        <v>650</v>
      </c>
      <c r="H1464" s="67">
        <f t="shared" si="215"/>
        <v>0.10389337064567682</v>
      </c>
      <c r="I1464" s="67">
        <f t="shared" si="216"/>
        <v>1049.3842072114705</v>
      </c>
      <c r="J1464" s="71">
        <f t="shared" si="217"/>
        <v>120.75</v>
      </c>
      <c r="K1464" s="72">
        <f t="shared" si="218"/>
        <v>1049.3842072114705</v>
      </c>
    </row>
    <row r="1465" spans="1:11">
      <c r="A1465" s="65">
        <v>1450</v>
      </c>
      <c r="B1465" s="67">
        <f t="shared" si="210"/>
        <v>1049.3842072114705</v>
      </c>
      <c r="C1465" s="66">
        <f t="shared" si="211"/>
        <v>120.83333333333333</v>
      </c>
      <c r="D1465" s="70">
        <f t="shared" si="212"/>
        <v>1050.075394483644</v>
      </c>
      <c r="E1465" s="67">
        <f t="shared" si="213"/>
        <v>1050.075394483644</v>
      </c>
      <c r="F1465" s="68">
        <f t="shared" si="214"/>
        <v>271.23088032453501</v>
      </c>
      <c r="G1465" s="68" cm="1">
        <f t="array" ref="G1465">_xll.DCE_EC312_SpecificHeat_Ca(B1465)</f>
        <v>650</v>
      </c>
      <c r="H1465" s="67">
        <f t="shared" si="215"/>
        <v>0.10382122746376432</v>
      </c>
      <c r="I1465" s="67">
        <f t="shared" si="216"/>
        <v>1049.4880284389344</v>
      </c>
      <c r="J1465" s="71">
        <f t="shared" si="217"/>
        <v>120.83333333333333</v>
      </c>
      <c r="K1465" s="72">
        <f t="shared" si="218"/>
        <v>1049.4880284389344</v>
      </c>
    </row>
    <row r="1466" spans="1:11">
      <c r="A1466" s="65">
        <v>1451</v>
      </c>
      <c r="B1466" s="67">
        <f t="shared" si="210"/>
        <v>1049.4880284389344</v>
      </c>
      <c r="C1466" s="66">
        <f t="shared" si="211"/>
        <v>120.91666666666667</v>
      </c>
      <c r="D1466" s="70">
        <f t="shared" si="212"/>
        <v>1050.1785842923071</v>
      </c>
      <c r="E1466" s="67">
        <f t="shared" si="213"/>
        <v>1050.1785842923071</v>
      </c>
      <c r="F1466" s="68">
        <f t="shared" si="214"/>
        <v>271.04266968036347</v>
      </c>
      <c r="G1466" s="68" cm="1">
        <f t="array" ref="G1466">_xll.DCE_EC312_SpecificHeat_Ca(B1466)</f>
        <v>650</v>
      </c>
      <c r="H1466" s="67">
        <f t="shared" si="215"/>
        <v>0.1037491845604037</v>
      </c>
      <c r="I1466" s="67">
        <f t="shared" si="216"/>
        <v>1049.5917776234949</v>
      </c>
      <c r="J1466" s="71">
        <f t="shared" si="217"/>
        <v>120.91666666666667</v>
      </c>
      <c r="K1466" s="72">
        <f t="shared" si="218"/>
        <v>1049.5917776234949</v>
      </c>
    </row>
    <row r="1467" spans="1:11">
      <c r="A1467" s="65">
        <v>1452</v>
      </c>
      <c r="B1467" s="67">
        <f t="shared" si="210"/>
        <v>1049.5917776234949</v>
      </c>
      <c r="C1467" s="66">
        <f t="shared" si="211"/>
        <v>121</v>
      </c>
      <c r="D1467" s="70">
        <f t="shared" si="212"/>
        <v>1050.281703082514</v>
      </c>
      <c r="E1467" s="67">
        <f t="shared" si="213"/>
        <v>1050.281703082514</v>
      </c>
      <c r="F1467" s="68">
        <f t="shared" si="214"/>
        <v>270.85472046552957</v>
      </c>
      <c r="G1467" s="68" cm="1">
        <f t="array" ref="G1467">_xll.DCE_EC312_SpecificHeat_Ca(B1467)</f>
        <v>650</v>
      </c>
      <c r="H1467" s="67">
        <f t="shared" si="215"/>
        <v>0.10367724172645516</v>
      </c>
      <c r="I1467" s="67">
        <f t="shared" si="216"/>
        <v>1049.6954548652213</v>
      </c>
      <c r="J1467" s="71">
        <f t="shared" si="217"/>
        <v>121</v>
      </c>
      <c r="K1467" s="72">
        <f t="shared" si="218"/>
        <v>1049.6954548652213</v>
      </c>
    </row>
    <row r="1468" spans="1:11">
      <c r="A1468" s="65">
        <v>1453</v>
      </c>
      <c r="B1468" s="67">
        <f t="shared" si="210"/>
        <v>1049.6954548652213</v>
      </c>
      <c r="C1468" s="66">
        <f t="shared" si="211"/>
        <v>121.08333333333333</v>
      </c>
      <c r="D1468" s="70">
        <f t="shared" si="212"/>
        <v>1050.3847509519519</v>
      </c>
      <c r="E1468" s="67">
        <f t="shared" si="213"/>
        <v>1050.3847509519519</v>
      </c>
      <c r="F1468" s="68">
        <f t="shared" si="214"/>
        <v>270.66703213500659</v>
      </c>
      <c r="G1468" s="68" cm="1">
        <f t="array" ref="G1468">_xll.DCE_EC312_SpecificHeat_Ca(B1468)</f>
        <v>650</v>
      </c>
      <c r="H1468" s="67">
        <f t="shared" si="215"/>
        <v>0.10360539875329441</v>
      </c>
      <c r="I1468" s="67">
        <f t="shared" si="216"/>
        <v>1049.7990602639745</v>
      </c>
      <c r="J1468" s="71">
        <f t="shared" si="217"/>
        <v>121.08333333333333</v>
      </c>
      <c r="K1468" s="72">
        <f t="shared" si="218"/>
        <v>1049.7990602639745</v>
      </c>
    </row>
    <row r="1469" spans="1:11">
      <c r="A1469" s="65">
        <v>1454</v>
      </c>
      <c r="B1469" s="67">
        <f t="shared" si="210"/>
        <v>1049.7990602639745</v>
      </c>
      <c r="C1469" s="66">
        <f t="shared" si="211"/>
        <v>121.16666666666667</v>
      </c>
      <c r="D1469" s="70">
        <f t="shared" si="212"/>
        <v>1050.4877279981063</v>
      </c>
      <c r="E1469" s="67">
        <f t="shared" si="213"/>
        <v>1050.4877279981063</v>
      </c>
      <c r="F1469" s="68">
        <f t="shared" si="214"/>
        <v>270.47960414528723</v>
      </c>
      <c r="G1469" s="68" cm="1">
        <f t="array" ref="G1469">_xll.DCE_EC312_SpecificHeat_Ca(B1469)</f>
        <v>650</v>
      </c>
      <c r="H1469" s="67">
        <f t="shared" si="215"/>
        <v>0.10353365543287879</v>
      </c>
      <c r="I1469" s="67">
        <f t="shared" si="216"/>
        <v>1049.9025939194073</v>
      </c>
      <c r="J1469" s="71">
        <f t="shared" si="217"/>
        <v>121.16666666666667</v>
      </c>
      <c r="K1469" s="72">
        <f t="shared" si="218"/>
        <v>1049.9025939194073</v>
      </c>
    </row>
    <row r="1470" spans="1:11">
      <c r="A1470" s="65">
        <v>1455</v>
      </c>
      <c r="B1470" s="67">
        <f t="shared" si="210"/>
        <v>1049.9025939194073</v>
      </c>
      <c r="C1470" s="66">
        <f t="shared" si="211"/>
        <v>121.25</v>
      </c>
      <c r="D1470" s="70">
        <f t="shared" si="212"/>
        <v>1050.5906343182617</v>
      </c>
      <c r="E1470" s="67">
        <f t="shared" si="213"/>
        <v>1050.5906343182617</v>
      </c>
      <c r="F1470" s="68">
        <f t="shared" si="214"/>
        <v>270.29243595429404</v>
      </c>
      <c r="G1470" s="68" cm="1">
        <f t="array" ref="G1470">_xll.DCE_EC312_SpecificHeat_Ca(B1470)</f>
        <v>650</v>
      </c>
      <c r="H1470" s="67">
        <f t="shared" si="215"/>
        <v>0.10346201155771299</v>
      </c>
      <c r="I1470" s="67">
        <f t="shared" si="216"/>
        <v>1050.006055930965</v>
      </c>
      <c r="J1470" s="71">
        <f t="shared" si="217"/>
        <v>121.25</v>
      </c>
      <c r="K1470" s="72">
        <f t="shared" si="218"/>
        <v>1050.006055930965</v>
      </c>
    </row>
    <row r="1471" spans="1:11">
      <c r="A1471" s="65">
        <v>1456</v>
      </c>
      <c r="B1471" s="67">
        <f t="shared" si="210"/>
        <v>1050.006055930965</v>
      </c>
      <c r="C1471" s="66">
        <f t="shared" si="211"/>
        <v>121.33333333333333</v>
      </c>
      <c r="D1471" s="70">
        <f t="shared" si="212"/>
        <v>1050.6934700095028</v>
      </c>
      <c r="E1471" s="67">
        <f t="shared" si="213"/>
        <v>1050.6934700095028</v>
      </c>
      <c r="F1471" s="68">
        <f t="shared" si="214"/>
        <v>270.10552702149971</v>
      </c>
      <c r="G1471" s="68" cm="1">
        <f t="array" ref="G1471">_xll.DCE_EC312_SpecificHeat_Ca(B1471)</f>
        <v>650</v>
      </c>
      <c r="H1471" s="67">
        <f t="shared" si="215"/>
        <v>0.10339046692089499</v>
      </c>
      <c r="I1471" s="67">
        <f t="shared" si="216"/>
        <v>1050.1094463978859</v>
      </c>
      <c r="J1471" s="71">
        <f t="shared" si="217"/>
        <v>121.33333333333333</v>
      </c>
      <c r="K1471" s="72">
        <f t="shared" si="218"/>
        <v>1050.1094463978859</v>
      </c>
    </row>
    <row r="1472" spans="1:11">
      <c r="A1472" s="65">
        <v>1457</v>
      </c>
      <c r="B1472" s="67">
        <f t="shared" si="210"/>
        <v>1050.1094463978859</v>
      </c>
      <c r="C1472" s="66">
        <f t="shared" si="211"/>
        <v>121.41666666666667</v>
      </c>
      <c r="D1472" s="70">
        <f t="shared" si="212"/>
        <v>1050.7962351687142</v>
      </c>
      <c r="E1472" s="67">
        <f t="shared" si="213"/>
        <v>1050.7962351687142</v>
      </c>
      <c r="F1472" s="68">
        <f t="shared" si="214"/>
        <v>269.91887680792331</v>
      </c>
      <c r="G1472" s="68" cm="1">
        <f t="array" ref="G1472">_xll.DCE_EC312_SpecificHeat_Ca(B1472)</f>
        <v>650</v>
      </c>
      <c r="H1472" s="67">
        <f t="shared" si="215"/>
        <v>0.10331902131611469</v>
      </c>
      <c r="I1472" s="67">
        <f t="shared" si="216"/>
        <v>1050.212765419202</v>
      </c>
      <c r="J1472" s="71">
        <f t="shared" si="217"/>
        <v>121.41666666666667</v>
      </c>
      <c r="K1472" s="72">
        <f t="shared" si="218"/>
        <v>1050.212765419202</v>
      </c>
    </row>
    <row r="1473" spans="1:11">
      <c r="A1473" s="65">
        <v>1458</v>
      </c>
      <c r="B1473" s="67">
        <f t="shared" si="210"/>
        <v>1050.212765419202</v>
      </c>
      <c r="C1473" s="66">
        <f t="shared" si="211"/>
        <v>121.5</v>
      </c>
      <c r="D1473" s="70">
        <f t="shared" si="212"/>
        <v>1050.8989298925815</v>
      </c>
      <c r="E1473" s="67">
        <f t="shared" si="213"/>
        <v>1050.8989298925815</v>
      </c>
      <c r="F1473" s="68">
        <f t="shared" si="214"/>
        <v>269.73248477618063</v>
      </c>
      <c r="G1473" s="68" cm="1">
        <f t="array" ref="G1473">_xll.DCE_EC312_SpecificHeat_Ca(B1473)</f>
        <v>650</v>
      </c>
      <c r="H1473" s="67">
        <f t="shared" si="215"/>
        <v>0.10324767453767326</v>
      </c>
      <c r="I1473" s="67">
        <f t="shared" si="216"/>
        <v>1050.3160130937397</v>
      </c>
      <c r="J1473" s="71">
        <f t="shared" si="217"/>
        <v>121.5</v>
      </c>
      <c r="K1473" s="72">
        <f t="shared" si="218"/>
        <v>1050.3160130937397</v>
      </c>
    </row>
    <row r="1474" spans="1:11">
      <c r="A1474" s="65">
        <v>1459</v>
      </c>
      <c r="B1474" s="67">
        <f t="shared" si="210"/>
        <v>1050.3160130937397</v>
      </c>
      <c r="C1474" s="66">
        <f t="shared" si="211"/>
        <v>121.58333333333333</v>
      </c>
      <c r="D1474" s="70">
        <f t="shared" si="212"/>
        <v>1051.0015542775911</v>
      </c>
      <c r="E1474" s="67">
        <f t="shared" si="213"/>
        <v>1051.0015542775911</v>
      </c>
      <c r="F1474" s="68">
        <f t="shared" si="214"/>
        <v>269.54635039008491</v>
      </c>
      <c r="G1474" s="68" cm="1">
        <f t="array" ref="G1474">_xll.DCE_EC312_SpecificHeat_Ca(B1474)</f>
        <v>650</v>
      </c>
      <c r="H1474" s="67">
        <f t="shared" si="215"/>
        <v>0.10317642638033016</v>
      </c>
      <c r="I1474" s="67">
        <f t="shared" si="216"/>
        <v>1050.41918952012</v>
      </c>
      <c r="J1474" s="71">
        <f t="shared" si="217"/>
        <v>121.58333333333333</v>
      </c>
      <c r="K1474" s="72">
        <f t="shared" si="218"/>
        <v>1050.41918952012</v>
      </c>
    </row>
    <row r="1475" spans="1:11">
      <c r="A1475" s="65">
        <v>1460</v>
      </c>
      <c r="B1475" s="67">
        <f t="shared" si="210"/>
        <v>1050.41918952012</v>
      </c>
      <c r="C1475" s="66">
        <f t="shared" si="211"/>
        <v>121.66666666666667</v>
      </c>
      <c r="D1475" s="70">
        <f t="shared" si="212"/>
        <v>1051.1041084200322</v>
      </c>
      <c r="E1475" s="67">
        <f t="shared" si="213"/>
        <v>1051.1041084200322</v>
      </c>
      <c r="F1475" s="68">
        <f t="shared" si="214"/>
        <v>269.36047311532332</v>
      </c>
      <c r="G1475" s="68" cm="1">
        <f t="array" ref="G1475">_xll.DCE_EC312_SpecificHeat_Ca(B1475)</f>
        <v>650</v>
      </c>
      <c r="H1475" s="67">
        <f t="shared" si="215"/>
        <v>0.10310527663956215</v>
      </c>
      <c r="I1475" s="67">
        <f t="shared" si="216"/>
        <v>1050.5222947967595</v>
      </c>
      <c r="J1475" s="71">
        <f t="shared" si="217"/>
        <v>121.66666666666667</v>
      </c>
      <c r="K1475" s="72">
        <f t="shared" si="218"/>
        <v>1050.5222947967595</v>
      </c>
    </row>
    <row r="1476" spans="1:11">
      <c r="A1476" s="65">
        <v>1461</v>
      </c>
      <c r="B1476" s="67">
        <f t="shared" si="210"/>
        <v>1050.5222947967595</v>
      </c>
      <c r="C1476" s="66">
        <f t="shared" si="211"/>
        <v>121.75</v>
      </c>
      <c r="D1476" s="70">
        <f t="shared" si="212"/>
        <v>1051.2065924159954</v>
      </c>
      <c r="E1476" s="67">
        <f t="shared" si="213"/>
        <v>1051.2065924159954</v>
      </c>
      <c r="F1476" s="68">
        <f t="shared" si="214"/>
        <v>269.17485241857531</v>
      </c>
      <c r="G1476" s="68" cm="1">
        <f t="array" ref="G1476">_xll.DCE_EC312_SpecificHeat_Ca(B1476)</f>
        <v>650</v>
      </c>
      <c r="H1476" s="67">
        <f t="shared" si="215"/>
        <v>0.10303422511122584</v>
      </c>
      <c r="I1476" s="67">
        <f t="shared" si="216"/>
        <v>1050.6253290218708</v>
      </c>
      <c r="J1476" s="71">
        <f t="shared" si="217"/>
        <v>121.75</v>
      </c>
      <c r="K1476" s="72">
        <f t="shared" si="218"/>
        <v>1050.6253290218708</v>
      </c>
    </row>
    <row r="1477" spans="1:11">
      <c r="A1477" s="65">
        <v>1462</v>
      </c>
      <c r="B1477" s="67">
        <f t="shared" si="210"/>
        <v>1050.6253290218708</v>
      </c>
      <c r="C1477" s="66">
        <f t="shared" si="211"/>
        <v>121.83333333333333</v>
      </c>
      <c r="D1477" s="70">
        <f t="shared" si="212"/>
        <v>1051.3090063613747</v>
      </c>
      <c r="E1477" s="67">
        <f t="shared" si="213"/>
        <v>1051.3090063613747</v>
      </c>
      <c r="F1477" s="68">
        <f t="shared" si="214"/>
        <v>268.9894877684078</v>
      </c>
      <c r="G1477" s="68" cm="1">
        <f t="array" ref="G1477">_xll.DCE_EC312_SpecificHeat_Ca(B1477)</f>
        <v>650</v>
      </c>
      <c r="H1477" s="67">
        <f t="shared" si="215"/>
        <v>0.10296327159190033</v>
      </c>
      <c r="I1477" s="67">
        <f t="shared" si="216"/>
        <v>1050.7282922934628</v>
      </c>
      <c r="J1477" s="71">
        <f t="shared" si="217"/>
        <v>121.83333333333333</v>
      </c>
      <c r="K1477" s="72">
        <f t="shared" si="218"/>
        <v>1050.7282922934628</v>
      </c>
    </row>
    <row r="1478" spans="1:11">
      <c r="A1478" s="65">
        <v>1463</v>
      </c>
      <c r="B1478" s="67">
        <f t="shared" si="210"/>
        <v>1050.7282922934628</v>
      </c>
      <c r="C1478" s="66">
        <f t="shared" si="211"/>
        <v>121.91666666666667</v>
      </c>
      <c r="D1478" s="70">
        <f t="shared" si="212"/>
        <v>1051.4113503518679</v>
      </c>
      <c r="E1478" s="67">
        <f t="shared" si="213"/>
        <v>1051.4113503518679</v>
      </c>
      <c r="F1478" s="68">
        <f t="shared" si="214"/>
        <v>268.80437863463533</v>
      </c>
      <c r="G1478" s="68" cm="1">
        <f t="array" ref="G1478">_xll.DCE_EC312_SpecificHeat_Ca(B1478)</f>
        <v>650</v>
      </c>
      <c r="H1478" s="67">
        <f t="shared" si="215"/>
        <v>0.10289241587864226</v>
      </c>
      <c r="I1478" s="67">
        <f t="shared" si="216"/>
        <v>1050.8311847093414</v>
      </c>
      <c r="J1478" s="71">
        <f t="shared" si="217"/>
        <v>121.91666666666667</v>
      </c>
      <c r="K1478" s="72">
        <f t="shared" si="218"/>
        <v>1050.8311847093414</v>
      </c>
    </row>
    <row r="1479" spans="1:11">
      <c r="A1479" s="65">
        <v>1464</v>
      </c>
      <c r="B1479" s="67">
        <f t="shared" si="210"/>
        <v>1050.8311847093414</v>
      </c>
      <c r="C1479" s="66">
        <f t="shared" si="211"/>
        <v>122</v>
      </c>
      <c r="D1479" s="70">
        <f t="shared" si="212"/>
        <v>1051.5136244829766</v>
      </c>
      <c r="E1479" s="67">
        <f t="shared" si="213"/>
        <v>1051.5136244829766</v>
      </c>
      <c r="F1479" s="68">
        <f t="shared" si="214"/>
        <v>268.6195244888379</v>
      </c>
      <c r="G1479" s="68" cm="1">
        <f t="array" ref="G1479">_xll.DCE_EC312_SpecificHeat_Ca(B1479)</f>
        <v>650</v>
      </c>
      <c r="H1479" s="67">
        <f t="shared" si="215"/>
        <v>0.10282165776918402</v>
      </c>
      <c r="I1479" s="67">
        <f t="shared" si="216"/>
        <v>1050.9340063671107</v>
      </c>
      <c r="J1479" s="71">
        <f t="shared" si="217"/>
        <v>122</v>
      </c>
      <c r="K1479" s="72">
        <f t="shared" si="218"/>
        <v>1050.9340063671107</v>
      </c>
    </row>
    <row r="1480" spans="1:11">
      <c r="A1480" s="65">
        <v>1465</v>
      </c>
      <c r="B1480" s="67">
        <f t="shared" si="210"/>
        <v>1050.9340063671107</v>
      </c>
      <c r="C1480" s="66">
        <f t="shared" si="211"/>
        <v>122.08333333333333</v>
      </c>
      <c r="D1480" s="70">
        <f t="shared" si="212"/>
        <v>1051.6158288500071</v>
      </c>
      <c r="E1480" s="67">
        <f t="shared" si="213"/>
        <v>1051.6158288500071</v>
      </c>
      <c r="F1480" s="68">
        <f t="shared" si="214"/>
        <v>268.43492480370446</v>
      </c>
      <c r="G1480" s="68" cm="1">
        <f t="array" ref="G1480">_xll.DCE_EC312_SpecificHeat_Ca(B1480)</f>
        <v>650</v>
      </c>
      <c r="H1480" s="67">
        <f t="shared" si="215"/>
        <v>0.10275099706168257</v>
      </c>
      <c r="I1480" s="67">
        <f t="shared" si="216"/>
        <v>1051.0367573641724</v>
      </c>
      <c r="J1480" s="71">
        <f t="shared" si="217"/>
        <v>122.08333333333333</v>
      </c>
      <c r="K1480" s="72">
        <f t="shared" si="218"/>
        <v>1051.0367573641724</v>
      </c>
    </row>
    <row r="1481" spans="1:11">
      <c r="A1481" s="65">
        <v>1466</v>
      </c>
      <c r="B1481" s="67">
        <f t="shared" si="210"/>
        <v>1051.0367573641724</v>
      </c>
      <c r="C1481" s="66">
        <f t="shared" si="211"/>
        <v>122.16666666666667</v>
      </c>
      <c r="D1481" s="70">
        <f t="shared" si="212"/>
        <v>1051.71796354807</v>
      </c>
      <c r="E1481" s="67">
        <f t="shared" si="213"/>
        <v>1051.71796354807</v>
      </c>
      <c r="F1481" s="68">
        <f t="shared" si="214"/>
        <v>268.25057905334813</v>
      </c>
      <c r="G1481" s="68" cm="1">
        <f t="array" ref="G1481">_xll.DCE_EC312_SpecificHeat_Ca(B1481)</f>
        <v>650</v>
      </c>
      <c r="H1481" s="67">
        <f t="shared" si="215"/>
        <v>0.10268043355483988</v>
      </c>
      <c r="I1481" s="67">
        <f t="shared" si="216"/>
        <v>1051.1394377977274</v>
      </c>
      <c r="J1481" s="71">
        <f t="shared" si="217"/>
        <v>122.16666666666667</v>
      </c>
      <c r="K1481" s="72">
        <f t="shared" si="218"/>
        <v>1051.1394377977274</v>
      </c>
    </row>
    <row r="1482" spans="1:11">
      <c r="A1482" s="65">
        <v>1467</v>
      </c>
      <c r="B1482" s="67">
        <f t="shared" si="210"/>
        <v>1051.1394377977274</v>
      </c>
      <c r="C1482" s="66">
        <f t="shared" si="211"/>
        <v>122.25</v>
      </c>
      <c r="D1482" s="70">
        <f t="shared" si="212"/>
        <v>1051.8200286720826</v>
      </c>
      <c r="E1482" s="67">
        <f t="shared" si="213"/>
        <v>1051.8200286720826</v>
      </c>
      <c r="F1482" s="68">
        <f t="shared" si="214"/>
        <v>268.06648671363166</v>
      </c>
      <c r="G1482" s="68" cm="1">
        <f t="array" ref="G1482">_xll.DCE_EC312_SpecificHeat_Ca(B1482)</f>
        <v>650</v>
      </c>
      <c r="H1482" s="67">
        <f t="shared" si="215"/>
        <v>0.1026099670480278</v>
      </c>
      <c r="I1482" s="67">
        <f t="shared" si="216"/>
        <v>1051.2420477647754</v>
      </c>
      <c r="J1482" s="71">
        <f t="shared" si="217"/>
        <v>122.25</v>
      </c>
      <c r="K1482" s="72">
        <f t="shared" si="218"/>
        <v>1051.2420477647754</v>
      </c>
    </row>
    <row r="1483" spans="1:11">
      <c r="A1483" s="65">
        <v>1468</v>
      </c>
      <c r="B1483" s="67">
        <f t="shared" si="210"/>
        <v>1051.2420477647754</v>
      </c>
      <c r="C1483" s="66">
        <f t="shared" si="211"/>
        <v>122.33333333333333</v>
      </c>
      <c r="D1483" s="70">
        <f t="shared" si="212"/>
        <v>1051.9220243167679</v>
      </c>
      <c r="E1483" s="67">
        <f t="shared" si="213"/>
        <v>1051.9220243167679</v>
      </c>
      <c r="F1483" s="68">
        <f t="shared" si="214"/>
        <v>267.88264726181728</v>
      </c>
      <c r="G1483" s="68" cm="1">
        <f t="array" ref="G1483">_xll.DCE_EC312_SpecificHeat_Ca(B1483)</f>
        <v>650</v>
      </c>
      <c r="H1483" s="67">
        <f t="shared" si="215"/>
        <v>0.10253959734115373</v>
      </c>
      <c r="I1483" s="67">
        <f t="shared" si="216"/>
        <v>1051.3445873621165</v>
      </c>
      <c r="J1483" s="71">
        <f t="shared" si="217"/>
        <v>122.33333333333333</v>
      </c>
      <c r="K1483" s="72">
        <f t="shared" si="218"/>
        <v>1051.3445873621165</v>
      </c>
    </row>
    <row r="1484" spans="1:11">
      <c r="A1484" s="65">
        <v>1469</v>
      </c>
      <c r="B1484" s="67">
        <f t="shared" si="210"/>
        <v>1051.3445873621165</v>
      </c>
      <c r="C1484" s="66">
        <f t="shared" si="211"/>
        <v>122.41666666666667</v>
      </c>
      <c r="D1484" s="70">
        <f t="shared" si="212"/>
        <v>1052.0239505766554</v>
      </c>
      <c r="E1484" s="67">
        <f t="shared" si="213"/>
        <v>1052.0239505766554</v>
      </c>
      <c r="F1484" s="68">
        <f t="shared" si="214"/>
        <v>267.69906017633389</v>
      </c>
      <c r="G1484" s="68" cm="1">
        <f t="array" ref="G1484">_xll.DCE_EC312_SpecificHeat_Ca(B1484)</f>
        <v>650</v>
      </c>
      <c r="H1484" s="67">
        <f t="shared" si="215"/>
        <v>0.10246932423457171</v>
      </c>
      <c r="I1484" s="67">
        <f t="shared" si="216"/>
        <v>1051.4470566863511</v>
      </c>
      <c r="J1484" s="71">
        <f t="shared" si="217"/>
        <v>122.41666666666667</v>
      </c>
      <c r="K1484" s="72">
        <f t="shared" si="218"/>
        <v>1051.4470566863511</v>
      </c>
    </row>
    <row r="1485" spans="1:11">
      <c r="A1485" s="65">
        <v>1470</v>
      </c>
      <c r="B1485" s="67">
        <f t="shared" si="210"/>
        <v>1051.4470566863511</v>
      </c>
      <c r="C1485" s="66">
        <f t="shared" si="211"/>
        <v>122.5</v>
      </c>
      <c r="D1485" s="70">
        <f t="shared" si="212"/>
        <v>1052.1258075460823</v>
      </c>
      <c r="E1485" s="67">
        <f t="shared" si="213"/>
        <v>1052.1258075460823</v>
      </c>
      <c r="F1485" s="68">
        <f t="shared" si="214"/>
        <v>267.5157249373292</v>
      </c>
      <c r="G1485" s="68" cm="1">
        <f t="array" ref="G1485">_xll.DCE_EC312_SpecificHeat_Ca(B1485)</f>
        <v>650</v>
      </c>
      <c r="H1485" s="67">
        <f t="shared" si="215"/>
        <v>0.10239914752929369</v>
      </c>
      <c r="I1485" s="67">
        <f t="shared" si="216"/>
        <v>1051.5494558338803</v>
      </c>
      <c r="J1485" s="71">
        <f t="shared" si="217"/>
        <v>122.5</v>
      </c>
      <c r="K1485" s="72">
        <f t="shared" si="218"/>
        <v>1051.5494558338803</v>
      </c>
    </row>
    <row r="1486" spans="1:11">
      <c r="A1486" s="65">
        <v>1471</v>
      </c>
      <c r="B1486" s="67">
        <f t="shared" si="210"/>
        <v>1051.5494558338803</v>
      </c>
      <c r="C1486" s="66">
        <f t="shared" si="211"/>
        <v>122.58333333333333</v>
      </c>
      <c r="D1486" s="70">
        <f t="shared" si="212"/>
        <v>1052.2275953191931</v>
      </c>
      <c r="E1486" s="67">
        <f t="shared" si="213"/>
        <v>1052.2275953191931</v>
      </c>
      <c r="F1486" s="68">
        <f t="shared" si="214"/>
        <v>267.33264102620893</v>
      </c>
      <c r="G1486" s="68" cm="1">
        <f t="array" ref="G1486">_xll.DCE_EC312_SpecificHeat_Ca(B1486)</f>
        <v>650</v>
      </c>
      <c r="H1486" s="67">
        <f t="shared" si="215"/>
        <v>0.10232906702681319</v>
      </c>
      <c r="I1486" s="67">
        <f t="shared" si="216"/>
        <v>1051.6517849009072</v>
      </c>
      <c r="J1486" s="71">
        <f t="shared" si="217"/>
        <v>122.58333333333333</v>
      </c>
      <c r="K1486" s="72">
        <f t="shared" si="218"/>
        <v>1051.6517849009072</v>
      </c>
    </row>
    <row r="1487" spans="1:11">
      <c r="A1487" s="65">
        <v>1472</v>
      </c>
      <c r="B1487" s="67">
        <f t="shared" si="210"/>
        <v>1051.6517849009072</v>
      </c>
      <c r="C1487" s="66">
        <f t="shared" si="211"/>
        <v>122.66666666666667</v>
      </c>
      <c r="D1487" s="70">
        <f t="shared" si="212"/>
        <v>1052.3293139899406</v>
      </c>
      <c r="E1487" s="67">
        <f t="shared" si="213"/>
        <v>1052.3293139899406</v>
      </c>
      <c r="F1487" s="68">
        <f t="shared" si="214"/>
        <v>267.14980792571225</v>
      </c>
      <c r="G1487" s="68" cm="1">
        <f t="array" ref="G1487">_xll.DCE_EC312_SpecificHeat_Ca(B1487)</f>
        <v>650</v>
      </c>
      <c r="H1487" s="67">
        <f t="shared" si="215"/>
        <v>0.1022590825291341</v>
      </c>
      <c r="I1487" s="67">
        <f t="shared" si="216"/>
        <v>1051.7540439834363</v>
      </c>
      <c r="J1487" s="71">
        <f t="shared" si="217"/>
        <v>122.66666666666667</v>
      </c>
      <c r="K1487" s="72">
        <f t="shared" si="218"/>
        <v>1051.7540439834363</v>
      </c>
    </row>
    <row r="1488" spans="1:11">
      <c r="A1488" s="65">
        <v>1473</v>
      </c>
      <c r="B1488" s="67">
        <f t="shared" si="210"/>
        <v>1051.7540439834363</v>
      </c>
      <c r="C1488" s="66">
        <f t="shared" si="211"/>
        <v>122.75</v>
      </c>
      <c r="D1488" s="70">
        <f t="shared" si="212"/>
        <v>1052.4309636520868</v>
      </c>
      <c r="E1488" s="67">
        <f t="shared" si="213"/>
        <v>1052.4309636520868</v>
      </c>
      <c r="F1488" s="68">
        <f t="shared" si="214"/>
        <v>266.96722512041322</v>
      </c>
      <c r="G1488" s="68" cm="1">
        <f t="array" ref="G1488">_xll.DCE_EC312_SpecificHeat_Ca(B1488)</f>
        <v>650</v>
      </c>
      <c r="H1488" s="67">
        <f t="shared" si="215"/>
        <v>0.10218919383896267</v>
      </c>
      <c r="I1488" s="67">
        <f t="shared" si="216"/>
        <v>1051.8562331772753</v>
      </c>
      <c r="J1488" s="71">
        <f t="shared" si="217"/>
        <v>122.75</v>
      </c>
      <c r="K1488" s="72">
        <f t="shared" si="218"/>
        <v>1051.8562331772753</v>
      </c>
    </row>
    <row r="1489" spans="1:11">
      <c r="A1489" s="65">
        <v>1474</v>
      </c>
      <c r="B1489" s="67">
        <f t="shared" ref="B1489:B1552" si="219">IF(A1489=1,20,I1488)</f>
        <v>1051.8562331772753</v>
      </c>
      <c r="C1489" s="66">
        <f t="shared" ref="C1489:C1552" si="220">A1489*5/60</f>
        <v>122.83333333333333</v>
      </c>
      <c r="D1489" s="70">
        <f t="shared" ref="D1489:D1552" si="221">20 + 345 *LOG10(8 * C1489 + 1)</f>
        <v>1052.5325443992024</v>
      </c>
      <c r="E1489" s="67">
        <f t="shared" ref="E1489:E1552" si="222">D1489</f>
        <v>1052.5325443992024</v>
      </c>
      <c r="F1489" s="68">
        <f t="shared" ref="F1489:F1552" si="223">25 * (D1489 - B1489)+1 * 0.7 * 1 * 0.0000000567 * ((E1489 + 273) ^ 4 - (B1489 + 273) ^ 4)</f>
        <v>266.78489209589981</v>
      </c>
      <c r="G1489" s="68" cm="1">
        <f t="array" ref="G1489">_xll.DCE_EC312_SpecificHeat_Ca(B1489)</f>
        <v>650</v>
      </c>
      <c r="H1489" s="67">
        <f t="shared" ref="H1489:H1552" si="224">$G$10 * $G$9 / (G1489 * 7850) * F1489 * 5</f>
        <v>0.1021194007593933</v>
      </c>
      <c r="I1489" s="67">
        <f t="shared" ref="I1489:I1552" si="225">B1489+H1489</f>
        <v>1051.9583525780347</v>
      </c>
      <c r="J1489" s="71">
        <f t="shared" si="217"/>
        <v>122.83333333333333</v>
      </c>
      <c r="K1489" s="72">
        <f t="shared" si="218"/>
        <v>1051.9583525780347</v>
      </c>
    </row>
    <row r="1490" spans="1:11">
      <c r="A1490" s="65">
        <v>1475</v>
      </c>
      <c r="B1490" s="67">
        <f t="shared" si="219"/>
        <v>1051.9583525780347</v>
      </c>
      <c r="C1490" s="66">
        <f t="shared" si="220"/>
        <v>122.91666666666667</v>
      </c>
      <c r="D1490" s="70">
        <f t="shared" si="221"/>
        <v>1052.6340563246686</v>
      </c>
      <c r="E1490" s="67">
        <f t="shared" si="222"/>
        <v>1052.6340563246686</v>
      </c>
      <c r="F1490" s="68">
        <f t="shared" si="223"/>
        <v>266.60280833938202</v>
      </c>
      <c r="G1490" s="68" cm="1">
        <f t="array" ref="G1490">_xll.DCE_EC312_SpecificHeat_Ca(B1490)</f>
        <v>650</v>
      </c>
      <c r="H1490" s="67">
        <f t="shared" si="224"/>
        <v>0.1020497030941412</v>
      </c>
      <c r="I1490" s="67">
        <f t="shared" si="225"/>
        <v>1052.0604022811287</v>
      </c>
      <c r="J1490" s="71">
        <f t="shared" si="217"/>
        <v>122.91666666666667</v>
      </c>
      <c r="K1490" s="72">
        <f t="shared" si="218"/>
        <v>1052.0604022811287</v>
      </c>
    </row>
    <row r="1491" spans="1:11">
      <c r="A1491" s="65">
        <v>1476</v>
      </c>
      <c r="B1491" s="67">
        <f t="shared" si="219"/>
        <v>1052.0604022811287</v>
      </c>
      <c r="C1491" s="66">
        <f t="shared" si="220"/>
        <v>123</v>
      </c>
      <c r="D1491" s="70">
        <f t="shared" si="221"/>
        <v>1052.735499521676</v>
      </c>
      <c r="E1491" s="67">
        <f t="shared" si="222"/>
        <v>1052.735499521676</v>
      </c>
      <c r="F1491" s="68">
        <f t="shared" si="223"/>
        <v>266.42097333928336</v>
      </c>
      <c r="G1491" s="68" cm="1">
        <f t="array" ref="G1491">_xll.DCE_EC312_SpecificHeat_Ca(B1491)</f>
        <v>650</v>
      </c>
      <c r="H1491" s="67">
        <f t="shared" si="224"/>
        <v>0.10198010064738613</v>
      </c>
      <c r="I1491" s="67">
        <f t="shared" si="225"/>
        <v>1052.1623823817761</v>
      </c>
      <c r="J1491" s="71">
        <f t="shared" si="217"/>
        <v>123</v>
      </c>
      <c r="K1491" s="72">
        <f t="shared" si="218"/>
        <v>1052.1623823817761</v>
      </c>
    </row>
    <row r="1492" spans="1:11">
      <c r="A1492" s="65">
        <v>1477</v>
      </c>
      <c r="B1492" s="67">
        <f t="shared" si="219"/>
        <v>1052.1623823817761</v>
      </c>
      <c r="C1492" s="66">
        <f t="shared" si="220"/>
        <v>123.08333333333333</v>
      </c>
      <c r="D1492" s="70">
        <f t="shared" si="221"/>
        <v>1052.836874083227</v>
      </c>
      <c r="E1492" s="67">
        <f t="shared" si="222"/>
        <v>1052.836874083227</v>
      </c>
      <c r="F1492" s="68">
        <f t="shared" si="223"/>
        <v>266.23938658561838</v>
      </c>
      <c r="G1492" s="68" cm="1">
        <f t="array" ref="G1492">_xll.DCE_EC312_SpecificHeat_Ca(B1492)</f>
        <v>650</v>
      </c>
      <c r="H1492" s="67">
        <f t="shared" si="224"/>
        <v>0.10191059322391688</v>
      </c>
      <c r="I1492" s="67">
        <f t="shared" si="225"/>
        <v>1052.264292975</v>
      </c>
      <c r="J1492" s="71">
        <f t="shared" si="217"/>
        <v>123.08333333333333</v>
      </c>
      <c r="K1492" s="72">
        <f t="shared" si="218"/>
        <v>1052.264292975</v>
      </c>
    </row>
    <row r="1493" spans="1:11">
      <c r="A1493" s="65">
        <v>1478</v>
      </c>
      <c r="B1493" s="67">
        <f t="shared" si="219"/>
        <v>1052.264292975</v>
      </c>
      <c r="C1493" s="66">
        <f t="shared" si="220"/>
        <v>123.16666666666667</v>
      </c>
      <c r="D1493" s="70">
        <f t="shared" si="221"/>
        <v>1052.938180102135</v>
      </c>
      <c r="E1493" s="67">
        <f t="shared" si="222"/>
        <v>1052.938180102135</v>
      </c>
      <c r="F1493" s="68">
        <f t="shared" si="223"/>
        <v>266.05804756978739</v>
      </c>
      <c r="G1493" s="68" cm="1">
        <f t="array" ref="G1493">_xll.DCE_EC312_SpecificHeat_Ca(B1493)</f>
        <v>650</v>
      </c>
      <c r="H1493" s="67">
        <f t="shared" si="224"/>
        <v>0.10184118062905262</v>
      </c>
      <c r="I1493" s="67">
        <f t="shared" si="225"/>
        <v>1052.366134155629</v>
      </c>
      <c r="J1493" s="71">
        <f t="shared" si="217"/>
        <v>123.16666666666667</v>
      </c>
      <c r="K1493" s="72">
        <f t="shared" si="218"/>
        <v>1052.366134155629</v>
      </c>
    </row>
    <row r="1494" spans="1:11">
      <c r="A1494" s="65">
        <v>1479</v>
      </c>
      <c r="B1494" s="67">
        <f t="shared" si="219"/>
        <v>1052.366134155629</v>
      </c>
      <c r="C1494" s="66">
        <f t="shared" si="220"/>
        <v>123.25</v>
      </c>
      <c r="D1494" s="70">
        <f t="shared" si="221"/>
        <v>1053.0394176710247</v>
      </c>
      <c r="E1494" s="67">
        <f t="shared" si="222"/>
        <v>1053.0394176710247</v>
      </c>
      <c r="F1494" s="68">
        <f t="shared" si="223"/>
        <v>265.87695578423552</v>
      </c>
      <c r="G1494" s="68" cm="1">
        <f t="array" ref="G1494">_xll.DCE_EC312_SpecificHeat_Ca(B1494)</f>
        <v>650</v>
      </c>
      <c r="H1494" s="67">
        <f t="shared" si="224"/>
        <v>0.10177186266851249</v>
      </c>
      <c r="I1494" s="67">
        <f t="shared" si="225"/>
        <v>1052.4679060182975</v>
      </c>
      <c r="J1494" s="71">
        <f t="shared" si="217"/>
        <v>123.25</v>
      </c>
      <c r="K1494" s="72">
        <f t="shared" si="218"/>
        <v>1052.4679060182975</v>
      </c>
    </row>
    <row r="1495" spans="1:11">
      <c r="A1495" s="65">
        <v>1480</v>
      </c>
      <c r="B1495" s="67">
        <f t="shared" si="219"/>
        <v>1052.4679060182975</v>
      </c>
      <c r="C1495" s="66">
        <f t="shared" si="220"/>
        <v>123.33333333333333</v>
      </c>
      <c r="D1495" s="70">
        <f t="shared" si="221"/>
        <v>1053.1405868823342</v>
      </c>
      <c r="E1495" s="67">
        <f t="shared" si="222"/>
        <v>1053.1405868823342</v>
      </c>
      <c r="F1495" s="68">
        <f t="shared" si="223"/>
        <v>265.69611072335351</v>
      </c>
      <c r="G1495" s="68" cm="1">
        <f t="array" ref="G1495">_xll.DCE_EC312_SpecificHeat_Ca(B1495)</f>
        <v>650</v>
      </c>
      <c r="H1495" s="67">
        <f t="shared" si="224"/>
        <v>0.10170263914876038</v>
      </c>
      <c r="I1495" s="67">
        <f t="shared" si="225"/>
        <v>1052.5696086574462</v>
      </c>
      <c r="J1495" s="71">
        <f t="shared" si="217"/>
        <v>123.33333333333333</v>
      </c>
      <c r="K1495" s="72">
        <f t="shared" si="218"/>
        <v>1052.5696086574462</v>
      </c>
    </row>
    <row r="1496" spans="1:11">
      <c r="A1496" s="65">
        <v>1481</v>
      </c>
      <c r="B1496" s="67">
        <f t="shared" si="219"/>
        <v>1052.5696086574462</v>
      </c>
      <c r="C1496" s="66">
        <f t="shared" si="220"/>
        <v>123.41666666666667</v>
      </c>
      <c r="D1496" s="70">
        <f t="shared" si="221"/>
        <v>1053.2416878283136</v>
      </c>
      <c r="E1496" s="67">
        <f t="shared" si="222"/>
        <v>1053.2416878283136</v>
      </c>
      <c r="F1496" s="68">
        <f t="shared" si="223"/>
        <v>265.51551188251324</v>
      </c>
      <c r="G1496" s="68" cm="1">
        <f t="array" ref="G1496">_xll.DCE_EC312_SpecificHeat_Ca(B1496)</f>
        <v>650</v>
      </c>
      <c r="H1496" s="67">
        <f t="shared" si="224"/>
        <v>0.10163350987663571</v>
      </c>
      <c r="I1496" s="67">
        <f t="shared" si="225"/>
        <v>1052.6712421673228</v>
      </c>
      <c r="J1496" s="71">
        <f t="shared" si="217"/>
        <v>123.41666666666667</v>
      </c>
      <c r="K1496" s="72">
        <f t="shared" si="218"/>
        <v>1052.6712421673228</v>
      </c>
    </row>
    <row r="1497" spans="1:11">
      <c r="A1497" s="65">
        <v>1482</v>
      </c>
      <c r="B1497" s="67">
        <f t="shared" si="219"/>
        <v>1052.6712421673228</v>
      </c>
      <c r="C1497" s="66">
        <f t="shared" si="220"/>
        <v>123.5</v>
      </c>
      <c r="D1497" s="70">
        <f t="shared" si="221"/>
        <v>1053.3427206010269</v>
      </c>
      <c r="E1497" s="67">
        <f t="shared" si="222"/>
        <v>1053.3427206010269</v>
      </c>
      <c r="F1497" s="68">
        <f t="shared" si="223"/>
        <v>265.33515875857489</v>
      </c>
      <c r="G1497" s="68" cm="1">
        <f t="array" ref="G1497">_xll.DCE_EC312_SpecificHeat_Ca(B1497)</f>
        <v>650</v>
      </c>
      <c r="H1497" s="67">
        <f t="shared" si="224"/>
        <v>0.10156447465954759</v>
      </c>
      <c r="I1497" s="67">
        <f t="shared" si="225"/>
        <v>1052.7728066419825</v>
      </c>
      <c r="J1497" s="71">
        <f t="shared" si="217"/>
        <v>123.5</v>
      </c>
      <c r="K1497" s="72">
        <f t="shared" si="218"/>
        <v>1052.7728066419825</v>
      </c>
    </row>
    <row r="1498" spans="1:11">
      <c r="A1498" s="65">
        <v>1483</v>
      </c>
      <c r="B1498" s="67">
        <f t="shared" si="219"/>
        <v>1052.7728066419825</v>
      </c>
      <c r="C1498" s="66">
        <f t="shared" si="220"/>
        <v>123.58333333333333</v>
      </c>
      <c r="D1498" s="70">
        <f t="shared" si="221"/>
        <v>1053.4436852923518</v>
      </c>
      <c r="E1498" s="67">
        <f t="shared" si="222"/>
        <v>1053.4436852923518</v>
      </c>
      <c r="F1498" s="68">
        <f t="shared" si="223"/>
        <v>265.15505084973427</v>
      </c>
      <c r="G1498" s="68" cm="1">
        <f t="array" ref="G1498">_xll.DCE_EC312_SpecificHeat_Ca(B1498)</f>
        <v>650</v>
      </c>
      <c r="H1498" s="67">
        <f t="shared" si="224"/>
        <v>0.10149553330541641</v>
      </c>
      <c r="I1498" s="67">
        <f t="shared" si="225"/>
        <v>1052.874302175288</v>
      </c>
      <c r="J1498" s="71">
        <f t="shared" si="217"/>
        <v>123.58333333333333</v>
      </c>
      <c r="K1498" s="72">
        <f t="shared" si="218"/>
        <v>1052.874302175288</v>
      </c>
    </row>
    <row r="1499" spans="1:11">
      <c r="A1499" s="65">
        <v>1484</v>
      </c>
      <c r="B1499" s="67">
        <f t="shared" si="219"/>
        <v>1052.874302175288</v>
      </c>
      <c r="C1499" s="66">
        <f t="shared" si="220"/>
        <v>123.66666666666667</v>
      </c>
      <c r="D1499" s="70">
        <f t="shared" si="221"/>
        <v>1053.5445819939805</v>
      </c>
      <c r="E1499" s="67">
        <f t="shared" si="222"/>
        <v>1053.5445819939805</v>
      </c>
      <c r="F1499" s="68">
        <f t="shared" si="223"/>
        <v>264.97518765568128</v>
      </c>
      <c r="G1499" s="68" cm="1">
        <f t="array" ref="G1499">_xll.DCE_EC312_SpecificHeat_Ca(B1499)</f>
        <v>650</v>
      </c>
      <c r="H1499" s="67">
        <f t="shared" si="224"/>
        <v>0.10142668562273444</v>
      </c>
      <c r="I1499" s="67">
        <f t="shared" si="225"/>
        <v>1052.9757288609107</v>
      </c>
      <c r="J1499" s="71">
        <f t="shared" si="217"/>
        <v>123.66666666666667</v>
      </c>
      <c r="K1499" s="72">
        <f t="shared" si="218"/>
        <v>1052.9757288609107</v>
      </c>
    </row>
    <row r="1500" spans="1:11">
      <c r="A1500" s="65">
        <v>1485</v>
      </c>
      <c r="B1500" s="67">
        <f t="shared" si="219"/>
        <v>1052.9757288609107</v>
      </c>
      <c r="C1500" s="66">
        <f t="shared" si="220"/>
        <v>123.75</v>
      </c>
      <c r="D1500" s="70">
        <f t="shared" si="221"/>
        <v>1053.64541079742</v>
      </c>
      <c r="E1500" s="67">
        <f t="shared" si="222"/>
        <v>1053.64541079742</v>
      </c>
      <c r="F1500" s="68">
        <f t="shared" si="223"/>
        <v>264.79556867746084</v>
      </c>
      <c r="G1500" s="68" cm="1">
        <f t="array" ref="G1500">_xll.DCE_EC312_SpecificHeat_Ca(B1500)</f>
        <v>650</v>
      </c>
      <c r="H1500" s="67">
        <f t="shared" si="224"/>
        <v>0.10135793142051262</v>
      </c>
      <c r="I1500" s="67">
        <f t="shared" si="225"/>
        <v>1053.0770867923313</v>
      </c>
      <c r="J1500" s="71">
        <f t="shared" si="217"/>
        <v>123.75</v>
      </c>
      <c r="K1500" s="72">
        <f t="shared" si="218"/>
        <v>1053.0770867923313</v>
      </c>
    </row>
    <row r="1501" spans="1:11">
      <c r="A1501" s="65">
        <v>1486</v>
      </c>
      <c r="B1501" s="67">
        <f t="shared" si="219"/>
        <v>1053.0770867923313</v>
      </c>
      <c r="C1501" s="66">
        <f t="shared" si="220"/>
        <v>123.83333333333333</v>
      </c>
      <c r="D1501" s="70">
        <f t="shared" si="221"/>
        <v>1053.7461717939925</v>
      </c>
      <c r="E1501" s="67">
        <f t="shared" si="222"/>
        <v>1053.7461717939925</v>
      </c>
      <c r="F1501" s="68">
        <f t="shared" si="223"/>
        <v>264.61619341715709</v>
      </c>
      <c r="G1501" s="68" cm="1">
        <f t="array" ref="G1501">_xll.DCE_EC312_SpecificHeat_Ca(B1501)</f>
        <v>650</v>
      </c>
      <c r="H1501" s="67">
        <f t="shared" si="224"/>
        <v>0.10128927050815971</v>
      </c>
      <c r="I1501" s="67">
        <f t="shared" si="225"/>
        <v>1053.1783760628396</v>
      </c>
      <c r="J1501" s="71">
        <f t="shared" si="217"/>
        <v>123.83333333333333</v>
      </c>
      <c r="K1501" s="72">
        <f t="shared" si="218"/>
        <v>1053.1783760628396</v>
      </c>
    </row>
    <row r="1502" spans="1:11">
      <c r="A1502" s="65">
        <v>1487</v>
      </c>
      <c r="B1502" s="67">
        <f t="shared" si="219"/>
        <v>1053.1783760628396</v>
      </c>
      <c r="C1502" s="66">
        <f t="shared" si="220"/>
        <v>123.91666666666667</v>
      </c>
      <c r="D1502" s="70">
        <f t="shared" si="221"/>
        <v>1053.8468650748364</v>
      </c>
      <c r="E1502" s="67">
        <f t="shared" si="222"/>
        <v>1053.8468650748364</v>
      </c>
      <c r="F1502" s="68">
        <f t="shared" si="223"/>
        <v>264.43706137858095</v>
      </c>
      <c r="G1502" s="68" cm="1">
        <f t="array" ref="G1502">_xll.DCE_EC312_SpecificHeat_Ca(B1502)</f>
        <v>650</v>
      </c>
      <c r="H1502" s="67">
        <f t="shared" si="224"/>
        <v>0.1012207026957454</v>
      </c>
      <c r="I1502" s="67">
        <f t="shared" si="225"/>
        <v>1053.2795967655354</v>
      </c>
      <c r="J1502" s="71">
        <f t="shared" si="217"/>
        <v>123.91666666666667</v>
      </c>
      <c r="K1502" s="72">
        <f t="shared" si="218"/>
        <v>1053.2795967655354</v>
      </c>
    </row>
    <row r="1503" spans="1:11">
      <c r="A1503" s="65">
        <v>1488</v>
      </c>
      <c r="B1503" s="67">
        <f t="shared" si="219"/>
        <v>1053.2795967655354</v>
      </c>
      <c r="C1503" s="66">
        <f t="shared" si="220"/>
        <v>124</v>
      </c>
      <c r="D1503" s="70">
        <f t="shared" si="221"/>
        <v>1053.9474907309066</v>
      </c>
      <c r="E1503" s="67">
        <f t="shared" si="222"/>
        <v>1053.9474907309066</v>
      </c>
      <c r="F1503" s="68">
        <f t="shared" si="223"/>
        <v>264.25817206682632</v>
      </c>
      <c r="G1503" s="68" cm="1">
        <f t="array" ref="G1503">_xll.DCE_EC312_SpecificHeat_Ca(B1503)</f>
        <v>650</v>
      </c>
      <c r="H1503" s="67">
        <f t="shared" si="224"/>
        <v>0.1011522277938305</v>
      </c>
      <c r="I1503" s="67">
        <f t="shared" si="225"/>
        <v>1053.3807489933292</v>
      </c>
      <c r="J1503" s="71">
        <f t="shared" si="217"/>
        <v>124</v>
      </c>
      <c r="K1503" s="72">
        <f t="shared" si="218"/>
        <v>1053.3807489933292</v>
      </c>
    </row>
    <row r="1504" spans="1:11">
      <c r="A1504" s="65">
        <v>1489</v>
      </c>
      <c r="B1504" s="67">
        <f t="shared" si="219"/>
        <v>1053.3807489933292</v>
      </c>
      <c r="C1504" s="66">
        <f t="shared" si="220"/>
        <v>124.08333333333333</v>
      </c>
      <c r="D1504" s="70">
        <f t="shared" si="221"/>
        <v>1054.048048852974</v>
      </c>
      <c r="E1504" s="67">
        <f t="shared" si="222"/>
        <v>1054.048048852974</v>
      </c>
      <c r="F1504" s="68">
        <f t="shared" si="223"/>
        <v>264.07952498817576</v>
      </c>
      <c r="G1504" s="68" cm="1">
        <f t="array" ref="G1504">_xll.DCE_EC312_SpecificHeat_Ca(B1504)</f>
        <v>650</v>
      </c>
      <c r="H1504" s="67">
        <f t="shared" si="224"/>
        <v>0.10108384561343083</v>
      </c>
      <c r="I1504" s="67">
        <f t="shared" si="225"/>
        <v>1053.4818328389426</v>
      </c>
      <c r="J1504" s="71">
        <f t="shared" si="217"/>
        <v>124.08333333333333</v>
      </c>
      <c r="K1504" s="72">
        <f t="shared" si="218"/>
        <v>1053.4818328389426</v>
      </c>
    </row>
    <row r="1505" spans="1:11">
      <c r="A1505" s="65">
        <v>1490</v>
      </c>
      <c r="B1505" s="67">
        <f t="shared" si="219"/>
        <v>1053.4818328389426</v>
      </c>
      <c r="C1505" s="66">
        <f t="shared" si="220"/>
        <v>124.16666666666667</v>
      </c>
      <c r="D1505" s="70">
        <f t="shared" si="221"/>
        <v>1054.1485395316281</v>
      </c>
      <c r="E1505" s="67">
        <f t="shared" si="222"/>
        <v>1054.1485395316281</v>
      </c>
      <c r="F1505" s="68">
        <f t="shared" si="223"/>
        <v>263.9011196503867</v>
      </c>
      <c r="G1505" s="68" cm="1">
        <f t="array" ref="G1505">_xll.DCE_EC312_SpecificHeat_Ca(B1505)</f>
        <v>650</v>
      </c>
      <c r="H1505" s="67">
        <f t="shared" si="224"/>
        <v>0.10101555596612671</v>
      </c>
      <c r="I1505" s="67">
        <f t="shared" si="225"/>
        <v>1053.5828483949088</v>
      </c>
      <c r="J1505" s="71">
        <f t="shared" si="217"/>
        <v>124.16666666666667</v>
      </c>
      <c r="K1505" s="72">
        <f t="shared" si="218"/>
        <v>1053.5828483949088</v>
      </c>
    </row>
    <row r="1506" spans="1:11">
      <c r="A1506" s="65">
        <v>1491</v>
      </c>
      <c r="B1506" s="67">
        <f t="shared" si="219"/>
        <v>1053.5828483949088</v>
      </c>
      <c r="C1506" s="66">
        <f t="shared" si="220"/>
        <v>124.25</v>
      </c>
      <c r="D1506" s="70">
        <f t="shared" si="221"/>
        <v>1054.2489628572753</v>
      </c>
      <c r="E1506" s="67">
        <f t="shared" si="222"/>
        <v>1054.2489628572753</v>
      </c>
      <c r="F1506" s="68">
        <f t="shared" si="223"/>
        <v>263.72295556238544</v>
      </c>
      <c r="G1506" s="68" cm="1">
        <f t="array" ref="G1506">_xll.DCE_EC312_SpecificHeat_Ca(B1506)</f>
        <v>650</v>
      </c>
      <c r="H1506" s="67">
        <f t="shared" si="224"/>
        <v>0.10094735866394591</v>
      </c>
      <c r="I1506" s="67">
        <f t="shared" si="225"/>
        <v>1053.6837957535727</v>
      </c>
      <c r="J1506" s="71">
        <f t="shared" si="217"/>
        <v>124.25</v>
      </c>
      <c r="K1506" s="72">
        <f t="shared" si="218"/>
        <v>1053.6837957535727</v>
      </c>
    </row>
    <row r="1507" spans="1:11">
      <c r="A1507" s="65">
        <v>1492</v>
      </c>
      <c r="B1507" s="67">
        <f t="shared" si="219"/>
        <v>1053.6837957535727</v>
      </c>
      <c r="C1507" s="66">
        <f t="shared" si="220"/>
        <v>124.33333333333333</v>
      </c>
      <c r="D1507" s="70">
        <f t="shared" si="221"/>
        <v>1054.3493189201408</v>
      </c>
      <c r="E1507" s="67">
        <f t="shared" si="222"/>
        <v>1054.3493189201408</v>
      </c>
      <c r="F1507" s="68">
        <f t="shared" si="223"/>
        <v>263.54503223472273</v>
      </c>
      <c r="G1507" s="68" cm="1">
        <f t="array" ref="G1507">_xll.DCE_EC312_SpecificHeat_Ca(B1507)</f>
        <v>650</v>
      </c>
      <c r="H1507" s="67">
        <f t="shared" si="224"/>
        <v>0.10087925351953804</v>
      </c>
      <c r="I1507" s="67">
        <f t="shared" si="225"/>
        <v>1053.7846750070921</v>
      </c>
      <c r="J1507" s="71">
        <f t="shared" si="217"/>
        <v>124.33333333333333</v>
      </c>
      <c r="K1507" s="72">
        <f t="shared" si="218"/>
        <v>1053.7846750070921</v>
      </c>
    </row>
    <row r="1508" spans="1:11">
      <c r="A1508" s="65">
        <v>1493</v>
      </c>
      <c r="B1508" s="67">
        <f t="shared" si="219"/>
        <v>1053.7846750070921</v>
      </c>
      <c r="C1508" s="66">
        <f t="shared" si="220"/>
        <v>124.41666666666667</v>
      </c>
      <c r="D1508" s="70">
        <f t="shared" si="221"/>
        <v>1054.4496078102684</v>
      </c>
      <c r="E1508" s="67">
        <f t="shared" si="222"/>
        <v>1054.4496078102684</v>
      </c>
      <c r="F1508" s="68">
        <f t="shared" si="223"/>
        <v>263.36734917884689</v>
      </c>
      <c r="G1508" s="68" cm="1">
        <f t="array" ref="G1508">_xll.DCE_EC312_SpecificHeat_Ca(B1508)</f>
        <v>650</v>
      </c>
      <c r="H1508" s="67">
        <f t="shared" si="224"/>
        <v>0.1008112403458962</v>
      </c>
      <c r="I1508" s="67">
        <f t="shared" si="225"/>
        <v>1053.8854862474379</v>
      </c>
      <c r="J1508" s="71">
        <f t="shared" si="217"/>
        <v>124.41666666666667</v>
      </c>
      <c r="K1508" s="72">
        <f t="shared" si="218"/>
        <v>1053.8854862474379</v>
      </c>
    </row>
    <row r="1509" spans="1:11">
      <c r="A1509" s="65">
        <v>1494</v>
      </c>
      <c r="B1509" s="67">
        <f t="shared" si="219"/>
        <v>1053.8854862474379</v>
      </c>
      <c r="C1509" s="66">
        <f t="shared" si="220"/>
        <v>124.5</v>
      </c>
      <c r="D1509" s="70">
        <f t="shared" si="221"/>
        <v>1054.5498296175213</v>
      </c>
      <c r="E1509" s="67">
        <f t="shared" si="222"/>
        <v>1054.5498296175213</v>
      </c>
      <c r="F1509" s="68">
        <f t="shared" si="223"/>
        <v>263.18990590797989</v>
      </c>
      <c r="G1509" s="68" cm="1">
        <f t="array" ref="G1509">_xll.DCE_EC312_SpecificHeat_Ca(B1509)</f>
        <v>650</v>
      </c>
      <c r="H1509" s="67">
        <f t="shared" si="224"/>
        <v>0.10074331895669245</v>
      </c>
      <c r="I1509" s="67">
        <f t="shared" si="225"/>
        <v>1053.9862295663947</v>
      </c>
      <c r="J1509" s="71">
        <f t="shared" si="217"/>
        <v>124.5</v>
      </c>
      <c r="K1509" s="72">
        <f t="shared" si="218"/>
        <v>1053.9862295663947</v>
      </c>
    </row>
    <row r="1510" spans="1:11">
      <c r="A1510" s="65">
        <v>1495</v>
      </c>
      <c r="B1510" s="67">
        <f t="shared" si="219"/>
        <v>1053.9862295663947</v>
      </c>
      <c r="C1510" s="66">
        <f t="shared" si="220"/>
        <v>124.58333333333333</v>
      </c>
      <c r="D1510" s="70">
        <f t="shared" si="221"/>
        <v>1054.6499844315824</v>
      </c>
      <c r="E1510" s="67">
        <f t="shared" si="222"/>
        <v>1054.6499844315824</v>
      </c>
      <c r="F1510" s="68">
        <f t="shared" si="223"/>
        <v>263.01270193628579</v>
      </c>
      <c r="G1510" s="68" cm="1">
        <f t="array" ref="G1510">_xll.DCE_EC312_SpecificHeat_Ca(B1510)</f>
        <v>650</v>
      </c>
      <c r="H1510" s="67">
        <f t="shared" si="224"/>
        <v>0.10067548916595948</v>
      </c>
      <c r="I1510" s="67">
        <f t="shared" si="225"/>
        <v>1054.0869050555607</v>
      </c>
      <c r="J1510" s="71">
        <f t="shared" si="217"/>
        <v>124.58333333333333</v>
      </c>
      <c r="K1510" s="72">
        <f t="shared" si="218"/>
        <v>1054.0869050555607</v>
      </c>
    </row>
    <row r="1511" spans="1:11">
      <c r="A1511" s="65">
        <v>1496</v>
      </c>
      <c r="B1511" s="67">
        <f t="shared" si="219"/>
        <v>1054.0869050555607</v>
      </c>
      <c r="C1511" s="66">
        <f t="shared" si="220"/>
        <v>124.66666666666667</v>
      </c>
      <c r="D1511" s="70">
        <f t="shared" si="221"/>
        <v>1054.7500723419553</v>
      </c>
      <c r="E1511" s="67">
        <f t="shared" si="222"/>
        <v>1054.7500723419553</v>
      </c>
      <c r="F1511" s="68">
        <f t="shared" si="223"/>
        <v>262.83573677957236</v>
      </c>
      <c r="G1511" s="68" cm="1">
        <f t="array" ref="G1511">_xll.DCE_EC312_SpecificHeat_Ca(B1511)</f>
        <v>650</v>
      </c>
      <c r="H1511" s="67">
        <f t="shared" si="224"/>
        <v>0.1006077507883591</v>
      </c>
      <c r="I1511" s="67">
        <f t="shared" si="225"/>
        <v>1054.1875128063491</v>
      </c>
      <c r="J1511" s="71">
        <f t="shared" ref="J1511:J1574" si="226">C1511</f>
        <v>124.66666666666667</v>
      </c>
      <c r="K1511" s="72">
        <f t="shared" ref="K1511:K1574" si="227">I1511</f>
        <v>1054.1875128063491</v>
      </c>
    </row>
    <row r="1512" spans="1:11">
      <c r="A1512" s="65">
        <v>1497</v>
      </c>
      <c r="B1512" s="67">
        <f t="shared" si="219"/>
        <v>1054.1875128063491</v>
      </c>
      <c r="C1512" s="66">
        <f t="shared" si="220"/>
        <v>124.75</v>
      </c>
      <c r="D1512" s="70">
        <f t="shared" si="221"/>
        <v>1054.850093437964</v>
      </c>
      <c r="E1512" s="67">
        <f t="shared" si="222"/>
        <v>1054.850093437964</v>
      </c>
      <c r="F1512" s="68">
        <f t="shared" si="223"/>
        <v>262.65900995481627</v>
      </c>
      <c r="G1512" s="68" cm="1">
        <f t="array" ref="G1512">_xll.DCE_EC312_SpecificHeat_Ca(B1512)</f>
        <v>650</v>
      </c>
      <c r="H1512" s="67">
        <f t="shared" si="224"/>
        <v>0.10054010363900059</v>
      </c>
      <c r="I1512" s="67">
        <f t="shared" si="225"/>
        <v>1054.2880529099882</v>
      </c>
      <c r="J1512" s="71">
        <f t="shared" si="226"/>
        <v>124.75</v>
      </c>
      <c r="K1512" s="72">
        <f t="shared" si="227"/>
        <v>1054.2880529099882</v>
      </c>
    </row>
    <row r="1513" spans="1:11">
      <c r="A1513" s="65">
        <v>1498</v>
      </c>
      <c r="B1513" s="67">
        <f t="shared" si="219"/>
        <v>1054.2880529099882</v>
      </c>
      <c r="C1513" s="66">
        <f t="shared" si="220"/>
        <v>124.83333333333333</v>
      </c>
      <c r="D1513" s="70">
        <f t="shared" si="221"/>
        <v>1054.9500478087534</v>
      </c>
      <c r="E1513" s="67">
        <f t="shared" si="222"/>
        <v>1054.9500478087534</v>
      </c>
      <c r="F1513" s="68">
        <f t="shared" si="223"/>
        <v>262.48252098006685</v>
      </c>
      <c r="G1513" s="68" cm="1">
        <f t="array" ref="G1513">_xll.DCE_EC312_SpecificHeat_Ca(B1513)</f>
        <v>650</v>
      </c>
      <c r="H1513" s="67">
        <f t="shared" si="224"/>
        <v>0.10047254753340383</v>
      </c>
      <c r="I1513" s="67">
        <f t="shared" si="225"/>
        <v>1054.3885254575216</v>
      </c>
      <c r="J1513" s="71">
        <f t="shared" si="226"/>
        <v>124.83333333333333</v>
      </c>
      <c r="K1513" s="72">
        <f t="shared" si="227"/>
        <v>1054.3885254575216</v>
      </c>
    </row>
    <row r="1514" spans="1:11">
      <c r="A1514" s="65">
        <v>1499</v>
      </c>
      <c r="B1514" s="67">
        <f t="shared" si="219"/>
        <v>1054.3885254575216</v>
      </c>
      <c r="C1514" s="66">
        <f t="shared" si="220"/>
        <v>124.91666666666667</v>
      </c>
      <c r="D1514" s="70">
        <f t="shared" si="221"/>
        <v>1055.0499355432905</v>
      </c>
      <c r="E1514" s="67">
        <f t="shared" si="222"/>
        <v>1055.0499355432905</v>
      </c>
      <c r="F1514" s="68">
        <f t="shared" si="223"/>
        <v>262.30626937493912</v>
      </c>
      <c r="G1514" s="68" cm="1">
        <f t="array" ref="G1514">_xll.DCE_EC312_SpecificHeat_Ca(B1514)</f>
        <v>650</v>
      </c>
      <c r="H1514" s="67">
        <f t="shared" si="224"/>
        <v>0.10040508228768799</v>
      </c>
      <c r="I1514" s="67">
        <f t="shared" si="225"/>
        <v>1054.4889305398092</v>
      </c>
      <c r="J1514" s="71">
        <f t="shared" si="226"/>
        <v>124.91666666666667</v>
      </c>
      <c r="K1514" s="72">
        <f t="shared" si="227"/>
        <v>1054.4889305398092</v>
      </c>
    </row>
    <row r="1515" spans="1:11">
      <c r="A1515" s="65">
        <v>1500</v>
      </c>
      <c r="B1515" s="67">
        <f t="shared" si="219"/>
        <v>1054.4889305398092</v>
      </c>
      <c r="C1515" s="66">
        <f t="shared" si="220"/>
        <v>125</v>
      </c>
      <c r="D1515" s="70">
        <f t="shared" si="221"/>
        <v>1055.149756730365</v>
      </c>
      <c r="E1515" s="67">
        <f t="shared" si="222"/>
        <v>1055.149756730365</v>
      </c>
      <c r="F1515" s="68">
        <f t="shared" si="223"/>
        <v>262.13025466062209</v>
      </c>
      <c r="G1515" s="68" cm="1">
        <f t="array" ref="G1515">_xll.DCE_EC312_SpecificHeat_Ca(B1515)</f>
        <v>650</v>
      </c>
      <c r="H1515" s="67">
        <f t="shared" si="224"/>
        <v>0.10033770771857471</v>
      </c>
      <c r="I1515" s="67">
        <f t="shared" si="225"/>
        <v>1054.5892682475278</v>
      </c>
      <c r="J1515" s="71">
        <f t="shared" si="226"/>
        <v>125</v>
      </c>
      <c r="K1515" s="72">
        <f t="shared" si="227"/>
        <v>1054.5892682475278</v>
      </c>
    </row>
    <row r="1516" spans="1:11">
      <c r="A1516" s="65">
        <v>1501</v>
      </c>
      <c r="B1516" s="67">
        <f t="shared" si="219"/>
        <v>1054.5892682475278</v>
      </c>
      <c r="C1516" s="66">
        <f t="shared" si="220"/>
        <v>125.08333333333333</v>
      </c>
      <c r="D1516" s="70">
        <f t="shared" si="221"/>
        <v>1055.2495114585881</v>
      </c>
      <c r="E1516" s="67">
        <f t="shared" si="222"/>
        <v>1055.2495114585881</v>
      </c>
      <c r="F1516" s="68">
        <f t="shared" si="223"/>
        <v>261.95447635879225</v>
      </c>
      <c r="G1516" s="68" cm="1">
        <f t="array" ref="G1516">_xll.DCE_EC312_SpecificHeat_Ca(B1516)</f>
        <v>650</v>
      </c>
      <c r="H1516" s="67">
        <f t="shared" si="224"/>
        <v>0.1002704236429723</v>
      </c>
      <c r="I1516" s="67">
        <f t="shared" si="225"/>
        <v>1054.6895386711708</v>
      </c>
      <c r="J1516" s="71">
        <f t="shared" si="226"/>
        <v>125.08333333333333</v>
      </c>
      <c r="K1516" s="72">
        <f t="shared" si="227"/>
        <v>1054.6895386711708</v>
      </c>
    </row>
    <row r="1517" spans="1:11">
      <c r="A1517" s="65">
        <v>1502</v>
      </c>
      <c r="B1517" s="67">
        <f t="shared" si="219"/>
        <v>1054.6895386711708</v>
      </c>
      <c r="C1517" s="66">
        <f t="shared" si="220"/>
        <v>125.16666666666667</v>
      </c>
      <c r="D1517" s="70">
        <f t="shared" si="221"/>
        <v>1055.349199816395</v>
      </c>
      <c r="E1517" s="67">
        <f t="shared" si="222"/>
        <v>1055.349199816395</v>
      </c>
      <c r="F1517" s="68">
        <f t="shared" si="223"/>
        <v>261.77893399304668</v>
      </c>
      <c r="G1517" s="68" cm="1">
        <f t="array" ref="G1517">_xll.DCE_EC312_SpecificHeat_Ca(B1517)</f>
        <v>650</v>
      </c>
      <c r="H1517" s="67">
        <f t="shared" si="224"/>
        <v>0.10020322987852411</v>
      </c>
      <c r="I1517" s="67">
        <f t="shared" si="225"/>
        <v>1054.7897419010494</v>
      </c>
      <c r="J1517" s="71">
        <f t="shared" si="226"/>
        <v>125.16666666666667</v>
      </c>
      <c r="K1517" s="72">
        <f t="shared" si="227"/>
        <v>1054.7897419010494</v>
      </c>
    </row>
    <row r="1518" spans="1:11">
      <c r="A1518" s="65">
        <v>1503</v>
      </c>
      <c r="B1518" s="67">
        <f t="shared" si="219"/>
        <v>1054.7897419010494</v>
      </c>
      <c r="C1518" s="66">
        <f t="shared" si="220"/>
        <v>125.25</v>
      </c>
      <c r="D1518" s="70">
        <f t="shared" si="221"/>
        <v>1055.4488218920444</v>
      </c>
      <c r="E1518" s="67">
        <f t="shared" si="222"/>
        <v>1055.4488218920444</v>
      </c>
      <c r="F1518" s="68">
        <f t="shared" si="223"/>
        <v>261.60362708822095</v>
      </c>
      <c r="G1518" s="68" cm="1">
        <f t="array" ref="G1518">_xll.DCE_EC312_SpecificHeat_Ca(B1518)</f>
        <v>650</v>
      </c>
      <c r="H1518" s="67">
        <f t="shared" si="224"/>
        <v>0.10013612624334768</v>
      </c>
      <c r="I1518" s="67">
        <f t="shared" si="225"/>
        <v>1054.8898780272928</v>
      </c>
      <c r="J1518" s="71">
        <f t="shared" si="226"/>
        <v>125.25</v>
      </c>
      <c r="K1518" s="72">
        <f t="shared" si="227"/>
        <v>1054.8898780272928</v>
      </c>
    </row>
    <row r="1519" spans="1:11">
      <c r="A1519" s="65">
        <v>1504</v>
      </c>
      <c r="B1519" s="67">
        <f t="shared" si="219"/>
        <v>1054.8898780272928</v>
      </c>
      <c r="C1519" s="66">
        <f t="shared" si="220"/>
        <v>125.33333333333333</v>
      </c>
      <c r="D1519" s="70">
        <f t="shared" si="221"/>
        <v>1055.5483777736183</v>
      </c>
      <c r="E1519" s="67">
        <f t="shared" si="222"/>
        <v>1055.5483777736183</v>
      </c>
      <c r="F1519" s="68">
        <f t="shared" si="223"/>
        <v>261.42855517001237</v>
      </c>
      <c r="G1519" s="68" cm="1">
        <f t="array" ref="G1519">_xll.DCE_EC312_SpecificHeat_Ca(B1519)</f>
        <v>650</v>
      </c>
      <c r="H1519" s="67">
        <f t="shared" si="224"/>
        <v>0.10006911255589032</v>
      </c>
      <c r="I1519" s="67">
        <f t="shared" si="225"/>
        <v>1054.9899471398487</v>
      </c>
      <c r="J1519" s="71">
        <f t="shared" si="226"/>
        <v>125.33333333333333</v>
      </c>
      <c r="K1519" s="72">
        <f t="shared" si="227"/>
        <v>1054.9899471398487</v>
      </c>
    </row>
    <row r="1520" spans="1:11">
      <c r="A1520" s="65">
        <v>1505</v>
      </c>
      <c r="B1520" s="67">
        <f t="shared" si="219"/>
        <v>1054.9899471398487</v>
      </c>
      <c r="C1520" s="66">
        <f t="shared" si="220"/>
        <v>125.41666666666667</v>
      </c>
      <c r="D1520" s="70">
        <f t="shared" si="221"/>
        <v>1055.6478675490248</v>
      </c>
      <c r="E1520" s="67">
        <f t="shared" si="222"/>
        <v>1055.6478675490248</v>
      </c>
      <c r="F1520" s="68">
        <f t="shared" si="223"/>
        <v>261.25371776604987</v>
      </c>
      <c r="G1520" s="68" cm="1">
        <f t="array" ref="G1520">_xll.DCE_EC312_SpecificHeat_Ca(B1520)</f>
        <v>650</v>
      </c>
      <c r="H1520" s="67">
        <f t="shared" si="224"/>
        <v>0.10000218863533877</v>
      </c>
      <c r="I1520" s="67">
        <f t="shared" si="225"/>
        <v>1055.089949328484</v>
      </c>
      <c r="J1520" s="71">
        <f t="shared" si="226"/>
        <v>125.41666666666667</v>
      </c>
      <c r="K1520" s="72">
        <f t="shared" si="227"/>
        <v>1055.089949328484</v>
      </c>
    </row>
    <row r="1521" spans="1:11">
      <c r="A1521" s="65">
        <v>1506</v>
      </c>
      <c r="B1521" s="67">
        <f t="shared" si="219"/>
        <v>1055.089949328484</v>
      </c>
      <c r="C1521" s="66">
        <f t="shared" si="220"/>
        <v>125.5</v>
      </c>
      <c r="D1521" s="70">
        <f t="shared" si="221"/>
        <v>1055.7472913059951</v>
      </c>
      <c r="E1521" s="67">
        <f t="shared" si="222"/>
        <v>1055.7472913059951</v>
      </c>
      <c r="F1521" s="68">
        <f t="shared" si="223"/>
        <v>261.07911440453557</v>
      </c>
      <c r="G1521" s="68" cm="1">
        <f t="array" ref="G1521">_xll.DCE_EC312_SpecificHeat_Ca(B1521)</f>
        <v>650</v>
      </c>
      <c r="H1521" s="67">
        <f t="shared" si="224"/>
        <v>9.9935354301099177E-2</v>
      </c>
      <c r="I1521" s="67">
        <f t="shared" si="225"/>
        <v>1055.1898846827851</v>
      </c>
      <c r="J1521" s="71">
        <f t="shared" si="226"/>
        <v>125.5</v>
      </c>
      <c r="K1521" s="72">
        <f t="shared" si="227"/>
        <v>1055.1898846827851</v>
      </c>
    </row>
    <row r="1522" spans="1:11">
      <c r="A1522" s="65">
        <v>1507</v>
      </c>
      <c r="B1522" s="67">
        <f t="shared" si="219"/>
        <v>1055.1898846827851</v>
      </c>
      <c r="C1522" s="66">
        <f t="shared" si="220"/>
        <v>125.58333333333333</v>
      </c>
      <c r="D1522" s="70">
        <f t="shared" si="221"/>
        <v>1055.8466491320874</v>
      </c>
      <c r="E1522" s="67">
        <f t="shared" si="222"/>
        <v>1055.8466491320874</v>
      </c>
      <c r="F1522" s="68">
        <f t="shared" si="223"/>
        <v>260.90474461545631</v>
      </c>
      <c r="G1522" s="68" cm="1">
        <f t="array" ref="G1522">_xll.DCE_EC312_SpecificHeat_Ca(B1522)</f>
        <v>650</v>
      </c>
      <c r="H1522" s="67">
        <f t="shared" si="224"/>
        <v>9.986860937326078E-2</v>
      </c>
      <c r="I1522" s="67">
        <f t="shared" si="225"/>
        <v>1055.2897532921584</v>
      </c>
      <c r="J1522" s="71">
        <f t="shared" si="226"/>
        <v>125.58333333333333</v>
      </c>
      <c r="K1522" s="72">
        <f t="shared" si="227"/>
        <v>1055.2897532921584</v>
      </c>
    </row>
    <row r="1523" spans="1:11">
      <c r="A1523" s="65">
        <v>1508</v>
      </c>
      <c r="B1523" s="67">
        <f t="shared" si="219"/>
        <v>1055.2897532921584</v>
      </c>
      <c r="C1523" s="66">
        <f t="shared" si="220"/>
        <v>125.66666666666667</v>
      </c>
      <c r="D1523" s="70">
        <f t="shared" si="221"/>
        <v>1055.9459411146852</v>
      </c>
      <c r="E1523" s="67">
        <f t="shared" si="222"/>
        <v>1055.9459411146852</v>
      </c>
      <c r="F1523" s="68">
        <f t="shared" si="223"/>
        <v>260.73060792983244</v>
      </c>
      <c r="G1523" s="68" cm="1">
        <f t="array" ref="G1523">_xll.DCE_EC312_SpecificHeat_Ca(B1523)</f>
        <v>650</v>
      </c>
      <c r="H1523" s="67">
        <f t="shared" si="224"/>
        <v>9.9801953672308472E-2</v>
      </c>
      <c r="I1523" s="67">
        <f t="shared" si="225"/>
        <v>1055.3895552458307</v>
      </c>
      <c r="J1523" s="71">
        <f t="shared" si="226"/>
        <v>125.66666666666667</v>
      </c>
      <c r="K1523" s="72">
        <f t="shared" si="227"/>
        <v>1055.3895552458307</v>
      </c>
    </row>
    <row r="1524" spans="1:11">
      <c r="A1524" s="65">
        <v>1509</v>
      </c>
      <c r="B1524" s="67">
        <f t="shared" si="219"/>
        <v>1055.3895552458307</v>
      </c>
      <c r="C1524" s="66">
        <f t="shared" si="220"/>
        <v>125.75</v>
      </c>
      <c r="D1524" s="70">
        <f t="shared" si="221"/>
        <v>1056.0451673409982</v>
      </c>
      <c r="E1524" s="67">
        <f t="shared" si="222"/>
        <v>1056.0451673409982</v>
      </c>
      <c r="F1524" s="68">
        <f t="shared" si="223"/>
        <v>260.55670387986743</v>
      </c>
      <c r="G1524" s="68" cm="1">
        <f t="array" ref="G1524">_xll.DCE_EC312_SpecificHeat_Ca(B1524)</f>
        <v>650</v>
      </c>
      <c r="H1524" s="67">
        <f t="shared" si="224"/>
        <v>9.9735387019180013E-2</v>
      </c>
      <c r="I1524" s="67">
        <f t="shared" si="225"/>
        <v>1055.4892906328498</v>
      </c>
      <c r="J1524" s="71">
        <f t="shared" si="226"/>
        <v>125.75</v>
      </c>
      <c r="K1524" s="72">
        <f t="shared" si="227"/>
        <v>1055.4892906328498</v>
      </c>
    </row>
    <row r="1525" spans="1:11">
      <c r="A1525" s="65">
        <v>1510</v>
      </c>
      <c r="B1525" s="67">
        <f t="shared" si="219"/>
        <v>1055.4892906328498</v>
      </c>
      <c r="C1525" s="66">
        <f t="shared" si="220"/>
        <v>125.83333333333333</v>
      </c>
      <c r="D1525" s="70">
        <f t="shared" si="221"/>
        <v>1056.1443278980635</v>
      </c>
      <c r="E1525" s="67">
        <f t="shared" si="222"/>
        <v>1056.1443278980635</v>
      </c>
      <c r="F1525" s="68">
        <f t="shared" si="223"/>
        <v>260.38303199928606</v>
      </c>
      <c r="G1525" s="68" cm="1">
        <f t="array" ref="G1525">_xll.DCE_EC312_SpecificHeat_Ca(B1525)</f>
        <v>650</v>
      </c>
      <c r="H1525" s="67">
        <f t="shared" si="224"/>
        <v>9.9668909235395509E-2</v>
      </c>
      <c r="I1525" s="67">
        <f t="shared" si="225"/>
        <v>1055.5889595420851</v>
      </c>
      <c r="J1525" s="71">
        <f t="shared" si="226"/>
        <v>125.83333333333333</v>
      </c>
      <c r="K1525" s="72">
        <f t="shared" si="227"/>
        <v>1055.5889595420851</v>
      </c>
    </row>
    <row r="1526" spans="1:11">
      <c r="A1526" s="65">
        <v>1511</v>
      </c>
      <c r="B1526" s="67">
        <f t="shared" si="219"/>
        <v>1055.5889595420851</v>
      </c>
      <c r="C1526" s="66">
        <f t="shared" si="220"/>
        <v>125.91666666666667</v>
      </c>
      <c r="D1526" s="70">
        <f t="shared" si="221"/>
        <v>1056.2434228727448</v>
      </c>
      <c r="E1526" s="67">
        <f t="shared" si="222"/>
        <v>1056.2434228727448</v>
      </c>
      <c r="F1526" s="68">
        <f t="shared" si="223"/>
        <v>260.20959182275209</v>
      </c>
      <c r="G1526" s="68" cm="1">
        <f t="array" ref="G1526">_xll.DCE_EC312_SpecificHeat_Ca(B1526)</f>
        <v>650</v>
      </c>
      <c r="H1526" s="67">
        <f t="shared" si="224"/>
        <v>9.9602520142834439E-2</v>
      </c>
      <c r="I1526" s="67">
        <f t="shared" si="225"/>
        <v>1055.6885620622279</v>
      </c>
      <c r="J1526" s="71">
        <f t="shared" si="226"/>
        <v>125.91666666666667</v>
      </c>
      <c r="K1526" s="72">
        <f t="shared" si="227"/>
        <v>1055.6885620622279</v>
      </c>
    </row>
    <row r="1527" spans="1:11">
      <c r="A1527" s="65">
        <v>1512</v>
      </c>
      <c r="B1527" s="67">
        <f t="shared" si="219"/>
        <v>1055.6885620622279</v>
      </c>
      <c r="C1527" s="66">
        <f t="shared" si="220"/>
        <v>126</v>
      </c>
      <c r="D1527" s="70">
        <f t="shared" si="221"/>
        <v>1056.342452351734</v>
      </c>
      <c r="E1527" s="67">
        <f t="shared" si="222"/>
        <v>1056.342452351734</v>
      </c>
      <c r="F1527" s="68">
        <f t="shared" si="223"/>
        <v>260.0363828862707</v>
      </c>
      <c r="G1527" s="68" cm="1">
        <f t="array" ref="G1527">_xll.DCE_EC312_SpecificHeat_Ca(B1527)</f>
        <v>650</v>
      </c>
      <c r="H1527" s="67">
        <f t="shared" si="224"/>
        <v>9.953621956388975E-2</v>
      </c>
      <c r="I1527" s="67">
        <f t="shared" si="225"/>
        <v>1055.7880982817917</v>
      </c>
      <c r="J1527" s="71">
        <f t="shared" si="226"/>
        <v>126</v>
      </c>
      <c r="K1527" s="72">
        <f t="shared" si="227"/>
        <v>1055.7880982817917</v>
      </c>
    </row>
    <row r="1528" spans="1:11">
      <c r="A1528" s="65">
        <v>1513</v>
      </c>
      <c r="B1528" s="67">
        <f t="shared" si="219"/>
        <v>1055.7880982817917</v>
      </c>
      <c r="C1528" s="66">
        <f t="shared" si="220"/>
        <v>126.08333333333333</v>
      </c>
      <c r="D1528" s="70">
        <f t="shared" si="221"/>
        <v>1056.4414164215516</v>
      </c>
      <c r="E1528" s="67">
        <f t="shared" si="222"/>
        <v>1056.4414164215516</v>
      </c>
      <c r="F1528" s="68">
        <f t="shared" si="223"/>
        <v>259.86340472731831</v>
      </c>
      <c r="G1528" s="68" cm="1">
        <f t="array" ref="G1528">_xll.DCE_EC312_SpecificHeat_Ca(B1528)</f>
        <v>650</v>
      </c>
      <c r="H1528" s="67">
        <f t="shared" si="224"/>
        <v>9.9470007321517603E-2</v>
      </c>
      <c r="I1528" s="67">
        <f t="shared" si="225"/>
        <v>1055.8875682891132</v>
      </c>
      <c r="J1528" s="71">
        <f t="shared" si="226"/>
        <v>126.08333333333333</v>
      </c>
      <c r="K1528" s="72">
        <f t="shared" si="227"/>
        <v>1055.8875682891132</v>
      </c>
    </row>
    <row r="1529" spans="1:11">
      <c r="A1529" s="65">
        <v>1514</v>
      </c>
      <c r="B1529" s="67">
        <f t="shared" si="219"/>
        <v>1055.8875682891132</v>
      </c>
      <c r="C1529" s="66">
        <f t="shared" si="220"/>
        <v>126.16666666666667</v>
      </c>
      <c r="D1529" s="70">
        <f t="shared" si="221"/>
        <v>1056.5403151685462</v>
      </c>
      <c r="E1529" s="67">
        <f t="shared" si="222"/>
        <v>1056.5403151685462</v>
      </c>
      <c r="F1529" s="68">
        <f t="shared" si="223"/>
        <v>259.69065688432983</v>
      </c>
      <c r="G1529" s="68" cm="1">
        <f t="array" ref="G1529">_xll.DCE_EC312_SpecificHeat_Ca(B1529)</f>
        <v>650</v>
      </c>
      <c r="H1529" s="67">
        <f t="shared" si="224"/>
        <v>9.9403883239040994E-2</v>
      </c>
      <c r="I1529" s="67">
        <f t="shared" si="225"/>
        <v>1055.9869721723524</v>
      </c>
      <c r="J1529" s="71">
        <f t="shared" si="226"/>
        <v>126.16666666666667</v>
      </c>
      <c r="K1529" s="72">
        <f t="shared" si="227"/>
        <v>1055.9869721723524</v>
      </c>
    </row>
    <row r="1530" spans="1:11">
      <c r="A1530" s="65">
        <v>1515</v>
      </c>
      <c r="B1530" s="67">
        <f t="shared" si="219"/>
        <v>1055.9869721723524</v>
      </c>
      <c r="C1530" s="66">
        <f t="shared" si="220"/>
        <v>126.25</v>
      </c>
      <c r="D1530" s="70">
        <f t="shared" si="221"/>
        <v>1056.6391486788955</v>
      </c>
      <c r="E1530" s="67">
        <f t="shared" si="222"/>
        <v>1056.6391486788955</v>
      </c>
      <c r="F1530" s="68">
        <f t="shared" si="223"/>
        <v>259.51813889697883</v>
      </c>
      <c r="G1530" s="68" cm="1">
        <f t="array" ref="G1530">_xll.DCE_EC312_SpecificHeat_Ca(B1530)</f>
        <v>650</v>
      </c>
      <c r="H1530" s="67">
        <f t="shared" si="224"/>
        <v>9.9337847140257077E-2</v>
      </c>
      <c r="I1530" s="67">
        <f t="shared" si="225"/>
        <v>1056.0863100194927</v>
      </c>
      <c r="J1530" s="71">
        <f t="shared" si="226"/>
        <v>126.25</v>
      </c>
      <c r="K1530" s="72">
        <f t="shared" si="227"/>
        <v>1056.0863100194927</v>
      </c>
    </row>
    <row r="1531" spans="1:11">
      <c r="A1531" s="65">
        <v>1516</v>
      </c>
      <c r="B1531" s="67">
        <f t="shared" si="219"/>
        <v>1056.0863100194927</v>
      </c>
      <c r="C1531" s="66">
        <f t="shared" si="220"/>
        <v>126.33333333333333</v>
      </c>
      <c r="D1531" s="70">
        <f t="shared" si="221"/>
        <v>1056.7379170386068</v>
      </c>
      <c r="E1531" s="67">
        <f t="shared" si="222"/>
        <v>1056.7379170386068</v>
      </c>
      <c r="F1531" s="68">
        <f t="shared" si="223"/>
        <v>259.3458503062825</v>
      </c>
      <c r="G1531" s="68" cm="1">
        <f t="array" ref="G1531">_xll.DCE_EC312_SpecificHeat_Ca(B1531)</f>
        <v>650</v>
      </c>
      <c r="H1531" s="67">
        <f t="shared" si="224"/>
        <v>9.9271898849477305E-2</v>
      </c>
      <c r="I1531" s="67">
        <f t="shared" si="225"/>
        <v>1056.1855819183422</v>
      </c>
      <c r="J1531" s="71">
        <f t="shared" si="226"/>
        <v>126.33333333333333</v>
      </c>
      <c r="K1531" s="72">
        <f t="shared" si="227"/>
        <v>1056.1855819183422</v>
      </c>
    </row>
    <row r="1532" spans="1:11">
      <c r="A1532" s="65">
        <v>1517</v>
      </c>
      <c r="B1532" s="67">
        <f t="shared" si="219"/>
        <v>1056.1855819183422</v>
      </c>
      <c r="C1532" s="66">
        <f t="shared" si="220"/>
        <v>126.41666666666667</v>
      </c>
      <c r="D1532" s="70">
        <f t="shared" si="221"/>
        <v>1056.8366203335179</v>
      </c>
      <c r="E1532" s="67">
        <f t="shared" si="222"/>
        <v>1056.8366203335179</v>
      </c>
      <c r="F1532" s="68">
        <f t="shared" si="223"/>
        <v>259.17379065443311</v>
      </c>
      <c r="G1532" s="68" cm="1">
        <f t="array" ref="G1532">_xll.DCE_EC312_SpecificHeat_Ca(B1532)</f>
        <v>650</v>
      </c>
      <c r="H1532" s="67">
        <f t="shared" si="224"/>
        <v>9.9206038191462939E-2</v>
      </c>
      <c r="I1532" s="67">
        <f t="shared" si="225"/>
        <v>1056.2847879565336</v>
      </c>
      <c r="J1532" s="71">
        <f t="shared" si="226"/>
        <v>126.41666666666667</v>
      </c>
      <c r="K1532" s="72">
        <f t="shared" si="227"/>
        <v>1056.2847879565336</v>
      </c>
    </row>
    <row r="1533" spans="1:11">
      <c r="A1533" s="65">
        <v>1518</v>
      </c>
      <c r="B1533" s="67">
        <f t="shared" si="219"/>
        <v>1056.2847879565336</v>
      </c>
      <c r="C1533" s="66">
        <f t="shared" si="220"/>
        <v>126.5</v>
      </c>
      <c r="D1533" s="70">
        <f t="shared" si="221"/>
        <v>1056.9352586492967</v>
      </c>
      <c r="E1533" s="67">
        <f t="shared" si="222"/>
        <v>1056.9352586492967</v>
      </c>
      <c r="F1533" s="68">
        <f t="shared" si="223"/>
        <v>259.00195948504967</v>
      </c>
      <c r="G1533" s="68" cm="1">
        <f t="array" ref="G1533">_xll.DCE_EC312_SpecificHeat_Ca(B1533)</f>
        <v>650</v>
      </c>
      <c r="H1533" s="67">
        <f t="shared" si="224"/>
        <v>9.9140264991521343E-2</v>
      </c>
      <c r="I1533" s="67">
        <f t="shared" si="225"/>
        <v>1056.3839282215251</v>
      </c>
      <c r="J1533" s="71">
        <f t="shared" si="226"/>
        <v>126.5</v>
      </c>
      <c r="K1533" s="72">
        <f t="shared" si="227"/>
        <v>1056.3839282215251</v>
      </c>
    </row>
    <row r="1534" spans="1:11">
      <c r="A1534" s="65">
        <v>1519</v>
      </c>
      <c r="B1534" s="67">
        <f t="shared" si="219"/>
        <v>1056.3839282215251</v>
      </c>
      <c r="C1534" s="66">
        <f t="shared" si="220"/>
        <v>126.58333333333333</v>
      </c>
      <c r="D1534" s="70">
        <f t="shared" si="221"/>
        <v>1057.033832071442</v>
      </c>
      <c r="E1534" s="67">
        <f t="shared" si="222"/>
        <v>1057.033832071442</v>
      </c>
      <c r="F1534" s="68">
        <f t="shared" si="223"/>
        <v>258.83035634257396</v>
      </c>
      <c r="G1534" s="68" cm="1">
        <f t="array" ref="G1534">_xll.DCE_EC312_SpecificHeat_Ca(B1534)</f>
        <v>650</v>
      </c>
      <c r="H1534" s="67">
        <f t="shared" si="224"/>
        <v>9.907457907527481E-2</v>
      </c>
      <c r="I1534" s="67">
        <f t="shared" si="225"/>
        <v>1056.4830028006004</v>
      </c>
      <c r="J1534" s="71">
        <f t="shared" si="226"/>
        <v>126.58333333333333</v>
      </c>
      <c r="K1534" s="72">
        <f t="shared" si="227"/>
        <v>1056.4830028006004</v>
      </c>
    </row>
    <row r="1535" spans="1:11">
      <c r="A1535" s="65">
        <v>1520</v>
      </c>
      <c r="B1535" s="67">
        <f t="shared" si="219"/>
        <v>1056.4830028006004</v>
      </c>
      <c r="C1535" s="66">
        <f t="shared" si="220"/>
        <v>126.66666666666667</v>
      </c>
      <c r="D1535" s="70">
        <f t="shared" si="221"/>
        <v>1057.1323406852841</v>
      </c>
      <c r="E1535" s="67">
        <f t="shared" si="222"/>
        <v>1057.1323406852841</v>
      </c>
      <c r="F1535" s="68">
        <f t="shared" si="223"/>
        <v>258.65898077291911</v>
      </c>
      <c r="G1535" s="68" cm="1">
        <f t="array" ref="G1535">_xll.DCE_EC312_SpecificHeat_Ca(B1535)</f>
        <v>650</v>
      </c>
      <c r="H1535" s="67">
        <f t="shared" si="224"/>
        <v>9.9008980268908892E-2</v>
      </c>
      <c r="I1535" s="67">
        <f t="shared" si="225"/>
        <v>1056.5820117808694</v>
      </c>
      <c r="J1535" s="71">
        <f t="shared" si="226"/>
        <v>126.66666666666667</v>
      </c>
      <c r="K1535" s="72">
        <f t="shared" si="227"/>
        <v>1056.5820117808694</v>
      </c>
    </row>
    <row r="1536" spans="1:11">
      <c r="A1536" s="65">
        <v>1521</v>
      </c>
      <c r="B1536" s="67">
        <f t="shared" si="219"/>
        <v>1056.5820117808694</v>
      </c>
      <c r="C1536" s="66">
        <f t="shared" si="220"/>
        <v>126.75</v>
      </c>
      <c r="D1536" s="70">
        <f t="shared" si="221"/>
        <v>1057.2307845759849</v>
      </c>
      <c r="E1536" s="67">
        <f t="shared" si="222"/>
        <v>1057.2307845759849</v>
      </c>
      <c r="F1536" s="68">
        <f t="shared" si="223"/>
        <v>258.48783232305914</v>
      </c>
      <c r="G1536" s="68" cm="1">
        <f t="array" ref="G1536">_xll.DCE_EC312_SpecificHeat_Ca(B1536)</f>
        <v>650</v>
      </c>
      <c r="H1536" s="67">
        <f t="shared" si="224"/>
        <v>9.8943468399015161E-2</v>
      </c>
      <c r="I1536" s="67">
        <f t="shared" si="225"/>
        <v>1056.6809552492684</v>
      </c>
      <c r="J1536" s="71">
        <f t="shared" si="226"/>
        <v>126.75</v>
      </c>
      <c r="K1536" s="72">
        <f t="shared" si="227"/>
        <v>1056.6809552492684</v>
      </c>
    </row>
    <row r="1537" spans="1:11">
      <c r="A1537" s="65">
        <v>1522</v>
      </c>
      <c r="B1537" s="67">
        <f t="shared" si="219"/>
        <v>1056.6809552492684</v>
      </c>
      <c r="C1537" s="66">
        <f t="shared" si="220"/>
        <v>126.83333333333333</v>
      </c>
      <c r="D1537" s="70">
        <f t="shared" si="221"/>
        <v>1057.3291638285389</v>
      </c>
      <c r="E1537" s="67">
        <f t="shared" si="222"/>
        <v>1057.3291638285389</v>
      </c>
      <c r="F1537" s="68">
        <f t="shared" si="223"/>
        <v>258.31691054134819</v>
      </c>
      <c r="G1537" s="68" cm="1">
        <f t="array" ref="G1537">_xll.DCE_EC312_SpecificHeat_Ca(B1537)</f>
        <v>650</v>
      </c>
      <c r="H1537" s="67">
        <f t="shared" si="224"/>
        <v>9.8878043292713519E-2</v>
      </c>
      <c r="I1537" s="67">
        <f t="shared" si="225"/>
        <v>1056.7798332925611</v>
      </c>
      <c r="J1537" s="71">
        <f t="shared" si="226"/>
        <v>126.83333333333333</v>
      </c>
      <c r="K1537" s="72">
        <f t="shared" si="227"/>
        <v>1056.7798332925611</v>
      </c>
    </row>
    <row r="1538" spans="1:11">
      <c r="A1538" s="65">
        <v>1523</v>
      </c>
      <c r="B1538" s="67">
        <f t="shared" si="219"/>
        <v>1056.7798332925611</v>
      </c>
      <c r="C1538" s="66">
        <f t="shared" si="220"/>
        <v>126.91666666666667</v>
      </c>
      <c r="D1538" s="70">
        <f t="shared" si="221"/>
        <v>1057.4274785277728</v>
      </c>
      <c r="E1538" s="67">
        <f t="shared" si="222"/>
        <v>1057.4274785277728</v>
      </c>
      <c r="F1538" s="68">
        <f t="shared" si="223"/>
        <v>258.1462149772151</v>
      </c>
      <c r="G1538" s="68" cm="1">
        <f t="array" ref="G1538">_xll.DCE_EC312_SpecificHeat_Ca(B1538)</f>
        <v>650</v>
      </c>
      <c r="H1538" s="67">
        <f t="shared" si="224"/>
        <v>9.8812704777535162E-2</v>
      </c>
      <c r="I1538" s="67">
        <f t="shared" si="225"/>
        <v>1056.8786459973387</v>
      </c>
      <c r="J1538" s="71">
        <f t="shared" si="226"/>
        <v>126.91666666666667</v>
      </c>
      <c r="K1538" s="72">
        <f t="shared" si="227"/>
        <v>1056.8786459973387</v>
      </c>
    </row>
    <row r="1539" spans="1:11">
      <c r="A1539" s="65">
        <v>1524</v>
      </c>
      <c r="B1539" s="67">
        <f t="shared" si="219"/>
        <v>1056.8786459973387</v>
      </c>
      <c r="C1539" s="66">
        <f t="shared" si="220"/>
        <v>127</v>
      </c>
      <c r="D1539" s="70">
        <f t="shared" si="221"/>
        <v>1057.525728758347</v>
      </c>
      <c r="E1539" s="67">
        <f t="shared" si="222"/>
        <v>1057.525728758347</v>
      </c>
      <c r="F1539" s="68">
        <f t="shared" si="223"/>
        <v>257.97574518123861</v>
      </c>
      <c r="G1539" s="68" cm="1">
        <f t="array" ref="G1539">_xll.DCE_EC312_SpecificHeat_Ca(B1539)</f>
        <v>650</v>
      </c>
      <c r="H1539" s="67">
        <f t="shared" si="224"/>
        <v>9.8747452681451575E-2</v>
      </c>
      <c r="I1539" s="67">
        <f t="shared" si="225"/>
        <v>1056.9773934500201</v>
      </c>
      <c r="J1539" s="71">
        <f t="shared" si="226"/>
        <v>127</v>
      </c>
      <c r="K1539" s="72">
        <f t="shared" si="227"/>
        <v>1056.9773934500201</v>
      </c>
    </row>
    <row r="1540" spans="1:11">
      <c r="A1540" s="65">
        <v>1525</v>
      </c>
      <c r="B1540" s="67">
        <f t="shared" si="219"/>
        <v>1056.9773934500201</v>
      </c>
      <c r="C1540" s="66">
        <f t="shared" si="220"/>
        <v>127.08333333333333</v>
      </c>
      <c r="D1540" s="70">
        <f t="shared" si="221"/>
        <v>1057.6239146047549</v>
      </c>
      <c r="E1540" s="67">
        <f t="shared" si="222"/>
        <v>1057.6239146047549</v>
      </c>
      <c r="F1540" s="68">
        <f t="shared" si="223"/>
        <v>257.80550070537981</v>
      </c>
      <c r="G1540" s="68" cm="1">
        <f t="array" ref="G1540">_xll.DCE_EC312_SpecificHeat_Ca(B1540)</f>
        <v>650</v>
      </c>
      <c r="H1540" s="67">
        <f t="shared" si="224"/>
        <v>9.8682286832963234E-2</v>
      </c>
      <c r="I1540" s="67">
        <f t="shared" si="225"/>
        <v>1057.076075736853</v>
      </c>
      <c r="J1540" s="71">
        <f t="shared" si="226"/>
        <v>127.08333333333333</v>
      </c>
      <c r="K1540" s="72">
        <f t="shared" si="227"/>
        <v>1057.076075736853</v>
      </c>
    </row>
    <row r="1541" spans="1:11">
      <c r="A1541" s="65">
        <v>1526</v>
      </c>
      <c r="B1541" s="67">
        <f t="shared" si="219"/>
        <v>1057.076075736853</v>
      </c>
      <c r="C1541" s="66">
        <f t="shared" si="220"/>
        <v>127.16666666666667</v>
      </c>
      <c r="D1541" s="70">
        <f t="shared" si="221"/>
        <v>1057.7220361513241</v>
      </c>
      <c r="E1541" s="67">
        <f t="shared" si="222"/>
        <v>1057.7220361513241</v>
      </c>
      <c r="F1541" s="68">
        <f t="shared" si="223"/>
        <v>257.6354811025501</v>
      </c>
      <c r="G1541" s="68" cm="1">
        <f t="array" ref="G1541">_xll.DCE_EC312_SpecificHeat_Ca(B1541)</f>
        <v>650</v>
      </c>
      <c r="H1541" s="67">
        <f t="shared" si="224"/>
        <v>9.8617207060934464E-2</v>
      </c>
      <c r="I1541" s="67">
        <f t="shared" si="225"/>
        <v>1057.1746929439139</v>
      </c>
      <c r="J1541" s="71">
        <f t="shared" si="226"/>
        <v>127.16666666666667</v>
      </c>
      <c r="K1541" s="72">
        <f t="shared" si="227"/>
        <v>1057.1746929439139</v>
      </c>
    </row>
    <row r="1542" spans="1:11">
      <c r="A1542" s="65">
        <v>1527</v>
      </c>
      <c r="B1542" s="67">
        <f t="shared" si="219"/>
        <v>1057.1746929439139</v>
      </c>
      <c r="C1542" s="66">
        <f t="shared" si="220"/>
        <v>127.25</v>
      </c>
      <c r="D1542" s="70">
        <f t="shared" si="221"/>
        <v>1057.8200934822171</v>
      </c>
      <c r="E1542" s="67">
        <f t="shared" si="222"/>
        <v>1057.8200934822171</v>
      </c>
      <c r="F1542" s="68">
        <f t="shared" si="223"/>
        <v>257.46568592706296</v>
      </c>
      <c r="G1542" s="68" cm="1">
        <f t="array" ref="G1542">_xll.DCE_EC312_SpecificHeat_Ca(B1542)</f>
        <v>650</v>
      </c>
      <c r="H1542" s="67">
        <f t="shared" si="224"/>
        <v>9.8552213194766258E-2</v>
      </c>
      <c r="I1542" s="67">
        <f t="shared" si="225"/>
        <v>1057.2732451571087</v>
      </c>
      <c r="J1542" s="71">
        <f t="shared" si="226"/>
        <v>127.25</v>
      </c>
      <c r="K1542" s="72">
        <f t="shared" si="227"/>
        <v>1057.2732451571087</v>
      </c>
    </row>
    <row r="1543" spans="1:11">
      <c r="A1543" s="65">
        <v>1528</v>
      </c>
      <c r="B1543" s="67">
        <f t="shared" si="219"/>
        <v>1057.2732451571087</v>
      </c>
      <c r="C1543" s="66">
        <f t="shared" si="220"/>
        <v>127.33333333333333</v>
      </c>
      <c r="D1543" s="70">
        <f t="shared" si="221"/>
        <v>1057.9180866814306</v>
      </c>
      <c r="E1543" s="67">
        <f t="shared" si="222"/>
        <v>1057.9180866814306</v>
      </c>
      <c r="F1543" s="68">
        <f t="shared" si="223"/>
        <v>257.29611473427309</v>
      </c>
      <c r="G1543" s="68" cm="1">
        <f t="array" ref="G1543">_xll.DCE_EC312_SpecificHeat_Ca(B1543)</f>
        <v>650</v>
      </c>
      <c r="H1543" s="67">
        <f t="shared" si="224"/>
        <v>9.8487305064258124E-2</v>
      </c>
      <c r="I1543" s="67">
        <f t="shared" si="225"/>
        <v>1057.371732462173</v>
      </c>
      <c r="J1543" s="71">
        <f t="shared" si="226"/>
        <v>127.33333333333333</v>
      </c>
      <c r="K1543" s="72">
        <f t="shared" si="227"/>
        <v>1057.371732462173</v>
      </c>
    </row>
    <row r="1544" spans="1:11">
      <c r="A1544" s="65">
        <v>1529</v>
      </c>
      <c r="B1544" s="67">
        <f t="shared" si="219"/>
        <v>1057.371732462173</v>
      </c>
      <c r="C1544" s="66">
        <f t="shared" si="220"/>
        <v>127.41666666666667</v>
      </c>
      <c r="D1544" s="70">
        <f t="shared" si="221"/>
        <v>1058.0160158327969</v>
      </c>
      <c r="E1544" s="67">
        <f t="shared" si="222"/>
        <v>1058.0160158327969</v>
      </c>
      <c r="F1544" s="68">
        <f t="shared" si="223"/>
        <v>257.12676708066596</v>
      </c>
      <c r="G1544" s="68" cm="1">
        <f t="array" ref="G1544">_xll.DCE_EC312_SpecificHeat_Ca(B1544)</f>
        <v>650</v>
      </c>
      <c r="H1544" s="67">
        <f t="shared" si="224"/>
        <v>9.8422482499642472E-2</v>
      </c>
      <c r="I1544" s="67">
        <f t="shared" si="225"/>
        <v>1057.4701549446727</v>
      </c>
      <c r="J1544" s="71">
        <f t="shared" si="226"/>
        <v>127.41666666666667</v>
      </c>
      <c r="K1544" s="72">
        <f t="shared" si="227"/>
        <v>1057.4701549446727</v>
      </c>
    </row>
    <row r="1545" spans="1:11">
      <c r="A1545" s="65">
        <v>1530</v>
      </c>
      <c r="B1545" s="67">
        <f t="shared" si="219"/>
        <v>1057.4701549446727</v>
      </c>
      <c r="C1545" s="66">
        <f t="shared" si="220"/>
        <v>127.5</v>
      </c>
      <c r="D1545" s="70">
        <f t="shared" si="221"/>
        <v>1058.1138810199841</v>
      </c>
      <c r="E1545" s="67">
        <f t="shared" si="222"/>
        <v>1058.1138810199841</v>
      </c>
      <c r="F1545" s="68">
        <f t="shared" si="223"/>
        <v>256.95764252406491</v>
      </c>
      <c r="G1545" s="68" cm="1">
        <f t="array" ref="G1545">_xll.DCE_EC312_SpecificHeat_Ca(B1545)</f>
        <v>650</v>
      </c>
      <c r="H1545" s="67">
        <f t="shared" si="224"/>
        <v>9.8357745331663748E-2</v>
      </c>
      <c r="I1545" s="67">
        <f t="shared" si="225"/>
        <v>1057.5685126900044</v>
      </c>
      <c r="J1545" s="71">
        <f t="shared" si="226"/>
        <v>127.5</v>
      </c>
      <c r="K1545" s="72">
        <f t="shared" si="227"/>
        <v>1057.5685126900044</v>
      </c>
    </row>
    <row r="1546" spans="1:11">
      <c r="A1546" s="65">
        <v>1531</v>
      </c>
      <c r="B1546" s="67">
        <f t="shared" si="219"/>
        <v>1057.5685126900044</v>
      </c>
      <c r="C1546" s="66">
        <f t="shared" si="220"/>
        <v>127.58333333333333</v>
      </c>
      <c r="D1546" s="70">
        <f t="shared" si="221"/>
        <v>1058.211682326496</v>
      </c>
      <c r="E1546" s="67">
        <f t="shared" si="222"/>
        <v>1058.211682326496</v>
      </c>
      <c r="F1546" s="68">
        <f t="shared" si="223"/>
        <v>256.78874062321853</v>
      </c>
      <c r="G1546" s="68" cm="1">
        <f t="array" ref="G1546">_xll.DCE_EC312_SpecificHeat_Ca(B1546)</f>
        <v>650</v>
      </c>
      <c r="H1546" s="67">
        <f t="shared" si="224"/>
        <v>9.8293093391420616E-2</v>
      </c>
      <c r="I1546" s="67">
        <f t="shared" si="225"/>
        <v>1057.6668057833958</v>
      </c>
      <c r="J1546" s="71">
        <f t="shared" si="226"/>
        <v>127.58333333333333</v>
      </c>
      <c r="K1546" s="72">
        <f t="shared" si="227"/>
        <v>1057.6668057833958</v>
      </c>
    </row>
    <row r="1547" spans="1:11">
      <c r="A1547" s="65">
        <v>1532</v>
      </c>
      <c r="B1547" s="67">
        <f t="shared" si="219"/>
        <v>1057.6668057833958</v>
      </c>
      <c r="C1547" s="66">
        <f t="shared" si="220"/>
        <v>127.66666666666667</v>
      </c>
      <c r="D1547" s="70">
        <f t="shared" si="221"/>
        <v>1058.3094198356739</v>
      </c>
      <c r="E1547" s="67">
        <f t="shared" si="222"/>
        <v>1058.3094198356739</v>
      </c>
      <c r="F1547" s="68">
        <f t="shared" si="223"/>
        <v>256.62006093848254</v>
      </c>
      <c r="G1547" s="68" cm="1">
        <f t="array" ref="G1547">_xll.DCE_EC312_SpecificHeat_Ca(B1547)</f>
        <v>650</v>
      </c>
      <c r="H1547" s="67">
        <f t="shared" si="224"/>
        <v>9.8228526510626885E-2</v>
      </c>
      <c r="I1547" s="67">
        <f t="shared" si="225"/>
        <v>1057.7650343099065</v>
      </c>
      <c r="J1547" s="71">
        <f t="shared" si="226"/>
        <v>127.66666666666667</v>
      </c>
      <c r="K1547" s="72">
        <f t="shared" si="227"/>
        <v>1057.7650343099065</v>
      </c>
    </row>
    <row r="1548" spans="1:11">
      <c r="A1548" s="65">
        <v>1533</v>
      </c>
      <c r="B1548" s="67">
        <f t="shared" si="219"/>
        <v>1057.7650343099065</v>
      </c>
      <c r="C1548" s="66">
        <f t="shared" si="220"/>
        <v>127.75</v>
      </c>
      <c r="D1548" s="70">
        <f t="shared" si="221"/>
        <v>1058.4070936306953</v>
      </c>
      <c r="E1548" s="67">
        <f t="shared" si="222"/>
        <v>1058.4070936306953</v>
      </c>
      <c r="F1548" s="68">
        <f t="shared" si="223"/>
        <v>256.45160303090756</v>
      </c>
      <c r="G1548" s="68" cm="1">
        <f t="array" ref="G1548">_xll.DCE_EC312_SpecificHeat_Ca(B1548)</f>
        <v>650</v>
      </c>
      <c r="H1548" s="67">
        <f t="shared" si="224"/>
        <v>9.8164044521262386E-2</v>
      </c>
      <c r="I1548" s="67">
        <f t="shared" si="225"/>
        <v>1057.8631983544278</v>
      </c>
      <c r="J1548" s="71">
        <f t="shared" si="226"/>
        <v>127.75</v>
      </c>
      <c r="K1548" s="72">
        <f t="shared" si="227"/>
        <v>1057.8631983544278</v>
      </c>
    </row>
    <row r="1549" spans="1:11">
      <c r="A1549" s="65">
        <v>1534</v>
      </c>
      <c r="B1549" s="67">
        <f t="shared" si="219"/>
        <v>1057.8631983544278</v>
      </c>
      <c r="C1549" s="66">
        <f t="shared" si="220"/>
        <v>127.83333333333333</v>
      </c>
      <c r="D1549" s="70">
        <f t="shared" si="221"/>
        <v>1058.5047037945753</v>
      </c>
      <c r="E1549" s="67">
        <f t="shared" si="222"/>
        <v>1058.5047037945753</v>
      </c>
      <c r="F1549" s="68">
        <f t="shared" si="223"/>
        <v>256.28336646284924</v>
      </c>
      <c r="G1549" s="68" cm="1">
        <f t="array" ref="G1549">_xll.DCE_EC312_SpecificHeat_Ca(B1549)</f>
        <v>650</v>
      </c>
      <c r="H1549" s="67">
        <f t="shared" si="224"/>
        <v>9.8099647255806444E-2</v>
      </c>
      <c r="I1549" s="67">
        <f t="shared" si="225"/>
        <v>1057.9612980016836</v>
      </c>
      <c r="J1549" s="71">
        <f t="shared" si="226"/>
        <v>127.83333333333333</v>
      </c>
      <c r="K1549" s="72">
        <f t="shared" si="227"/>
        <v>1057.9612980016836</v>
      </c>
    </row>
    <row r="1550" spans="1:11">
      <c r="A1550" s="65">
        <v>1535</v>
      </c>
      <c r="B1550" s="67">
        <f t="shared" si="219"/>
        <v>1057.9612980016836</v>
      </c>
      <c r="C1550" s="66">
        <f t="shared" si="220"/>
        <v>127.91666666666667</v>
      </c>
      <c r="D1550" s="70">
        <f t="shared" si="221"/>
        <v>1058.6022504101668</v>
      </c>
      <c r="E1550" s="67">
        <f t="shared" si="222"/>
        <v>1058.6022504101668</v>
      </c>
      <c r="F1550" s="68">
        <f t="shared" si="223"/>
        <v>256.11535079778236</v>
      </c>
      <c r="G1550" s="68" cm="1">
        <f t="array" ref="G1550">_xll.DCE_EC312_SpecificHeat_Ca(B1550)</f>
        <v>650</v>
      </c>
      <c r="H1550" s="67">
        <f t="shared" si="224"/>
        <v>9.8035334547166814E-2</v>
      </c>
      <c r="I1550" s="67">
        <f t="shared" si="225"/>
        <v>1058.0593333362308</v>
      </c>
      <c r="J1550" s="71">
        <f t="shared" si="226"/>
        <v>127.91666666666667</v>
      </c>
      <c r="K1550" s="72">
        <f t="shared" si="227"/>
        <v>1058.0593333362308</v>
      </c>
    </row>
    <row r="1551" spans="1:11">
      <c r="A1551" s="65">
        <v>1536</v>
      </c>
      <c r="B1551" s="67">
        <f t="shared" si="219"/>
        <v>1058.0593333362308</v>
      </c>
      <c r="C1551" s="66">
        <f t="shared" si="220"/>
        <v>128</v>
      </c>
      <c r="D1551" s="70">
        <f t="shared" si="221"/>
        <v>1058.6997335601616</v>
      </c>
      <c r="E1551" s="67">
        <f t="shared" si="222"/>
        <v>1058.6997335601616</v>
      </c>
      <c r="F1551" s="68">
        <f t="shared" si="223"/>
        <v>255.94755560057538</v>
      </c>
      <c r="G1551" s="68" cm="1">
        <f t="array" ref="G1551">_xll.DCE_EC312_SpecificHeat_Ca(B1551)</f>
        <v>650</v>
      </c>
      <c r="H1551" s="67">
        <f t="shared" si="224"/>
        <v>9.7971106228784674E-2</v>
      </c>
      <c r="I1551" s="67">
        <f t="shared" si="225"/>
        <v>1058.1573044424597</v>
      </c>
      <c r="J1551" s="71">
        <f t="shared" si="226"/>
        <v>128</v>
      </c>
      <c r="K1551" s="72">
        <f t="shared" si="227"/>
        <v>1058.1573044424597</v>
      </c>
    </row>
    <row r="1552" spans="1:11">
      <c r="A1552" s="65">
        <v>1537</v>
      </c>
      <c r="B1552" s="67">
        <f t="shared" si="219"/>
        <v>1058.1573044424597</v>
      </c>
      <c r="C1552" s="66">
        <f t="shared" si="220"/>
        <v>128.08333333333334</v>
      </c>
      <c r="D1552" s="70">
        <f t="shared" si="221"/>
        <v>1058.7971533270897</v>
      </c>
      <c r="E1552" s="67">
        <f t="shared" si="222"/>
        <v>1058.7971533270897</v>
      </c>
      <c r="F1552" s="68">
        <f t="shared" si="223"/>
        <v>255.77998043706324</v>
      </c>
      <c r="G1552" s="68" cm="1">
        <f t="array" ref="G1552">_xll.DCE_EC312_SpecificHeat_Ca(B1552)</f>
        <v>650</v>
      </c>
      <c r="H1552" s="67">
        <f t="shared" si="224"/>
        <v>9.790696213447117E-2</v>
      </c>
      <c r="I1552" s="67">
        <f t="shared" si="225"/>
        <v>1058.2552114045941</v>
      </c>
      <c r="J1552" s="71">
        <f t="shared" si="226"/>
        <v>128.08333333333334</v>
      </c>
      <c r="K1552" s="72">
        <f t="shared" si="227"/>
        <v>1058.2552114045941</v>
      </c>
    </row>
    <row r="1553" spans="1:11">
      <c r="A1553" s="65">
        <v>1538</v>
      </c>
      <c r="B1553" s="67">
        <f t="shared" ref="B1553:B1616" si="228">IF(A1553=1,20,I1552)</f>
        <v>1058.2552114045941</v>
      </c>
      <c r="C1553" s="66">
        <f t="shared" ref="C1553:C1616" si="229">A1553*5/60</f>
        <v>128.16666666666666</v>
      </c>
      <c r="D1553" s="70">
        <f t="shared" ref="D1553:D1616" si="230">20 + 345 *LOG10(8 * C1553 + 1)</f>
        <v>1058.8945097933199</v>
      </c>
      <c r="E1553" s="67">
        <f t="shared" ref="E1553:E1616" si="231">D1553</f>
        <v>1058.8945097933199</v>
      </c>
      <c r="F1553" s="68">
        <f t="shared" ref="F1553:F1616" si="232">25 * (D1553 - B1553)+1 * 0.7 * 1 * 0.0000000567 * ((E1553 + 273) ^ 4 - (B1553 + 273) ^ 4)</f>
        <v>255.61262487398682</v>
      </c>
      <c r="G1553" s="68" cm="1">
        <f t="array" ref="G1553">_xll.DCE_EC312_SpecificHeat_Ca(B1553)</f>
        <v>650</v>
      </c>
      <c r="H1553" s="67">
        <f t="shared" ref="H1553:H1616" si="233">$G$10 * $G$9 / (G1553 * 7850) * F1553 * 5</f>
        <v>9.7842902098384227E-2</v>
      </c>
      <c r="I1553" s="67">
        <f t="shared" ref="I1553:I1616" si="234">B1553+H1553</f>
        <v>1058.3530543066925</v>
      </c>
      <c r="J1553" s="71">
        <f t="shared" si="226"/>
        <v>128.16666666666666</v>
      </c>
      <c r="K1553" s="72">
        <f t="shared" si="227"/>
        <v>1058.3530543066925</v>
      </c>
    </row>
    <row r="1554" spans="1:11">
      <c r="A1554" s="65">
        <v>1539</v>
      </c>
      <c r="B1554" s="67">
        <f t="shared" si="228"/>
        <v>1058.3530543066925</v>
      </c>
      <c r="C1554" s="66">
        <f t="shared" si="229"/>
        <v>128.25</v>
      </c>
      <c r="D1554" s="70">
        <f t="shared" si="230"/>
        <v>1058.9918030410611</v>
      </c>
      <c r="E1554" s="67">
        <f t="shared" si="231"/>
        <v>1058.9918030410611</v>
      </c>
      <c r="F1554" s="68">
        <f t="shared" si="232"/>
        <v>255.44548847954684</v>
      </c>
      <c r="G1554" s="68" cm="1">
        <f t="array" ref="G1554">_xll.DCE_EC312_SpecificHeat_Ca(B1554)</f>
        <v>650</v>
      </c>
      <c r="H1554" s="67">
        <f t="shared" si="233"/>
        <v>9.7778925955240556E-2</v>
      </c>
      <c r="I1554" s="67">
        <f t="shared" si="234"/>
        <v>1058.4508332326477</v>
      </c>
      <c r="J1554" s="71">
        <f t="shared" si="226"/>
        <v>128.25</v>
      </c>
      <c r="K1554" s="72">
        <f t="shared" si="227"/>
        <v>1058.4508332326477</v>
      </c>
    </row>
    <row r="1555" spans="1:11">
      <c r="A1555" s="65">
        <v>1540</v>
      </c>
      <c r="B1555" s="67">
        <f t="shared" si="228"/>
        <v>1058.4508332326477</v>
      </c>
      <c r="C1555" s="66">
        <f t="shared" si="229"/>
        <v>128.33333333333334</v>
      </c>
      <c r="D1555" s="70">
        <f t="shared" si="230"/>
        <v>1059.0890331523619</v>
      </c>
      <c r="E1555" s="67">
        <f t="shared" si="231"/>
        <v>1059.0890331523619</v>
      </c>
      <c r="F1555" s="68">
        <f t="shared" si="232"/>
        <v>255.27857082302449</v>
      </c>
      <c r="G1555" s="68" cm="1">
        <f t="array" ref="G1555">_xll.DCE_EC312_SpecificHeat_Ca(B1555)</f>
        <v>650</v>
      </c>
      <c r="H1555" s="67">
        <f t="shared" si="233"/>
        <v>9.7715033540170443E-2</v>
      </c>
      <c r="I1555" s="67">
        <f t="shared" si="234"/>
        <v>1058.5485482661879</v>
      </c>
      <c r="J1555" s="71">
        <f t="shared" si="226"/>
        <v>128.33333333333334</v>
      </c>
      <c r="K1555" s="72">
        <f t="shared" si="227"/>
        <v>1058.5485482661879</v>
      </c>
    </row>
    <row r="1556" spans="1:11">
      <c r="A1556" s="65">
        <v>1541</v>
      </c>
      <c r="B1556" s="67">
        <f t="shared" si="228"/>
        <v>1058.5485482661879</v>
      </c>
      <c r="C1556" s="66">
        <f t="shared" si="229"/>
        <v>128.41666666666666</v>
      </c>
      <c r="D1556" s="70">
        <f t="shared" si="230"/>
        <v>1059.1862002091113</v>
      </c>
      <c r="E1556" s="67">
        <f t="shared" si="231"/>
        <v>1059.1862002091113</v>
      </c>
      <c r="F1556" s="68">
        <f t="shared" si="232"/>
        <v>255.11187147467874</v>
      </c>
      <c r="G1556" s="68" cm="1">
        <f t="array" ref="G1556">_xll.DCE_EC312_SpecificHeat_Ca(B1556)</f>
        <v>650</v>
      </c>
      <c r="H1556" s="67">
        <f t="shared" si="233"/>
        <v>9.765122468867847E-2</v>
      </c>
      <c r="I1556" s="67">
        <f t="shared" si="234"/>
        <v>1058.6461994908766</v>
      </c>
      <c r="J1556" s="71">
        <f t="shared" si="226"/>
        <v>128.41666666666666</v>
      </c>
      <c r="K1556" s="72">
        <f t="shared" si="227"/>
        <v>1058.6461994908766</v>
      </c>
    </row>
    <row r="1557" spans="1:11">
      <c r="A1557" s="65">
        <v>1542</v>
      </c>
      <c r="B1557" s="67">
        <f t="shared" si="228"/>
        <v>1058.6461994908766</v>
      </c>
      <c r="C1557" s="66">
        <f t="shared" si="229"/>
        <v>128.5</v>
      </c>
      <c r="D1557" s="70">
        <f t="shared" si="230"/>
        <v>1059.2833042930395</v>
      </c>
      <c r="E1557" s="67">
        <f t="shared" si="231"/>
        <v>1059.2833042930395</v>
      </c>
      <c r="F1557" s="68">
        <f t="shared" si="232"/>
        <v>254.94539000613713</v>
      </c>
      <c r="G1557" s="68" cm="1">
        <f t="array" ref="G1557">_xll.DCE_EC312_SpecificHeat_Ca(B1557)</f>
        <v>650</v>
      </c>
      <c r="H1557" s="67">
        <f t="shared" si="233"/>
        <v>9.7587499236793052E-2</v>
      </c>
      <c r="I1557" s="67">
        <f t="shared" si="234"/>
        <v>1058.7437869901134</v>
      </c>
      <c r="J1557" s="71">
        <f t="shared" si="226"/>
        <v>128.5</v>
      </c>
      <c r="K1557" s="72">
        <f t="shared" si="227"/>
        <v>1058.7437869901134</v>
      </c>
    </row>
    <row r="1558" spans="1:11">
      <c r="A1558" s="65">
        <v>1543</v>
      </c>
      <c r="B1558" s="67">
        <f t="shared" si="228"/>
        <v>1058.7437869901134</v>
      </c>
      <c r="C1558" s="66">
        <f t="shared" si="229"/>
        <v>128.58333333333334</v>
      </c>
      <c r="D1558" s="70">
        <f t="shared" si="230"/>
        <v>1059.380345485717</v>
      </c>
      <c r="E1558" s="67">
        <f t="shared" si="231"/>
        <v>1059.380345485717</v>
      </c>
      <c r="F1558" s="68">
        <f t="shared" si="232"/>
        <v>254.77912598994934</v>
      </c>
      <c r="G1558" s="68" cm="1">
        <f t="array" ref="G1558">_xll.DCE_EC312_SpecificHeat_Ca(B1558)</f>
        <v>650</v>
      </c>
      <c r="H1558" s="67">
        <f t="shared" si="233"/>
        <v>9.7523857020895582E-2</v>
      </c>
      <c r="I1558" s="67">
        <f t="shared" si="234"/>
        <v>1058.8413108471343</v>
      </c>
      <c r="J1558" s="71">
        <f t="shared" si="226"/>
        <v>128.58333333333334</v>
      </c>
      <c r="K1558" s="72">
        <f t="shared" si="227"/>
        <v>1058.8413108471343</v>
      </c>
    </row>
    <row r="1559" spans="1:11">
      <c r="A1559" s="65">
        <v>1544</v>
      </c>
      <c r="B1559" s="67">
        <f t="shared" si="228"/>
        <v>1058.8413108471343</v>
      </c>
      <c r="C1559" s="66">
        <f t="shared" si="229"/>
        <v>128.66666666666666</v>
      </c>
      <c r="D1559" s="70">
        <f t="shared" si="230"/>
        <v>1059.4773238685566</v>
      </c>
      <c r="E1559" s="67">
        <f t="shared" si="231"/>
        <v>1059.4773238685566</v>
      </c>
      <c r="F1559" s="68">
        <f t="shared" si="232"/>
        <v>254.6130789997373</v>
      </c>
      <c r="G1559" s="68" cm="1">
        <f t="array" ref="G1559">_xll.DCE_EC312_SpecificHeat_Ca(B1559)</f>
        <v>650</v>
      </c>
      <c r="H1559" s="67">
        <f t="shared" si="233"/>
        <v>9.7460297877777921E-2</v>
      </c>
      <c r="I1559" s="67">
        <f t="shared" si="234"/>
        <v>1058.9387711450122</v>
      </c>
      <c r="J1559" s="71">
        <f t="shared" si="226"/>
        <v>128.66666666666666</v>
      </c>
      <c r="K1559" s="72">
        <f t="shared" si="227"/>
        <v>1058.9387711450122</v>
      </c>
    </row>
    <row r="1560" spans="1:11">
      <c r="A1560" s="65">
        <v>1545</v>
      </c>
      <c r="B1560" s="67">
        <f t="shared" si="228"/>
        <v>1058.9387711450122</v>
      </c>
      <c r="C1560" s="66">
        <f t="shared" si="229"/>
        <v>128.75</v>
      </c>
      <c r="D1560" s="70">
        <f t="shared" si="230"/>
        <v>1059.5742395228133</v>
      </c>
      <c r="E1560" s="67">
        <f t="shared" si="231"/>
        <v>1059.5742395228133</v>
      </c>
      <c r="F1560" s="68">
        <f t="shared" si="232"/>
        <v>254.44724861059657</v>
      </c>
      <c r="G1560" s="68" cm="1">
        <f t="array" ref="G1560">_xll.DCE_EC312_SpecificHeat_Ca(B1560)</f>
        <v>650</v>
      </c>
      <c r="H1560" s="67">
        <f t="shared" si="233"/>
        <v>9.7396821644795961E-2</v>
      </c>
      <c r="I1560" s="67">
        <f t="shared" si="234"/>
        <v>1059.0361679666571</v>
      </c>
      <c r="J1560" s="71">
        <f t="shared" si="226"/>
        <v>128.75</v>
      </c>
      <c r="K1560" s="72">
        <f t="shared" si="227"/>
        <v>1059.0361679666571</v>
      </c>
    </row>
    <row r="1561" spans="1:11">
      <c r="A1561" s="65">
        <v>1546</v>
      </c>
      <c r="B1561" s="67">
        <f t="shared" si="228"/>
        <v>1059.0361679666571</v>
      </c>
      <c r="C1561" s="66">
        <f t="shared" si="229"/>
        <v>128.83333333333334</v>
      </c>
      <c r="D1561" s="70">
        <f t="shared" si="230"/>
        <v>1059.6710925295836</v>
      </c>
      <c r="E1561" s="67">
        <f t="shared" si="231"/>
        <v>1059.6710925295836</v>
      </c>
      <c r="F1561" s="68">
        <f t="shared" si="232"/>
        <v>254.28163439819588</v>
      </c>
      <c r="G1561" s="68" cm="1">
        <f t="array" ref="G1561">_xll.DCE_EC312_SpecificHeat_Ca(B1561)</f>
        <v>650</v>
      </c>
      <c r="H1561" s="67">
        <f t="shared" si="233"/>
        <v>9.7333428159525004E-2</v>
      </c>
      <c r="I1561" s="67">
        <f t="shared" si="234"/>
        <v>1059.1335013948167</v>
      </c>
      <c r="J1561" s="71">
        <f t="shared" si="226"/>
        <v>128.83333333333334</v>
      </c>
      <c r="K1561" s="72">
        <f t="shared" si="227"/>
        <v>1059.1335013948167</v>
      </c>
    </row>
    <row r="1562" spans="1:11">
      <c r="A1562" s="65">
        <v>1547</v>
      </c>
      <c r="B1562" s="67">
        <f t="shared" si="228"/>
        <v>1059.1335013948167</v>
      </c>
      <c r="C1562" s="66">
        <f t="shared" si="229"/>
        <v>128.91666666666666</v>
      </c>
      <c r="D1562" s="70">
        <f t="shared" si="230"/>
        <v>1059.7678829698079</v>
      </c>
      <c r="E1562" s="67">
        <f t="shared" si="231"/>
        <v>1059.7678829698079</v>
      </c>
      <c r="F1562" s="68">
        <f t="shared" si="232"/>
        <v>254.11623593985533</v>
      </c>
      <c r="G1562" s="68" cm="1">
        <f t="array" ref="G1562">_xll.DCE_EC312_SpecificHeat_Ca(B1562)</f>
        <v>650</v>
      </c>
      <c r="H1562" s="67">
        <f t="shared" si="233"/>
        <v>9.7270117260172456E-2</v>
      </c>
      <c r="I1562" s="67">
        <f t="shared" si="234"/>
        <v>1059.2307715120769</v>
      </c>
      <c r="J1562" s="71">
        <f t="shared" si="226"/>
        <v>128.91666666666666</v>
      </c>
      <c r="K1562" s="72">
        <f t="shared" si="227"/>
        <v>1059.2307715120769</v>
      </c>
    </row>
    <row r="1563" spans="1:11">
      <c r="A1563" s="65">
        <v>1548</v>
      </c>
      <c r="B1563" s="67">
        <f t="shared" si="228"/>
        <v>1059.2307715120769</v>
      </c>
      <c r="C1563" s="66">
        <f t="shared" si="229"/>
        <v>129</v>
      </c>
      <c r="D1563" s="70">
        <f t="shared" si="230"/>
        <v>1059.8646109242691</v>
      </c>
      <c r="E1563" s="67">
        <f t="shared" si="231"/>
        <v>1059.8646109242691</v>
      </c>
      <c r="F1563" s="68">
        <f t="shared" si="232"/>
        <v>253.95105281353429</v>
      </c>
      <c r="G1563" s="68" cm="1">
        <f t="array" ref="G1563">_xll.DCE_EC312_SpecificHeat_Ca(B1563)</f>
        <v>650</v>
      </c>
      <c r="H1563" s="67">
        <f t="shared" si="233"/>
        <v>9.7206888785190418E-2</v>
      </c>
      <c r="I1563" s="67">
        <f t="shared" si="234"/>
        <v>1059.3279784008621</v>
      </c>
      <c r="J1563" s="71">
        <f t="shared" si="226"/>
        <v>129</v>
      </c>
      <c r="K1563" s="72">
        <f t="shared" si="227"/>
        <v>1059.3279784008621</v>
      </c>
    </row>
    <row r="1564" spans="1:11">
      <c r="A1564" s="65">
        <v>1549</v>
      </c>
      <c r="B1564" s="67">
        <f t="shared" si="228"/>
        <v>1059.3279784008621</v>
      </c>
      <c r="C1564" s="66">
        <f t="shared" si="229"/>
        <v>129.08333333333334</v>
      </c>
      <c r="D1564" s="70">
        <f t="shared" si="230"/>
        <v>1059.9612764735941</v>
      </c>
      <c r="E1564" s="67">
        <f t="shared" si="231"/>
        <v>1059.9612764735941</v>
      </c>
      <c r="F1564" s="68">
        <f t="shared" si="232"/>
        <v>253.78608459870222</v>
      </c>
      <c r="G1564" s="68" cm="1">
        <f t="array" ref="G1564">_xll.DCE_EC312_SpecificHeat_Ca(B1564)</f>
        <v>650</v>
      </c>
      <c r="H1564" s="67">
        <f t="shared" si="233"/>
        <v>9.7143742573609068E-2</v>
      </c>
      <c r="I1564" s="67">
        <f t="shared" si="234"/>
        <v>1059.4251221434356</v>
      </c>
      <c r="J1564" s="71">
        <f t="shared" si="226"/>
        <v>129.08333333333334</v>
      </c>
      <c r="K1564" s="72">
        <f t="shared" si="227"/>
        <v>1059.4251221434356</v>
      </c>
    </row>
    <row r="1565" spans="1:11">
      <c r="A1565" s="65">
        <v>1550</v>
      </c>
      <c r="B1565" s="67">
        <f t="shared" si="228"/>
        <v>1059.4251221434356</v>
      </c>
      <c r="C1565" s="66">
        <f t="shared" si="229"/>
        <v>129.16666666666666</v>
      </c>
      <c r="D1565" s="70">
        <f t="shared" si="230"/>
        <v>1060.0578796982536</v>
      </c>
      <c r="E1565" s="67">
        <f t="shared" si="231"/>
        <v>1060.0578796982536</v>
      </c>
      <c r="F1565" s="68">
        <f t="shared" si="232"/>
        <v>253.6213308755955</v>
      </c>
      <c r="G1565" s="68" cm="1">
        <f t="array" ref="G1565">_xll.DCE_EC312_SpecificHeat_Ca(B1565)</f>
        <v>650</v>
      </c>
      <c r="H1565" s="67">
        <f t="shared" si="233"/>
        <v>9.7080678464752074E-2</v>
      </c>
      <c r="I1565" s="67">
        <f t="shared" si="234"/>
        <v>1059.5222028219005</v>
      </c>
      <c r="J1565" s="71">
        <f t="shared" si="226"/>
        <v>129.16666666666666</v>
      </c>
      <c r="K1565" s="72">
        <f t="shared" si="227"/>
        <v>1059.5222028219005</v>
      </c>
    </row>
    <row r="1566" spans="1:11">
      <c r="A1566" s="65">
        <v>1551</v>
      </c>
      <c r="B1566" s="67">
        <f t="shared" si="228"/>
        <v>1059.5222028219005</v>
      </c>
      <c r="C1566" s="66">
        <f t="shared" si="229"/>
        <v>129.25</v>
      </c>
      <c r="D1566" s="70">
        <f t="shared" si="230"/>
        <v>1060.1544206785632</v>
      </c>
      <c r="E1566" s="67">
        <f t="shared" si="231"/>
        <v>1060.1544206785632</v>
      </c>
      <c r="F1566" s="68">
        <f t="shared" si="232"/>
        <v>253.45679122559469</v>
      </c>
      <c r="G1566" s="68" cm="1">
        <f t="array" ref="G1566">_xll.DCE_EC312_SpecificHeat_Ca(B1566)</f>
        <v>650</v>
      </c>
      <c r="H1566" s="67">
        <f t="shared" si="233"/>
        <v>9.7017696298381112E-2</v>
      </c>
      <c r="I1566" s="67">
        <f t="shared" si="234"/>
        <v>1059.6192205181987</v>
      </c>
      <c r="J1566" s="71">
        <f t="shared" si="226"/>
        <v>129.25</v>
      </c>
      <c r="K1566" s="72">
        <f t="shared" si="227"/>
        <v>1059.6192205181987</v>
      </c>
    </row>
    <row r="1567" spans="1:11">
      <c r="A1567" s="65">
        <v>1552</v>
      </c>
      <c r="B1567" s="67">
        <f t="shared" si="228"/>
        <v>1059.6192205181987</v>
      </c>
      <c r="C1567" s="66">
        <f t="shared" si="229"/>
        <v>129.33333333333334</v>
      </c>
      <c r="D1567" s="70">
        <f t="shared" si="230"/>
        <v>1060.2508994946827</v>
      </c>
      <c r="E1567" s="67">
        <f t="shared" si="231"/>
        <v>1060.2508994946827</v>
      </c>
      <c r="F1567" s="68">
        <f t="shared" si="232"/>
        <v>253.29246523145136</v>
      </c>
      <c r="G1567" s="68" cm="1">
        <f t="array" ref="G1567">_xll.DCE_EC312_SpecificHeat_Ca(B1567)</f>
        <v>650</v>
      </c>
      <c r="H1567" s="67">
        <f t="shared" si="233"/>
        <v>9.6954795914782635E-2</v>
      </c>
      <c r="I1567" s="67">
        <f t="shared" si="234"/>
        <v>1059.7161753141136</v>
      </c>
      <c r="J1567" s="71">
        <f t="shared" si="226"/>
        <v>129.33333333333334</v>
      </c>
      <c r="K1567" s="72">
        <f t="shared" si="227"/>
        <v>1059.7161753141136</v>
      </c>
    </row>
    <row r="1568" spans="1:11">
      <c r="A1568" s="65">
        <v>1553</v>
      </c>
      <c r="B1568" s="67">
        <f t="shared" si="228"/>
        <v>1059.7161753141136</v>
      </c>
      <c r="C1568" s="66">
        <f t="shared" si="229"/>
        <v>129.41666666666666</v>
      </c>
      <c r="D1568" s="70">
        <f t="shared" si="230"/>
        <v>1060.3473162266175</v>
      </c>
      <c r="E1568" s="67">
        <f t="shared" si="231"/>
        <v>1060.3473162266175</v>
      </c>
      <c r="F1568" s="68">
        <f t="shared" si="232"/>
        <v>253.12835247650963</v>
      </c>
      <c r="G1568" s="68" cm="1">
        <f t="array" ref="G1568">_xll.DCE_EC312_SpecificHeat_Ca(B1568)</f>
        <v>650</v>
      </c>
      <c r="H1568" s="67">
        <f t="shared" si="233"/>
        <v>9.6891977154469927E-2</v>
      </c>
      <c r="I1568" s="67">
        <f t="shared" si="234"/>
        <v>1059.813067291268</v>
      </c>
      <c r="J1568" s="71">
        <f t="shared" si="226"/>
        <v>129.41666666666666</v>
      </c>
      <c r="K1568" s="72">
        <f t="shared" si="227"/>
        <v>1059.813067291268</v>
      </c>
    </row>
    <row r="1569" spans="1:11">
      <c r="A1569" s="65">
        <v>1554</v>
      </c>
      <c r="B1569" s="67">
        <f t="shared" si="228"/>
        <v>1059.813067291268</v>
      </c>
      <c r="C1569" s="66">
        <f t="shared" si="229"/>
        <v>129.5</v>
      </c>
      <c r="D1569" s="70">
        <f t="shared" si="230"/>
        <v>1060.443670954219</v>
      </c>
      <c r="E1569" s="67">
        <f t="shared" si="231"/>
        <v>1060.443670954219</v>
      </c>
      <c r="F1569" s="68">
        <f t="shared" si="232"/>
        <v>252.96445254572058</v>
      </c>
      <c r="G1569" s="68" cm="1">
        <f t="array" ref="G1569">_xll.DCE_EC312_SpecificHeat_Ca(B1569)</f>
        <v>650</v>
      </c>
      <c r="H1569" s="67">
        <f t="shared" si="233"/>
        <v>9.6829239858571392E-2</v>
      </c>
      <c r="I1569" s="67">
        <f t="shared" si="234"/>
        <v>1059.9098965311266</v>
      </c>
      <c r="J1569" s="71">
        <f t="shared" si="226"/>
        <v>129.5</v>
      </c>
      <c r="K1569" s="72">
        <f t="shared" si="227"/>
        <v>1059.9098965311266</v>
      </c>
    </row>
    <row r="1570" spans="1:11">
      <c r="A1570" s="65">
        <v>1555</v>
      </c>
      <c r="B1570" s="67">
        <f t="shared" si="228"/>
        <v>1059.9098965311266</v>
      </c>
      <c r="C1570" s="66">
        <f t="shared" si="229"/>
        <v>129.58333333333334</v>
      </c>
      <c r="D1570" s="70">
        <f t="shared" si="230"/>
        <v>1060.5399637571843</v>
      </c>
      <c r="E1570" s="67">
        <f t="shared" si="231"/>
        <v>1060.5399637571843</v>
      </c>
      <c r="F1570" s="68">
        <f t="shared" si="232"/>
        <v>252.80076502493785</v>
      </c>
      <c r="G1570" s="68" cm="1">
        <f t="array" ref="G1570">_xll.DCE_EC312_SpecificHeat_Ca(B1570)</f>
        <v>650</v>
      </c>
      <c r="H1570" s="67">
        <f t="shared" si="233"/>
        <v>9.6766583868560851E-2</v>
      </c>
      <c r="I1570" s="67">
        <f t="shared" si="234"/>
        <v>1060.0066631149953</v>
      </c>
      <c r="J1570" s="71">
        <f t="shared" si="226"/>
        <v>129.58333333333334</v>
      </c>
      <c r="K1570" s="72">
        <f t="shared" si="227"/>
        <v>1060.0066631149953</v>
      </c>
    </row>
    <row r="1571" spans="1:11">
      <c r="A1571" s="65">
        <v>1556</v>
      </c>
      <c r="B1571" s="67">
        <f t="shared" si="228"/>
        <v>1060.0066631149953</v>
      </c>
      <c r="C1571" s="66">
        <f t="shared" si="229"/>
        <v>129.66666666666666</v>
      </c>
      <c r="D1571" s="70">
        <f t="shared" si="230"/>
        <v>1060.6361947150565</v>
      </c>
      <c r="E1571" s="67">
        <f t="shared" si="231"/>
        <v>1060.6361947150565</v>
      </c>
      <c r="F1571" s="68">
        <f t="shared" si="232"/>
        <v>252.6372895007683</v>
      </c>
      <c r="G1571" s="68" cm="1">
        <f t="array" ref="G1571">_xll.DCE_EC312_SpecificHeat_Ca(B1571)</f>
        <v>650</v>
      </c>
      <c r="H1571" s="67">
        <f t="shared" si="233"/>
        <v>9.6704009026200508E-2</v>
      </c>
      <c r="I1571" s="67">
        <f t="shared" si="234"/>
        <v>1060.1033671240214</v>
      </c>
      <c r="J1571" s="71">
        <f t="shared" si="226"/>
        <v>129.66666666666666</v>
      </c>
      <c r="K1571" s="72">
        <f t="shared" si="227"/>
        <v>1060.1033671240214</v>
      </c>
    </row>
    <row r="1572" spans="1:11">
      <c r="A1572" s="65">
        <v>1557</v>
      </c>
      <c r="B1572" s="67">
        <f t="shared" si="228"/>
        <v>1060.1033671240214</v>
      </c>
      <c r="C1572" s="66">
        <f t="shared" si="229"/>
        <v>129.75</v>
      </c>
      <c r="D1572" s="70">
        <f t="shared" si="230"/>
        <v>1060.732363907226</v>
      </c>
      <c r="E1572" s="67">
        <f t="shared" si="231"/>
        <v>1060.732363907226</v>
      </c>
      <c r="F1572" s="68">
        <f t="shared" si="232"/>
        <v>252.47402556118752</v>
      </c>
      <c r="G1572" s="68" cm="1">
        <f t="array" ref="G1572">_xll.DCE_EC312_SpecificHeat_Ca(B1572)</f>
        <v>650</v>
      </c>
      <c r="H1572" s="67">
        <f t="shared" si="233"/>
        <v>9.6641515173776449E-2</v>
      </c>
      <c r="I1572" s="67">
        <f t="shared" si="234"/>
        <v>1060.2000086391952</v>
      </c>
      <c r="J1572" s="71">
        <f t="shared" si="226"/>
        <v>129.75</v>
      </c>
      <c r="K1572" s="72">
        <f t="shared" si="227"/>
        <v>1060.2000086391952</v>
      </c>
    </row>
    <row r="1573" spans="1:11">
      <c r="A1573" s="65">
        <v>1558</v>
      </c>
      <c r="B1573" s="67">
        <f t="shared" si="228"/>
        <v>1060.2000086391952</v>
      </c>
      <c r="C1573" s="66">
        <f t="shared" si="229"/>
        <v>129.83333333333334</v>
      </c>
      <c r="D1573" s="70">
        <f t="shared" si="230"/>
        <v>1060.8284714129311</v>
      </c>
      <c r="E1573" s="67">
        <f t="shared" si="231"/>
        <v>1060.8284714129311</v>
      </c>
      <c r="F1573" s="68">
        <f t="shared" si="232"/>
        <v>252.31097279551145</v>
      </c>
      <c r="G1573" s="68" cm="1">
        <f t="array" ref="G1573">_xll.DCE_EC312_SpecificHeat_Ca(B1573)</f>
        <v>650</v>
      </c>
      <c r="H1573" s="67">
        <f t="shared" si="233"/>
        <v>9.6579102154087854E-2</v>
      </c>
      <c r="I1573" s="67">
        <f t="shared" si="234"/>
        <v>1060.2965877413492</v>
      </c>
      <c r="J1573" s="71">
        <f t="shared" si="226"/>
        <v>129.83333333333334</v>
      </c>
      <c r="K1573" s="72">
        <f t="shared" si="227"/>
        <v>1060.2965877413492</v>
      </c>
    </row>
    <row r="1574" spans="1:11">
      <c r="A1574" s="65">
        <v>1559</v>
      </c>
      <c r="B1574" s="67">
        <f t="shared" si="228"/>
        <v>1060.2965877413492</v>
      </c>
      <c r="C1574" s="66">
        <f t="shared" si="229"/>
        <v>129.91666666666666</v>
      </c>
      <c r="D1574" s="70">
        <f t="shared" si="230"/>
        <v>1060.9245173112563</v>
      </c>
      <c r="E1574" s="67">
        <f t="shared" si="231"/>
        <v>1060.9245173112563</v>
      </c>
      <c r="F1574" s="68">
        <f t="shared" si="232"/>
        <v>252.14813079353218</v>
      </c>
      <c r="G1574" s="68" cm="1">
        <f t="array" ref="G1574">_xll.DCE_EC312_SpecificHeat_Ca(B1574)</f>
        <v>650</v>
      </c>
      <c r="H1574" s="67">
        <f t="shared" si="233"/>
        <v>9.6516769810116115E-2</v>
      </c>
      <c r="I1574" s="67">
        <f t="shared" si="234"/>
        <v>1060.3931045111592</v>
      </c>
      <c r="J1574" s="71">
        <f t="shared" si="226"/>
        <v>129.91666666666666</v>
      </c>
      <c r="K1574" s="72">
        <f t="shared" si="227"/>
        <v>1060.3931045111592</v>
      </c>
    </row>
    <row r="1575" spans="1:11">
      <c r="A1575" s="65">
        <v>1560</v>
      </c>
      <c r="B1575" s="67">
        <f t="shared" si="228"/>
        <v>1060.3931045111592</v>
      </c>
      <c r="C1575" s="66">
        <f t="shared" si="229"/>
        <v>130</v>
      </c>
      <c r="D1575" s="70">
        <f t="shared" si="230"/>
        <v>1061.0205016811349</v>
      </c>
      <c r="E1575" s="67">
        <f t="shared" si="231"/>
        <v>1061.0205016811349</v>
      </c>
      <c r="F1575" s="68">
        <f t="shared" si="232"/>
        <v>251.98549914635473</v>
      </c>
      <c r="G1575" s="68" cm="1">
        <f t="array" ref="G1575">_xll.DCE_EC312_SpecificHeat_Ca(B1575)</f>
        <v>650</v>
      </c>
      <c r="H1575" s="67">
        <f t="shared" si="233"/>
        <v>9.6454517985345239E-2</v>
      </c>
      <c r="I1575" s="67">
        <f t="shared" si="234"/>
        <v>1060.4895590291446</v>
      </c>
      <c r="J1575" s="71">
        <f t="shared" ref="J1575:J1638" si="235">C1575</f>
        <v>130</v>
      </c>
      <c r="K1575" s="72">
        <f t="shared" ref="K1575:K1638" si="236">I1575</f>
        <v>1060.4895590291446</v>
      </c>
    </row>
    <row r="1576" spans="1:11">
      <c r="A1576" s="65">
        <v>1561</v>
      </c>
      <c r="B1576" s="67">
        <f t="shared" si="228"/>
        <v>1060.4895590291446</v>
      </c>
      <c r="C1576" s="66">
        <f t="shared" si="229"/>
        <v>130.08333333333334</v>
      </c>
      <c r="D1576" s="70">
        <f t="shared" si="230"/>
        <v>1061.1164246013489</v>
      </c>
      <c r="E1576" s="67">
        <f t="shared" si="231"/>
        <v>1061.1164246013489</v>
      </c>
      <c r="F1576" s="68">
        <f t="shared" si="232"/>
        <v>251.82307744633891</v>
      </c>
      <c r="G1576" s="68" cm="1">
        <f t="array" ref="G1576">_xll.DCE_EC312_SpecificHeat_Ca(B1576)</f>
        <v>650</v>
      </c>
      <c r="H1576" s="67">
        <f t="shared" si="233"/>
        <v>9.6392346523739486E-2</v>
      </c>
      <c r="I1576" s="67">
        <f t="shared" si="234"/>
        <v>1060.5859513756684</v>
      </c>
      <c r="J1576" s="71">
        <f t="shared" si="235"/>
        <v>130.08333333333334</v>
      </c>
      <c r="K1576" s="72">
        <f t="shared" si="236"/>
        <v>1060.5859513756684</v>
      </c>
    </row>
    <row r="1577" spans="1:11">
      <c r="A1577" s="65">
        <v>1562</v>
      </c>
      <c r="B1577" s="67">
        <f t="shared" si="228"/>
        <v>1060.5859513756684</v>
      </c>
      <c r="C1577" s="66">
        <f t="shared" si="229"/>
        <v>130.16666666666666</v>
      </c>
      <c r="D1577" s="70">
        <f t="shared" si="230"/>
        <v>1061.2122861505284</v>
      </c>
      <c r="E1577" s="67">
        <f t="shared" si="231"/>
        <v>1061.2122861505284</v>
      </c>
      <c r="F1577" s="68">
        <f t="shared" si="232"/>
        <v>251.66086528659781</v>
      </c>
      <c r="G1577" s="68" cm="1">
        <f t="array" ref="G1577">_xll.DCE_EC312_SpecificHeat_Ca(B1577)</f>
        <v>650</v>
      </c>
      <c r="H1577" s="67">
        <f t="shared" si="233"/>
        <v>9.6330255269551468E-2</v>
      </c>
      <c r="I1577" s="67">
        <f t="shared" si="234"/>
        <v>1060.682281630938</v>
      </c>
      <c r="J1577" s="71">
        <f t="shared" si="235"/>
        <v>130.16666666666666</v>
      </c>
      <c r="K1577" s="72">
        <f t="shared" si="236"/>
        <v>1060.682281630938</v>
      </c>
    </row>
    <row r="1578" spans="1:11">
      <c r="A1578" s="65">
        <v>1563</v>
      </c>
      <c r="B1578" s="67">
        <f t="shared" si="228"/>
        <v>1060.682281630938</v>
      </c>
      <c r="C1578" s="66">
        <f t="shared" si="229"/>
        <v>130.25</v>
      </c>
      <c r="D1578" s="70">
        <f t="shared" si="230"/>
        <v>1061.3080864071533</v>
      </c>
      <c r="E1578" s="67">
        <f t="shared" si="231"/>
        <v>1061.3080864071533</v>
      </c>
      <c r="F1578" s="68">
        <f t="shared" si="232"/>
        <v>251.49886226161541</v>
      </c>
      <c r="G1578" s="68" cm="1">
        <f t="array" ref="G1578">_xll.DCE_EC312_SpecificHeat_Ca(B1578)</f>
        <v>650</v>
      </c>
      <c r="H1578" s="67">
        <f t="shared" si="233"/>
        <v>9.6268244067558573E-2</v>
      </c>
      <c r="I1578" s="67">
        <f t="shared" si="234"/>
        <v>1060.7785498750054</v>
      </c>
      <c r="J1578" s="71">
        <f t="shared" si="235"/>
        <v>130.25</v>
      </c>
      <c r="K1578" s="72">
        <f t="shared" si="236"/>
        <v>1060.7785498750054</v>
      </c>
    </row>
    <row r="1579" spans="1:11">
      <c r="A1579" s="65">
        <v>1564</v>
      </c>
      <c r="B1579" s="67">
        <f t="shared" si="228"/>
        <v>1060.7785498750054</v>
      </c>
      <c r="C1579" s="66">
        <f t="shared" si="229"/>
        <v>130.33333333333334</v>
      </c>
      <c r="D1579" s="70">
        <f t="shared" si="230"/>
        <v>1061.4038254495522</v>
      </c>
      <c r="E1579" s="67">
        <f t="shared" si="231"/>
        <v>1061.4038254495522</v>
      </c>
      <c r="F1579" s="68">
        <f t="shared" si="232"/>
        <v>251.33706796646268</v>
      </c>
      <c r="G1579" s="68" cm="1">
        <f t="array" ref="G1579">_xll.DCE_EC312_SpecificHeat_Ca(B1579)</f>
        <v>650</v>
      </c>
      <c r="H1579" s="67">
        <f t="shared" si="233"/>
        <v>9.6206312762762841E-2</v>
      </c>
      <c r="I1579" s="67">
        <f t="shared" si="234"/>
        <v>1060.8747561877681</v>
      </c>
      <c r="J1579" s="71">
        <f t="shared" si="235"/>
        <v>130.33333333333334</v>
      </c>
      <c r="K1579" s="72">
        <f t="shared" si="236"/>
        <v>1060.8747561877681</v>
      </c>
    </row>
    <row r="1580" spans="1:11">
      <c r="A1580" s="65">
        <v>1565</v>
      </c>
      <c r="B1580" s="67">
        <f t="shared" si="228"/>
        <v>1060.8747561877681</v>
      </c>
      <c r="C1580" s="66">
        <f t="shared" si="229"/>
        <v>130.41666666666666</v>
      </c>
      <c r="D1580" s="70">
        <f t="shared" si="230"/>
        <v>1061.4995033559048</v>
      </c>
      <c r="E1580" s="67">
        <f t="shared" si="231"/>
        <v>1061.4995033559048</v>
      </c>
      <c r="F1580" s="68">
        <f t="shared" si="232"/>
        <v>251.17548199777303</v>
      </c>
      <c r="G1580" s="68" cm="1">
        <f t="array" ref="G1580">_xll.DCE_EC312_SpecificHeat_Ca(B1580)</f>
        <v>650</v>
      </c>
      <c r="H1580" s="67">
        <f t="shared" si="233"/>
        <v>9.6144461200764419E-2</v>
      </c>
      <c r="I1580" s="67">
        <f t="shared" si="234"/>
        <v>1060.9709006489688</v>
      </c>
      <c r="J1580" s="71">
        <f t="shared" si="235"/>
        <v>130.41666666666666</v>
      </c>
      <c r="K1580" s="72">
        <f t="shared" si="236"/>
        <v>1060.9709006489688</v>
      </c>
    </row>
    <row r="1581" spans="1:11">
      <c r="A1581" s="65">
        <v>1566</v>
      </c>
      <c r="B1581" s="67">
        <f t="shared" si="228"/>
        <v>1060.9709006489688</v>
      </c>
      <c r="C1581" s="66">
        <f t="shared" si="229"/>
        <v>130.5</v>
      </c>
      <c r="D1581" s="70">
        <f t="shared" si="230"/>
        <v>1061.5951202042402</v>
      </c>
      <c r="E1581" s="67">
        <f t="shared" si="231"/>
        <v>1061.5951202042402</v>
      </c>
      <c r="F1581" s="68">
        <f t="shared" si="232"/>
        <v>251.01410395277469</v>
      </c>
      <c r="G1581" s="68" cm="1">
        <f t="array" ref="G1581">_xll.DCE_EC312_SpecificHeat_Ca(B1581)</f>
        <v>650</v>
      </c>
      <c r="H1581" s="67">
        <f t="shared" si="233"/>
        <v>9.6082689227391091E-2</v>
      </c>
      <c r="I1581" s="67">
        <f t="shared" si="234"/>
        <v>1061.0669833381962</v>
      </c>
      <c r="J1581" s="71">
        <f t="shared" si="235"/>
        <v>130.5</v>
      </c>
      <c r="K1581" s="72">
        <f t="shared" si="236"/>
        <v>1061.0669833381962</v>
      </c>
    </row>
    <row r="1582" spans="1:11">
      <c r="A1582" s="65">
        <v>1567</v>
      </c>
      <c r="B1582" s="67">
        <f t="shared" si="228"/>
        <v>1061.0669833381962</v>
      </c>
      <c r="C1582" s="66">
        <f t="shared" si="229"/>
        <v>130.58333333333334</v>
      </c>
      <c r="D1582" s="70">
        <f t="shared" si="230"/>
        <v>1061.6906760724385</v>
      </c>
      <c r="E1582" s="67">
        <f t="shared" si="231"/>
        <v>1061.6906760724385</v>
      </c>
      <c r="F1582" s="68">
        <f t="shared" si="232"/>
        <v>250.85293343009772</v>
      </c>
      <c r="G1582" s="68" cm="1">
        <f t="array" ref="G1582">_xll.DCE_EC312_SpecificHeat_Ca(B1582)</f>
        <v>650</v>
      </c>
      <c r="H1582" s="67">
        <f t="shared" si="233"/>
        <v>9.6020996689007279E-2</v>
      </c>
      <c r="I1582" s="67">
        <f t="shared" si="234"/>
        <v>1061.1630043348853</v>
      </c>
      <c r="J1582" s="71">
        <f t="shared" si="235"/>
        <v>130.58333333333334</v>
      </c>
      <c r="K1582" s="72">
        <f t="shared" si="236"/>
        <v>1061.1630043348853</v>
      </c>
    </row>
    <row r="1583" spans="1:11">
      <c r="A1583" s="65">
        <v>1568</v>
      </c>
      <c r="B1583" s="67">
        <f t="shared" si="228"/>
        <v>1061.1630043348853</v>
      </c>
      <c r="C1583" s="66">
        <f t="shared" si="229"/>
        <v>130.66666666666666</v>
      </c>
      <c r="D1583" s="70">
        <f t="shared" si="230"/>
        <v>1061.786171038231</v>
      </c>
      <c r="E1583" s="67">
        <f t="shared" si="231"/>
        <v>1061.786171038231</v>
      </c>
      <c r="F1583" s="68">
        <f t="shared" si="232"/>
        <v>250.6919700291254</v>
      </c>
      <c r="G1583" s="68" cm="1">
        <f t="array" ref="G1583">_xll.DCE_EC312_SpecificHeat_Ca(B1583)</f>
        <v>650</v>
      </c>
      <c r="H1583" s="67">
        <f t="shared" si="233"/>
        <v>9.5959383432265677E-2</v>
      </c>
      <c r="I1583" s="67">
        <f t="shared" si="234"/>
        <v>1061.2589637183175</v>
      </c>
      <c r="J1583" s="71">
        <f t="shared" si="235"/>
        <v>130.66666666666666</v>
      </c>
      <c r="K1583" s="72">
        <f t="shared" si="236"/>
        <v>1061.2589637183175</v>
      </c>
    </row>
    <row r="1584" spans="1:11">
      <c r="A1584" s="65">
        <v>1569</v>
      </c>
      <c r="B1584" s="67">
        <f t="shared" si="228"/>
        <v>1061.2589637183175</v>
      </c>
      <c r="C1584" s="66">
        <f t="shared" si="229"/>
        <v>130.75</v>
      </c>
      <c r="D1584" s="70">
        <f t="shared" si="230"/>
        <v>1061.8816051792005</v>
      </c>
      <c r="E1584" s="67">
        <f t="shared" si="231"/>
        <v>1061.8816051792005</v>
      </c>
      <c r="F1584" s="68">
        <f t="shared" si="232"/>
        <v>250.53121335050375</v>
      </c>
      <c r="G1584" s="68" cm="1">
        <f t="array" ref="G1584">_xll.DCE_EC312_SpecificHeat_Ca(B1584)</f>
        <v>650</v>
      </c>
      <c r="H1584" s="67">
        <f t="shared" si="233"/>
        <v>9.5897849304302341E-2</v>
      </c>
      <c r="I1584" s="67">
        <f t="shared" si="234"/>
        <v>1061.3548615676218</v>
      </c>
      <c r="J1584" s="71">
        <f t="shared" si="235"/>
        <v>130.75</v>
      </c>
      <c r="K1584" s="72">
        <f t="shared" si="236"/>
        <v>1061.3548615676218</v>
      </c>
    </row>
    <row r="1585" spans="1:11">
      <c r="A1585" s="65">
        <v>1570</v>
      </c>
      <c r="B1585" s="67">
        <f t="shared" si="228"/>
        <v>1061.3548615676218</v>
      </c>
      <c r="C1585" s="66">
        <f t="shared" si="229"/>
        <v>130.83333333333334</v>
      </c>
      <c r="D1585" s="70">
        <f t="shared" si="230"/>
        <v>1061.9769785727815</v>
      </c>
      <c r="E1585" s="67">
        <f t="shared" si="231"/>
        <v>1061.9769785727815</v>
      </c>
      <c r="F1585" s="68">
        <f t="shared" si="232"/>
        <v>250.37066299577342</v>
      </c>
      <c r="G1585" s="68" cm="1">
        <f t="array" ref="G1585">_xll.DCE_EC312_SpecificHeat_Ca(B1585)</f>
        <v>650</v>
      </c>
      <c r="H1585" s="67">
        <f t="shared" si="233"/>
        <v>9.5836394152595789E-2</v>
      </c>
      <c r="I1585" s="67">
        <f t="shared" si="234"/>
        <v>1061.4506979617745</v>
      </c>
      <c r="J1585" s="71">
        <f t="shared" si="235"/>
        <v>130.83333333333334</v>
      </c>
      <c r="K1585" s="72">
        <f t="shared" si="236"/>
        <v>1061.4506979617745</v>
      </c>
    </row>
    <row r="1586" spans="1:11">
      <c r="A1586" s="65">
        <v>1571</v>
      </c>
      <c r="B1586" s="67">
        <f t="shared" si="228"/>
        <v>1061.4506979617745</v>
      </c>
      <c r="C1586" s="66">
        <f t="shared" si="229"/>
        <v>130.91666666666666</v>
      </c>
      <c r="D1586" s="70">
        <f t="shared" si="230"/>
        <v>1062.0722912962608</v>
      </c>
      <c r="E1586" s="67">
        <f t="shared" si="231"/>
        <v>1062.0722912962608</v>
      </c>
      <c r="F1586" s="68">
        <f t="shared" si="232"/>
        <v>250.21031856749957</v>
      </c>
      <c r="G1586" s="68" cm="1">
        <f t="array" ref="G1586">_xll.DCE_EC312_SpecificHeat_Ca(B1586)</f>
        <v>650</v>
      </c>
      <c r="H1586" s="67">
        <f t="shared" si="233"/>
        <v>9.5775017825016684E-2</v>
      </c>
      <c r="I1586" s="67">
        <f t="shared" si="234"/>
        <v>1061.5464729795995</v>
      </c>
      <c r="J1586" s="71">
        <f t="shared" si="235"/>
        <v>130.91666666666666</v>
      </c>
      <c r="K1586" s="72">
        <f t="shared" si="236"/>
        <v>1061.5464729795995</v>
      </c>
    </row>
    <row r="1587" spans="1:11">
      <c r="A1587" s="65">
        <v>1572</v>
      </c>
      <c r="B1587" s="67">
        <f t="shared" si="228"/>
        <v>1061.5464729795995</v>
      </c>
      <c r="C1587" s="66">
        <f t="shared" si="229"/>
        <v>131</v>
      </c>
      <c r="D1587" s="70">
        <f t="shared" si="230"/>
        <v>1062.1675434267775</v>
      </c>
      <c r="E1587" s="67">
        <f t="shared" si="231"/>
        <v>1062.1675434267775</v>
      </c>
      <c r="F1587" s="68">
        <f t="shared" si="232"/>
        <v>250.05017966918069</v>
      </c>
      <c r="G1587" s="68" cm="1">
        <f t="array" ref="G1587">_xll.DCE_EC312_SpecificHeat_Ca(B1587)</f>
        <v>650</v>
      </c>
      <c r="H1587" s="67">
        <f t="shared" si="233"/>
        <v>9.5713720169792946E-2</v>
      </c>
      <c r="I1587" s="67">
        <f t="shared" si="234"/>
        <v>1061.6421866997694</v>
      </c>
      <c r="J1587" s="71">
        <f t="shared" si="235"/>
        <v>131</v>
      </c>
      <c r="K1587" s="72">
        <f t="shared" si="236"/>
        <v>1061.6421866997694</v>
      </c>
    </row>
    <row r="1588" spans="1:11">
      <c r="A1588" s="65">
        <v>1573</v>
      </c>
      <c r="B1588" s="67">
        <f t="shared" si="228"/>
        <v>1061.6421866997694</v>
      </c>
      <c r="C1588" s="66">
        <f t="shared" si="229"/>
        <v>131.08333333333334</v>
      </c>
      <c r="D1588" s="70">
        <f t="shared" si="230"/>
        <v>1062.262735041324</v>
      </c>
      <c r="E1588" s="67">
        <f t="shared" si="231"/>
        <v>1062.262735041324</v>
      </c>
      <c r="F1588" s="68">
        <f t="shared" si="232"/>
        <v>249.89024590555866</v>
      </c>
      <c r="G1588" s="68" cm="1">
        <f t="array" ref="G1588">_xll.DCE_EC312_SpecificHeat_Ca(B1588)</f>
        <v>650</v>
      </c>
      <c r="H1588" s="67">
        <f t="shared" si="233"/>
        <v>9.5652501035628473E-2</v>
      </c>
      <c r="I1588" s="67">
        <f t="shared" si="234"/>
        <v>1061.737839200805</v>
      </c>
      <c r="J1588" s="71">
        <f t="shared" si="235"/>
        <v>131.08333333333334</v>
      </c>
      <c r="K1588" s="72">
        <f t="shared" si="236"/>
        <v>1061.737839200805</v>
      </c>
    </row>
    <row r="1589" spans="1:11">
      <c r="A1589" s="65">
        <v>1574</v>
      </c>
      <c r="B1589" s="67">
        <f t="shared" si="228"/>
        <v>1061.737839200805</v>
      </c>
      <c r="C1589" s="66">
        <f t="shared" si="229"/>
        <v>131.16666666666666</v>
      </c>
      <c r="D1589" s="70">
        <f t="shared" si="230"/>
        <v>1062.3578662167463</v>
      </c>
      <c r="E1589" s="67">
        <f t="shared" si="231"/>
        <v>1062.3578662167463</v>
      </c>
      <c r="F1589" s="68">
        <f t="shared" si="232"/>
        <v>249.73051688233377</v>
      </c>
      <c r="G1589" s="68" cm="1">
        <f t="array" ref="G1589">_xll.DCE_EC312_SpecificHeat_Ca(B1589)</f>
        <v>650</v>
      </c>
      <c r="H1589" s="67">
        <f t="shared" si="233"/>
        <v>9.5591360271593956E-2</v>
      </c>
      <c r="I1589" s="67">
        <f t="shared" si="234"/>
        <v>1061.8334305610765</v>
      </c>
      <c r="J1589" s="71">
        <f t="shared" si="235"/>
        <v>131.16666666666666</v>
      </c>
      <c r="K1589" s="72">
        <f t="shared" si="236"/>
        <v>1061.8334305610765</v>
      </c>
    </row>
    <row r="1590" spans="1:11">
      <c r="A1590" s="65">
        <v>1575</v>
      </c>
      <c r="B1590" s="67">
        <f t="shared" si="228"/>
        <v>1061.8334305610765</v>
      </c>
      <c r="C1590" s="66">
        <f t="shared" si="229"/>
        <v>131.25</v>
      </c>
      <c r="D1590" s="70">
        <f t="shared" si="230"/>
        <v>1062.4529370297435</v>
      </c>
      <c r="E1590" s="67">
        <f t="shared" si="231"/>
        <v>1062.4529370297435</v>
      </c>
      <c r="F1590" s="68">
        <f t="shared" si="232"/>
        <v>249.57099220600634</v>
      </c>
      <c r="G1590" s="68" cm="1">
        <f t="array" ref="G1590">_xll.DCE_EC312_SpecificHeat_Ca(B1590)</f>
        <v>650</v>
      </c>
      <c r="H1590" s="67">
        <f t="shared" si="233"/>
        <v>9.5530297727066366E-2</v>
      </c>
      <c r="I1590" s="67">
        <f t="shared" si="234"/>
        <v>1061.9289608588035</v>
      </c>
      <c r="J1590" s="71">
        <f t="shared" si="235"/>
        <v>131.25</v>
      </c>
      <c r="K1590" s="72">
        <f t="shared" si="236"/>
        <v>1061.9289608588035</v>
      </c>
    </row>
    <row r="1591" spans="1:11">
      <c r="A1591" s="65">
        <v>1576</v>
      </c>
      <c r="B1591" s="67">
        <f t="shared" si="228"/>
        <v>1061.9289608588035</v>
      </c>
      <c r="C1591" s="66">
        <f t="shared" si="229"/>
        <v>131.33333333333334</v>
      </c>
      <c r="D1591" s="70">
        <f t="shared" si="230"/>
        <v>1062.5479475568693</v>
      </c>
      <c r="E1591" s="67">
        <f t="shared" si="231"/>
        <v>1062.5479475568693</v>
      </c>
      <c r="F1591" s="68">
        <f t="shared" si="232"/>
        <v>249.41167148440886</v>
      </c>
      <c r="G1591" s="68" cm="1">
        <f t="array" ref="G1591">_xll.DCE_EC312_SpecificHeat_Ca(B1591)</f>
        <v>650</v>
      </c>
      <c r="H1591" s="67">
        <f t="shared" si="233"/>
        <v>9.5469313251932586E-2</v>
      </c>
      <c r="I1591" s="67">
        <f t="shared" si="234"/>
        <v>1062.0244301720554</v>
      </c>
      <c r="J1591" s="71">
        <f t="shared" si="235"/>
        <v>131.33333333333334</v>
      </c>
      <c r="K1591" s="72">
        <f t="shared" si="236"/>
        <v>1062.0244301720554</v>
      </c>
    </row>
    <row r="1592" spans="1:11">
      <c r="A1592" s="65">
        <v>1577</v>
      </c>
      <c r="B1592" s="67">
        <f t="shared" si="228"/>
        <v>1062.0244301720554</v>
      </c>
      <c r="C1592" s="66">
        <f t="shared" si="229"/>
        <v>131.41666666666666</v>
      </c>
      <c r="D1592" s="70">
        <f t="shared" si="230"/>
        <v>1062.6428978745314</v>
      </c>
      <c r="E1592" s="67">
        <f t="shared" si="231"/>
        <v>1062.6428978745314</v>
      </c>
      <c r="F1592" s="68">
        <f t="shared" si="232"/>
        <v>249.25255432599386</v>
      </c>
      <c r="G1592" s="68" cm="1">
        <f t="array" ref="G1592">_xll.DCE_EC312_SpecificHeat_Ca(B1592)</f>
        <v>650</v>
      </c>
      <c r="H1592" s="67">
        <f t="shared" si="233"/>
        <v>9.5408406696316853E-2</v>
      </c>
      <c r="I1592" s="67">
        <f t="shared" si="234"/>
        <v>1062.1198385787518</v>
      </c>
      <c r="J1592" s="71">
        <f t="shared" si="235"/>
        <v>131.41666666666666</v>
      </c>
      <c r="K1592" s="72">
        <f t="shared" si="236"/>
        <v>1062.1198385787518</v>
      </c>
    </row>
    <row r="1593" spans="1:11">
      <c r="A1593" s="65">
        <v>1578</v>
      </c>
      <c r="B1593" s="67">
        <f t="shared" si="228"/>
        <v>1062.1198385787518</v>
      </c>
      <c r="C1593" s="66">
        <f t="shared" si="229"/>
        <v>131.5</v>
      </c>
      <c r="D1593" s="70">
        <f t="shared" si="230"/>
        <v>1062.7377880589929</v>
      </c>
      <c r="E1593" s="67">
        <f t="shared" si="231"/>
        <v>1062.7377880589929</v>
      </c>
      <c r="F1593" s="68">
        <f t="shared" si="232"/>
        <v>249.09364034057114</v>
      </c>
      <c r="G1593" s="68" cm="1">
        <f t="array" ref="G1593">_xll.DCE_EC312_SpecificHeat_Ca(B1593)</f>
        <v>650</v>
      </c>
      <c r="H1593" s="67">
        <f t="shared" si="233"/>
        <v>9.5347577910862916E-2</v>
      </c>
      <c r="I1593" s="67">
        <f t="shared" si="234"/>
        <v>1062.2151861566626</v>
      </c>
      <c r="J1593" s="71">
        <f t="shared" si="235"/>
        <v>131.5</v>
      </c>
      <c r="K1593" s="72">
        <f t="shared" si="236"/>
        <v>1062.2151861566626</v>
      </c>
    </row>
    <row r="1594" spans="1:11">
      <c r="A1594" s="65">
        <v>1579</v>
      </c>
      <c r="B1594" s="67">
        <f t="shared" si="228"/>
        <v>1062.2151861566626</v>
      </c>
      <c r="C1594" s="66">
        <f t="shared" si="229"/>
        <v>131.58333333333334</v>
      </c>
      <c r="D1594" s="70">
        <f t="shared" si="230"/>
        <v>1062.8326181863715</v>
      </c>
      <c r="E1594" s="67">
        <f t="shared" si="231"/>
        <v>1062.8326181863715</v>
      </c>
      <c r="F1594" s="68">
        <f t="shared" si="232"/>
        <v>248.93492913875048</v>
      </c>
      <c r="G1594" s="68" cm="1">
        <f t="array" ref="G1594">_xll.DCE_EC312_SpecificHeat_Ca(B1594)</f>
        <v>650</v>
      </c>
      <c r="H1594" s="67">
        <f t="shared" si="233"/>
        <v>9.5286826746520725E-2</v>
      </c>
      <c r="I1594" s="67">
        <f t="shared" si="234"/>
        <v>1062.3104729834092</v>
      </c>
      <c r="J1594" s="71">
        <f t="shared" si="235"/>
        <v>131.58333333333334</v>
      </c>
      <c r="K1594" s="72">
        <f t="shared" si="236"/>
        <v>1062.3104729834092</v>
      </c>
    </row>
    <row r="1595" spans="1:11">
      <c r="A1595" s="65">
        <v>1580</v>
      </c>
      <c r="B1595" s="67">
        <f t="shared" si="228"/>
        <v>1062.3104729834092</v>
      </c>
      <c r="C1595" s="66">
        <f t="shared" si="229"/>
        <v>131.66666666666666</v>
      </c>
      <c r="D1595" s="70">
        <f t="shared" si="230"/>
        <v>1062.9273883326409</v>
      </c>
      <c r="E1595" s="67">
        <f t="shared" si="231"/>
        <v>1062.9273883326409</v>
      </c>
      <c r="F1595" s="68">
        <f t="shared" si="232"/>
        <v>248.77642033217197</v>
      </c>
      <c r="G1595" s="68" cm="1">
        <f t="array" ref="G1595">_xll.DCE_EC312_SpecificHeat_Ca(B1595)</f>
        <v>650</v>
      </c>
      <c r="H1595" s="67">
        <f t="shared" si="233"/>
        <v>9.5226153054634666E-2</v>
      </c>
      <c r="I1595" s="67">
        <f t="shared" si="234"/>
        <v>1062.4056991364639</v>
      </c>
      <c r="J1595" s="71">
        <f t="shared" si="235"/>
        <v>131.66666666666666</v>
      </c>
      <c r="K1595" s="72">
        <f t="shared" si="236"/>
        <v>1062.4056991364639</v>
      </c>
    </row>
    <row r="1596" spans="1:11">
      <c r="A1596" s="65">
        <v>1581</v>
      </c>
      <c r="B1596" s="67">
        <f t="shared" si="228"/>
        <v>1062.4056991364639</v>
      </c>
      <c r="C1596" s="66">
        <f t="shared" si="229"/>
        <v>131.75</v>
      </c>
      <c r="D1596" s="70">
        <f t="shared" si="230"/>
        <v>1063.0220985736305</v>
      </c>
      <c r="E1596" s="67">
        <f t="shared" si="231"/>
        <v>1063.0220985736305</v>
      </c>
      <c r="F1596" s="68">
        <f t="shared" si="232"/>
        <v>248.61811353346138</v>
      </c>
      <c r="G1596" s="68" cm="1">
        <f t="array" ref="G1596">_xll.DCE_EC312_SpecificHeat_Ca(B1596)</f>
        <v>650</v>
      </c>
      <c r="H1596" s="67">
        <f t="shared" si="233"/>
        <v>9.5165556686926361E-2</v>
      </c>
      <c r="I1596" s="67">
        <f t="shared" si="234"/>
        <v>1062.5008646931508</v>
      </c>
      <c r="J1596" s="71">
        <f t="shared" si="235"/>
        <v>131.75</v>
      </c>
      <c r="K1596" s="72">
        <f t="shared" si="236"/>
        <v>1062.5008646931508</v>
      </c>
    </row>
    <row r="1597" spans="1:11">
      <c r="A1597" s="65">
        <v>1582</v>
      </c>
      <c r="B1597" s="67">
        <f t="shared" si="228"/>
        <v>1062.5008646931508</v>
      </c>
      <c r="C1597" s="66">
        <f t="shared" si="229"/>
        <v>131.83333333333334</v>
      </c>
      <c r="D1597" s="70">
        <f t="shared" si="230"/>
        <v>1063.1167489850261</v>
      </c>
      <c r="E1597" s="67">
        <f t="shared" si="231"/>
        <v>1063.1167489850261</v>
      </c>
      <c r="F1597" s="68">
        <f t="shared" si="232"/>
        <v>248.4600083563717</v>
      </c>
      <c r="G1597" s="68" cm="1">
        <f t="array" ref="G1597">_xll.DCE_EC312_SpecificHeat_Ca(B1597)</f>
        <v>650</v>
      </c>
      <c r="H1597" s="67">
        <f t="shared" si="233"/>
        <v>9.5105037495548939E-2</v>
      </c>
      <c r="I1597" s="67">
        <f t="shared" si="234"/>
        <v>1062.5959697306464</v>
      </c>
      <c r="J1597" s="71">
        <f t="shared" si="235"/>
        <v>131.83333333333334</v>
      </c>
      <c r="K1597" s="72">
        <f t="shared" si="236"/>
        <v>1062.5959697306464</v>
      </c>
    </row>
    <row r="1598" spans="1:11">
      <c r="A1598" s="65">
        <v>1583</v>
      </c>
      <c r="B1598" s="67">
        <f t="shared" si="228"/>
        <v>1062.5959697306464</v>
      </c>
      <c r="C1598" s="66">
        <f t="shared" si="229"/>
        <v>131.91666666666666</v>
      </c>
      <c r="D1598" s="70">
        <f t="shared" si="230"/>
        <v>1063.2113396423701</v>
      </c>
      <c r="E1598" s="67">
        <f t="shared" si="231"/>
        <v>1063.2113396423701</v>
      </c>
      <c r="F1598" s="68">
        <f t="shared" si="232"/>
        <v>248.30210441543647</v>
      </c>
      <c r="G1598" s="68" cm="1">
        <f t="array" ref="G1598">_xll.DCE_EC312_SpecificHeat_Ca(B1598)</f>
        <v>650</v>
      </c>
      <c r="H1598" s="67">
        <f t="shared" si="233"/>
        <v>9.5044595332954299E-2</v>
      </c>
      <c r="I1598" s="67">
        <f t="shared" si="234"/>
        <v>1062.6910143259793</v>
      </c>
      <c r="J1598" s="71">
        <f t="shared" si="235"/>
        <v>131.91666666666666</v>
      </c>
      <c r="K1598" s="72">
        <f t="shared" si="236"/>
        <v>1062.6910143259793</v>
      </c>
    </row>
    <row r="1599" spans="1:11">
      <c r="A1599" s="65">
        <v>1584</v>
      </c>
      <c r="B1599" s="67">
        <f t="shared" si="228"/>
        <v>1062.6910143259793</v>
      </c>
      <c r="C1599" s="66">
        <f t="shared" si="229"/>
        <v>132</v>
      </c>
      <c r="D1599" s="70">
        <f t="shared" si="230"/>
        <v>1063.305870621062</v>
      </c>
      <c r="E1599" s="67">
        <f t="shared" si="231"/>
        <v>1063.305870621062</v>
      </c>
      <c r="F1599" s="68">
        <f t="shared" si="232"/>
        <v>248.14440132634144</v>
      </c>
      <c r="G1599" s="68" cm="1">
        <f t="array" ref="G1599">_xll.DCE_EC312_SpecificHeat_Ca(B1599)</f>
        <v>650</v>
      </c>
      <c r="H1599" s="67">
        <f t="shared" si="233"/>
        <v>9.4984230052035393E-2</v>
      </c>
      <c r="I1599" s="67">
        <f t="shared" si="234"/>
        <v>1062.7859985560312</v>
      </c>
      <c r="J1599" s="71">
        <f t="shared" si="235"/>
        <v>132</v>
      </c>
      <c r="K1599" s="72">
        <f t="shared" si="236"/>
        <v>1062.7859985560312</v>
      </c>
    </row>
    <row r="1600" spans="1:11">
      <c r="A1600" s="65">
        <v>1585</v>
      </c>
      <c r="B1600" s="67">
        <f t="shared" si="228"/>
        <v>1062.7859985560312</v>
      </c>
      <c r="C1600" s="66">
        <f t="shared" si="229"/>
        <v>132.08333333333334</v>
      </c>
      <c r="D1600" s="70">
        <f t="shared" si="230"/>
        <v>1063.4003419963587</v>
      </c>
      <c r="E1600" s="67">
        <f t="shared" si="231"/>
        <v>1063.4003419963587</v>
      </c>
      <c r="F1600" s="68">
        <f t="shared" si="232"/>
        <v>247.98689870565553</v>
      </c>
      <c r="G1600" s="68" cm="1">
        <f t="array" ref="G1600">_xll.DCE_EC312_SpecificHeat_Ca(B1600)</f>
        <v>650</v>
      </c>
      <c r="H1600" s="67">
        <f t="shared" si="233"/>
        <v>9.4923941506023221E-2</v>
      </c>
      <c r="I1600" s="67">
        <f t="shared" si="234"/>
        <v>1062.8809224975373</v>
      </c>
      <c r="J1600" s="71">
        <f t="shared" si="235"/>
        <v>132.08333333333334</v>
      </c>
      <c r="K1600" s="72">
        <f t="shared" si="236"/>
        <v>1062.8809224975373</v>
      </c>
    </row>
    <row r="1601" spans="1:11">
      <c r="A1601" s="65">
        <v>1586</v>
      </c>
      <c r="B1601" s="67">
        <f t="shared" si="228"/>
        <v>1062.8809224975373</v>
      </c>
      <c r="C1601" s="66">
        <f t="shared" si="229"/>
        <v>132.16666666666666</v>
      </c>
      <c r="D1601" s="70">
        <f t="shared" si="230"/>
        <v>1063.4947538433746</v>
      </c>
      <c r="E1601" s="67">
        <f t="shared" si="231"/>
        <v>1063.4947538433746</v>
      </c>
      <c r="F1601" s="68">
        <f t="shared" si="232"/>
        <v>247.82959617082523</v>
      </c>
      <c r="G1601" s="68" cm="1">
        <f t="array" ref="G1601">_xll.DCE_EC312_SpecificHeat_Ca(B1601)</f>
        <v>650</v>
      </c>
      <c r="H1601" s="67">
        <f t="shared" si="233"/>
        <v>9.4863729548484682E-2</v>
      </c>
      <c r="I1601" s="67">
        <f t="shared" si="234"/>
        <v>1062.9757862270858</v>
      </c>
      <c r="J1601" s="71">
        <f t="shared" si="235"/>
        <v>132.16666666666666</v>
      </c>
      <c r="K1601" s="72">
        <f t="shared" si="236"/>
        <v>1062.9757862270858</v>
      </c>
    </row>
    <row r="1602" spans="1:11">
      <c r="A1602" s="65">
        <v>1587</v>
      </c>
      <c r="B1602" s="67">
        <f t="shared" si="228"/>
        <v>1062.9757862270858</v>
      </c>
      <c r="C1602" s="66">
        <f t="shared" si="229"/>
        <v>132.25</v>
      </c>
      <c r="D1602" s="70">
        <f t="shared" si="230"/>
        <v>1063.5891062370822</v>
      </c>
      <c r="E1602" s="67">
        <f t="shared" si="231"/>
        <v>1063.5891062370822</v>
      </c>
      <c r="F1602" s="68">
        <f t="shared" si="232"/>
        <v>247.67249334042978</v>
      </c>
      <c r="G1602" s="68" cm="1">
        <f t="array" ref="G1602">_xll.DCE_EC312_SpecificHeat_Ca(B1602)</f>
        <v>650</v>
      </c>
      <c r="H1602" s="67">
        <f t="shared" si="233"/>
        <v>9.4803594033420271E-2</v>
      </c>
      <c r="I1602" s="67">
        <f t="shared" si="234"/>
        <v>1063.0705898211193</v>
      </c>
      <c r="J1602" s="71">
        <f t="shared" si="235"/>
        <v>132.25</v>
      </c>
      <c r="K1602" s="72">
        <f t="shared" si="236"/>
        <v>1063.0705898211193</v>
      </c>
    </row>
    <row r="1603" spans="1:11">
      <c r="A1603" s="65">
        <v>1588</v>
      </c>
      <c r="B1603" s="67">
        <f t="shared" si="228"/>
        <v>1063.0705898211193</v>
      </c>
      <c r="C1603" s="66">
        <f t="shared" si="229"/>
        <v>132.33333333333334</v>
      </c>
      <c r="D1603" s="70">
        <f t="shared" si="230"/>
        <v>1063.6833992523132</v>
      </c>
      <c r="E1603" s="67">
        <f t="shared" si="231"/>
        <v>1063.6833992523132</v>
      </c>
      <c r="F1603" s="68">
        <f t="shared" si="232"/>
        <v>247.51558983411749</v>
      </c>
      <c r="G1603" s="68" cm="1">
        <f t="array" ref="G1603">_xll.DCE_EC312_SpecificHeat_Ca(B1603)</f>
        <v>650</v>
      </c>
      <c r="H1603" s="67">
        <f t="shared" si="233"/>
        <v>9.4743534815239727E-2</v>
      </c>
      <c r="I1603" s="67">
        <f t="shared" si="234"/>
        <v>1063.1653333559345</v>
      </c>
      <c r="J1603" s="71">
        <f t="shared" si="235"/>
        <v>132.33333333333334</v>
      </c>
      <c r="K1603" s="72">
        <f t="shared" si="236"/>
        <v>1063.1653333559345</v>
      </c>
    </row>
    <row r="1604" spans="1:11">
      <c r="A1604" s="65">
        <v>1589</v>
      </c>
      <c r="B1604" s="67">
        <f t="shared" si="228"/>
        <v>1063.1653333559345</v>
      </c>
      <c r="C1604" s="66">
        <f t="shared" si="229"/>
        <v>132.41666666666666</v>
      </c>
      <c r="D1604" s="70">
        <f t="shared" si="230"/>
        <v>1063.7776329637568</v>
      </c>
      <c r="E1604" s="67">
        <f t="shared" si="231"/>
        <v>1063.7776329637568</v>
      </c>
      <c r="F1604" s="68">
        <f t="shared" si="232"/>
        <v>247.35888527216446</v>
      </c>
      <c r="G1604" s="68" cm="1">
        <f t="array" ref="G1604">_xll.DCE_EC312_SpecificHeat_Ca(B1604)</f>
        <v>650</v>
      </c>
      <c r="H1604" s="67">
        <f t="shared" si="233"/>
        <v>9.4683551748593081E-2</v>
      </c>
      <c r="I1604" s="67">
        <f t="shared" si="234"/>
        <v>1063.2600169076832</v>
      </c>
      <c r="J1604" s="71">
        <f t="shared" si="235"/>
        <v>132.41666666666666</v>
      </c>
      <c r="K1604" s="72">
        <f t="shared" si="236"/>
        <v>1063.2600169076832</v>
      </c>
    </row>
    <row r="1605" spans="1:11">
      <c r="A1605" s="65">
        <v>1590</v>
      </c>
      <c r="B1605" s="67">
        <f t="shared" si="228"/>
        <v>1063.2600169076832</v>
      </c>
      <c r="C1605" s="66">
        <f t="shared" si="229"/>
        <v>132.5</v>
      </c>
      <c r="D1605" s="70">
        <f t="shared" si="230"/>
        <v>1063.8718074459625</v>
      </c>
      <c r="E1605" s="67">
        <f t="shared" si="231"/>
        <v>1063.8718074459625</v>
      </c>
      <c r="F1605" s="68">
        <f t="shared" si="232"/>
        <v>247.20237927614608</v>
      </c>
      <c r="G1605" s="68" cm="1">
        <f t="array" ref="G1605">_xll.DCE_EC312_SpecificHeat_Ca(B1605)</f>
        <v>650</v>
      </c>
      <c r="H1605" s="67">
        <f t="shared" si="233"/>
        <v>9.4623644688627689E-2</v>
      </c>
      <c r="I1605" s="67">
        <f t="shared" si="234"/>
        <v>1063.3546405523718</v>
      </c>
      <c r="J1605" s="71">
        <f t="shared" si="235"/>
        <v>132.5</v>
      </c>
      <c r="K1605" s="72">
        <f t="shared" si="236"/>
        <v>1063.3546405523718</v>
      </c>
    </row>
    <row r="1606" spans="1:11">
      <c r="A1606" s="65">
        <v>1591</v>
      </c>
      <c r="B1606" s="67">
        <f t="shared" si="228"/>
        <v>1063.3546405523718</v>
      </c>
      <c r="C1606" s="66">
        <f t="shared" si="229"/>
        <v>132.58333333333334</v>
      </c>
      <c r="D1606" s="70">
        <f t="shared" si="230"/>
        <v>1063.9659227733389</v>
      </c>
      <c r="E1606" s="67">
        <f t="shared" si="231"/>
        <v>1063.9659227733389</v>
      </c>
      <c r="F1606" s="68">
        <f t="shared" si="232"/>
        <v>247.04607146843205</v>
      </c>
      <c r="G1606" s="68" cm="1">
        <f t="array" ref="G1606">_xll.DCE_EC312_SpecificHeat_Ca(B1606)</f>
        <v>650</v>
      </c>
      <c r="H1606" s="67">
        <f t="shared" si="233"/>
        <v>9.4563813490794985E-2</v>
      </c>
      <c r="I1606" s="67">
        <f t="shared" si="234"/>
        <v>1063.4492043658627</v>
      </c>
      <c r="J1606" s="71">
        <f t="shared" si="235"/>
        <v>132.58333333333334</v>
      </c>
      <c r="K1606" s="72">
        <f t="shared" si="236"/>
        <v>1063.4492043658627</v>
      </c>
    </row>
    <row r="1607" spans="1:11">
      <c r="A1607" s="65">
        <v>1592</v>
      </c>
      <c r="B1607" s="67">
        <f t="shared" si="228"/>
        <v>1063.4492043658627</v>
      </c>
      <c r="C1607" s="66">
        <f t="shared" si="229"/>
        <v>132.66666666666666</v>
      </c>
      <c r="D1607" s="70">
        <f t="shared" si="230"/>
        <v>1064.0599790201543</v>
      </c>
      <c r="E1607" s="67">
        <f t="shared" si="231"/>
        <v>1064.0599790201543</v>
      </c>
      <c r="F1607" s="68">
        <f t="shared" si="232"/>
        <v>246.8899614722809</v>
      </c>
      <c r="G1607" s="68" cm="1">
        <f t="array" ref="G1607">_xll.DCE_EC312_SpecificHeat_Ca(B1607)</f>
        <v>650</v>
      </c>
      <c r="H1607" s="67">
        <f t="shared" si="233"/>
        <v>9.4504058010886557E-2</v>
      </c>
      <c r="I1607" s="67">
        <f t="shared" si="234"/>
        <v>1063.5437084238736</v>
      </c>
      <c r="J1607" s="71">
        <f t="shared" si="235"/>
        <v>132.66666666666666</v>
      </c>
      <c r="K1607" s="72">
        <f t="shared" si="236"/>
        <v>1063.5437084238736</v>
      </c>
    </row>
    <row r="1608" spans="1:11">
      <c r="A1608" s="65">
        <v>1593</v>
      </c>
      <c r="B1608" s="67">
        <f t="shared" si="228"/>
        <v>1063.5437084238736</v>
      </c>
      <c r="C1608" s="66">
        <f t="shared" si="229"/>
        <v>132.75</v>
      </c>
      <c r="D1608" s="70">
        <f t="shared" si="230"/>
        <v>1064.1539762605373</v>
      </c>
      <c r="E1608" s="67">
        <f t="shared" si="231"/>
        <v>1064.1539762605373</v>
      </c>
      <c r="F1608" s="68">
        <f t="shared" si="232"/>
        <v>246.73404891210575</v>
      </c>
      <c r="G1608" s="68" cm="1">
        <f t="array" ref="G1608">_xll.DCE_EC312_SpecificHeat_Ca(B1608)</f>
        <v>650</v>
      </c>
      <c r="H1608" s="67">
        <f t="shared" si="233"/>
        <v>9.444437810513602E-2</v>
      </c>
      <c r="I1608" s="67">
        <f t="shared" si="234"/>
        <v>1063.6381528019788</v>
      </c>
      <c r="J1608" s="71">
        <f t="shared" si="235"/>
        <v>132.75</v>
      </c>
      <c r="K1608" s="72">
        <f t="shared" si="236"/>
        <v>1063.6381528019788</v>
      </c>
    </row>
    <row r="1609" spans="1:11">
      <c r="A1609" s="65">
        <v>1594</v>
      </c>
      <c r="B1609" s="67">
        <f t="shared" si="228"/>
        <v>1063.6381528019788</v>
      </c>
      <c r="C1609" s="66">
        <f t="shared" si="229"/>
        <v>132.83333333333334</v>
      </c>
      <c r="D1609" s="70">
        <f t="shared" si="230"/>
        <v>1064.2479145684777</v>
      </c>
      <c r="E1609" s="67">
        <f t="shared" si="231"/>
        <v>1064.2479145684777</v>
      </c>
      <c r="F1609" s="68">
        <f t="shared" si="232"/>
        <v>246.57833341319483</v>
      </c>
      <c r="G1609" s="68" cm="1">
        <f t="array" ref="G1609">_xll.DCE_EC312_SpecificHeat_Ca(B1609)</f>
        <v>650</v>
      </c>
      <c r="H1609" s="67">
        <f t="shared" si="233"/>
        <v>9.4384773630111926E-2</v>
      </c>
      <c r="I1609" s="67">
        <f t="shared" si="234"/>
        <v>1063.7325375756088</v>
      </c>
      <c r="J1609" s="71">
        <f t="shared" si="235"/>
        <v>132.83333333333334</v>
      </c>
      <c r="K1609" s="72">
        <f t="shared" si="236"/>
        <v>1063.7325375756088</v>
      </c>
    </row>
    <row r="1610" spans="1:11">
      <c r="A1610" s="65">
        <v>1595</v>
      </c>
      <c r="B1610" s="67">
        <f t="shared" si="228"/>
        <v>1063.7325375756088</v>
      </c>
      <c r="C1610" s="66">
        <f t="shared" si="229"/>
        <v>132.91666666666666</v>
      </c>
      <c r="D1610" s="70">
        <f t="shared" si="230"/>
        <v>1064.3417940178249</v>
      </c>
      <c r="E1610" s="67">
        <f t="shared" si="231"/>
        <v>1064.3417940178249</v>
      </c>
      <c r="F1610" s="68">
        <f t="shared" si="232"/>
        <v>246.42281460164443</v>
      </c>
      <c r="G1610" s="68" cm="1">
        <f t="array" ref="G1610">_xll.DCE_EC312_SpecificHeat_Ca(B1610)</f>
        <v>650</v>
      </c>
      <c r="H1610" s="67">
        <f t="shared" si="233"/>
        <v>9.4325244442692163E-2</v>
      </c>
      <c r="I1610" s="67">
        <f t="shared" si="234"/>
        <v>1063.8268628200515</v>
      </c>
      <c r="J1610" s="71">
        <f t="shared" si="235"/>
        <v>132.91666666666666</v>
      </c>
      <c r="K1610" s="72">
        <f t="shared" si="236"/>
        <v>1063.8268628200515</v>
      </c>
    </row>
    <row r="1611" spans="1:11">
      <c r="A1611" s="65">
        <v>1596</v>
      </c>
      <c r="B1611" s="67">
        <f t="shared" si="228"/>
        <v>1063.8268628200515</v>
      </c>
      <c r="C1611" s="66">
        <f t="shared" si="229"/>
        <v>133</v>
      </c>
      <c r="D1611" s="70">
        <f t="shared" si="230"/>
        <v>1064.4356146822909</v>
      </c>
      <c r="E1611" s="67">
        <f t="shared" si="231"/>
        <v>1064.4356146822909</v>
      </c>
      <c r="F1611" s="68">
        <f t="shared" si="232"/>
        <v>246.2674921046449</v>
      </c>
      <c r="G1611" s="68" cm="1">
        <f t="array" ref="G1611">_xll.DCE_EC312_SpecificHeat_Ca(B1611)</f>
        <v>650</v>
      </c>
      <c r="H1611" s="67">
        <f t="shared" si="233"/>
        <v>9.4265790400173355E-2</v>
      </c>
      <c r="I1611" s="67">
        <f t="shared" si="234"/>
        <v>1063.9211286104517</v>
      </c>
      <c r="J1611" s="71">
        <f t="shared" si="235"/>
        <v>133</v>
      </c>
      <c r="K1611" s="72">
        <f t="shared" si="236"/>
        <v>1063.9211286104517</v>
      </c>
    </row>
    <row r="1612" spans="1:11">
      <c r="A1612" s="65">
        <v>1597</v>
      </c>
      <c r="B1612" s="67">
        <f t="shared" si="228"/>
        <v>1063.9211286104517</v>
      </c>
      <c r="C1612" s="66">
        <f t="shared" si="229"/>
        <v>133.08333333333334</v>
      </c>
      <c r="D1612" s="70">
        <f t="shared" si="230"/>
        <v>1064.5293766354487</v>
      </c>
      <c r="E1612" s="67">
        <f t="shared" si="231"/>
        <v>1064.5293766354487</v>
      </c>
      <c r="F1612" s="68">
        <f t="shared" si="232"/>
        <v>246.1123655503803</v>
      </c>
      <c r="G1612" s="68" cm="1">
        <f t="array" ref="G1612">_xll.DCE_EC312_SpecificHeat_Ca(B1612)</f>
        <v>650</v>
      </c>
      <c r="H1612" s="67">
        <f t="shared" si="233"/>
        <v>9.4206411360232542E-2</v>
      </c>
      <c r="I1612" s="67">
        <f t="shared" si="234"/>
        <v>1064.0153350218118</v>
      </c>
      <c r="J1612" s="71">
        <f t="shared" si="235"/>
        <v>133.08333333333334</v>
      </c>
      <c r="K1612" s="72">
        <f t="shared" si="236"/>
        <v>1064.0153350218118</v>
      </c>
    </row>
    <row r="1613" spans="1:11">
      <c r="A1613" s="65">
        <v>1598</v>
      </c>
      <c r="B1613" s="67">
        <f t="shared" si="228"/>
        <v>1064.0153350218118</v>
      </c>
      <c r="C1613" s="66">
        <f t="shared" si="229"/>
        <v>133.16666666666666</v>
      </c>
      <c r="D1613" s="70">
        <f t="shared" si="230"/>
        <v>1064.6230799507334</v>
      </c>
      <c r="E1613" s="67">
        <f t="shared" si="231"/>
        <v>1064.6230799507334</v>
      </c>
      <c r="F1613" s="68">
        <f t="shared" si="232"/>
        <v>245.95743456796245</v>
      </c>
      <c r="G1613" s="68" cm="1">
        <f t="array" ref="G1613">_xll.DCE_EC312_SpecificHeat_Ca(B1613)</f>
        <v>650</v>
      </c>
      <c r="H1613" s="67">
        <f t="shared" si="233"/>
        <v>9.4147107180901843E-2</v>
      </c>
      <c r="I1613" s="67">
        <f t="shared" si="234"/>
        <v>1064.1094821289926</v>
      </c>
      <c r="J1613" s="71">
        <f t="shared" si="235"/>
        <v>133.16666666666666</v>
      </c>
      <c r="K1613" s="72">
        <f t="shared" si="236"/>
        <v>1064.1094821289926</v>
      </c>
    </row>
    <row r="1614" spans="1:11">
      <c r="A1614" s="65">
        <v>1599</v>
      </c>
      <c r="B1614" s="67">
        <f t="shared" si="228"/>
        <v>1064.1094821289926</v>
      </c>
      <c r="C1614" s="66">
        <f t="shared" si="229"/>
        <v>133.25</v>
      </c>
      <c r="D1614" s="70">
        <f t="shared" si="230"/>
        <v>1064.716724701442</v>
      </c>
      <c r="E1614" s="67">
        <f t="shared" si="231"/>
        <v>1064.716724701442</v>
      </c>
      <c r="F1614" s="68">
        <f t="shared" si="232"/>
        <v>245.80269878701466</v>
      </c>
      <c r="G1614" s="68" cm="1">
        <f t="array" ref="G1614">_xll.DCE_EC312_SpecificHeat_Ca(B1614)</f>
        <v>650</v>
      </c>
      <c r="H1614" s="67">
        <f t="shared" si="233"/>
        <v>9.4087877720409205E-2</v>
      </c>
      <c r="I1614" s="67">
        <f t="shared" si="234"/>
        <v>1064.2035700067129</v>
      </c>
      <c r="J1614" s="71">
        <f t="shared" si="235"/>
        <v>133.25</v>
      </c>
      <c r="K1614" s="72">
        <f t="shared" si="236"/>
        <v>1064.2035700067129</v>
      </c>
    </row>
    <row r="1615" spans="1:11">
      <c r="A1615" s="65">
        <v>1600</v>
      </c>
      <c r="B1615" s="67">
        <f t="shared" si="228"/>
        <v>1064.2035700067129</v>
      </c>
      <c r="C1615" s="66">
        <f t="shared" si="229"/>
        <v>133.33333333333334</v>
      </c>
      <c r="D1615" s="70">
        <f t="shared" si="230"/>
        <v>1064.810310960735</v>
      </c>
      <c r="E1615" s="67">
        <f t="shared" si="231"/>
        <v>1064.810310960735</v>
      </c>
      <c r="F1615" s="68">
        <f t="shared" si="232"/>
        <v>245.64815783881411</v>
      </c>
      <c r="G1615" s="68" cm="1">
        <f t="array" ref="G1615">_xll.DCE_EC312_SpecificHeat_Ca(B1615)</f>
        <v>650</v>
      </c>
      <c r="H1615" s="67">
        <f t="shared" si="233"/>
        <v>9.4028722837615639E-2</v>
      </c>
      <c r="I1615" s="67">
        <f t="shared" si="234"/>
        <v>1064.2975987295506</v>
      </c>
      <c r="J1615" s="71">
        <f t="shared" si="235"/>
        <v>133.33333333333334</v>
      </c>
      <c r="K1615" s="72">
        <f t="shared" si="236"/>
        <v>1064.2975987295506</v>
      </c>
    </row>
    <row r="1616" spans="1:11">
      <c r="A1616" s="65">
        <v>1601</v>
      </c>
      <c r="B1616" s="67">
        <f t="shared" si="228"/>
        <v>1064.2975987295506</v>
      </c>
      <c r="C1616" s="66">
        <f t="shared" si="229"/>
        <v>133.41666666666666</v>
      </c>
      <c r="D1616" s="70">
        <f t="shared" si="230"/>
        <v>1064.9038388016349</v>
      </c>
      <c r="E1616" s="67">
        <f t="shared" si="231"/>
        <v>1064.9038388016349</v>
      </c>
      <c r="F1616" s="68">
        <f t="shared" si="232"/>
        <v>245.49381135488053</v>
      </c>
      <c r="G1616" s="68" cm="1">
        <f t="array" ref="G1616">_xll.DCE_EC312_SpecificHeat_Ca(B1616)</f>
        <v>650</v>
      </c>
      <c r="H1616" s="67">
        <f t="shared" si="233"/>
        <v>9.3969642391474983E-2</v>
      </c>
      <c r="I1616" s="67">
        <f t="shared" si="234"/>
        <v>1064.3915683719422</v>
      </c>
      <c r="J1616" s="71">
        <f t="shared" si="235"/>
        <v>133.41666666666666</v>
      </c>
      <c r="K1616" s="72">
        <f t="shared" si="236"/>
        <v>1064.3915683719422</v>
      </c>
    </row>
    <row r="1617" spans="1:11">
      <c r="A1617" s="65">
        <v>1602</v>
      </c>
      <c r="B1617" s="67">
        <f t="shared" ref="B1617:B1680" si="237">IF(A1617=1,20,I1616)</f>
        <v>1064.3915683719422</v>
      </c>
      <c r="C1617" s="66">
        <f t="shared" ref="C1617:C1680" si="238">A1617*5/60</f>
        <v>133.5</v>
      </c>
      <c r="D1617" s="70">
        <f t="shared" ref="D1617:D1680" si="239">20 + 345 *LOG10(8 * C1617 + 1)</f>
        <v>1064.9973082970284</v>
      </c>
      <c r="E1617" s="67">
        <f t="shared" ref="E1617:E1680" si="240">D1617</f>
        <v>1064.9973082970284</v>
      </c>
      <c r="F1617" s="68">
        <f t="shared" ref="F1617:F1680" si="241">25 * (D1617 - B1617)+1 * 0.7 * 1 * 0.0000000567 * ((E1617 + 273) ^ 4 - (B1617 + 273) ^ 4)</f>
        <v>245.33965896819359</v>
      </c>
      <c r="G1617" s="68" cm="1">
        <f t="array" ref="G1617">_xll.DCE_EC312_SpecificHeat_Ca(B1617)</f>
        <v>650</v>
      </c>
      <c r="H1617" s="67">
        <f t="shared" ref="H1617:H1680" si="242">$G$10 * $G$9 / (G1617 * 7850) * F1617 * 5</f>
        <v>9.3910636241499867E-2</v>
      </c>
      <c r="I1617" s="67">
        <f t="shared" ref="I1617:I1680" si="243">B1617+H1617</f>
        <v>1064.4854790081836</v>
      </c>
      <c r="J1617" s="71">
        <f t="shared" si="235"/>
        <v>133.5</v>
      </c>
      <c r="K1617" s="72">
        <f t="shared" si="236"/>
        <v>1064.4854790081836</v>
      </c>
    </row>
    <row r="1618" spans="1:11">
      <c r="A1618" s="65">
        <v>1603</v>
      </c>
      <c r="B1618" s="67">
        <f t="shared" si="237"/>
        <v>1064.4854790081836</v>
      </c>
      <c r="C1618" s="66">
        <f t="shared" si="238"/>
        <v>133.58333333333334</v>
      </c>
      <c r="D1618" s="70">
        <f t="shared" si="239"/>
        <v>1065.0907195196653</v>
      </c>
      <c r="E1618" s="67">
        <f t="shared" si="240"/>
        <v>1065.0907195196653</v>
      </c>
      <c r="F1618" s="68">
        <f t="shared" si="241"/>
        <v>245.1857003124635</v>
      </c>
      <c r="G1618" s="68" cm="1">
        <f t="array" ref="G1618">_xll.DCE_EC312_SpecificHeat_Ca(B1618)</f>
        <v>650</v>
      </c>
      <c r="H1618" s="67">
        <f t="shared" si="242"/>
        <v>9.3851704247482653E-2</v>
      </c>
      <c r="I1618" s="67">
        <f t="shared" si="243"/>
        <v>1064.5793307124311</v>
      </c>
      <c r="J1618" s="71">
        <f t="shared" si="235"/>
        <v>133.58333333333334</v>
      </c>
      <c r="K1618" s="72">
        <f t="shared" si="236"/>
        <v>1064.5793307124311</v>
      </c>
    </row>
    <row r="1619" spans="1:11">
      <c r="A1619" s="65">
        <v>1604</v>
      </c>
      <c r="B1619" s="67">
        <f t="shared" si="237"/>
        <v>1064.5793307124311</v>
      </c>
      <c r="C1619" s="66">
        <f t="shared" si="238"/>
        <v>133.66666666666666</v>
      </c>
      <c r="D1619" s="70">
        <f t="shared" si="239"/>
        <v>1065.1840725421598</v>
      </c>
      <c r="E1619" s="67">
        <f t="shared" si="240"/>
        <v>1065.1840725421598</v>
      </c>
      <c r="F1619" s="68">
        <f t="shared" si="241"/>
        <v>245.03193502218102</v>
      </c>
      <c r="G1619" s="68" cm="1">
        <f t="array" ref="G1619">_xll.DCE_EC312_SpecificHeat_Ca(B1619)</f>
        <v>650</v>
      </c>
      <c r="H1619" s="67">
        <f t="shared" si="242"/>
        <v>9.3792846269514424E-2</v>
      </c>
      <c r="I1619" s="67">
        <f t="shared" si="243"/>
        <v>1064.6731235587006</v>
      </c>
      <c r="J1619" s="71">
        <f t="shared" si="235"/>
        <v>133.66666666666666</v>
      </c>
      <c r="K1619" s="72">
        <f t="shared" si="236"/>
        <v>1064.6731235587006</v>
      </c>
    </row>
    <row r="1620" spans="1:11">
      <c r="A1620" s="65">
        <v>1605</v>
      </c>
      <c r="B1620" s="67">
        <f t="shared" si="237"/>
        <v>1064.6731235587006</v>
      </c>
      <c r="C1620" s="66">
        <f t="shared" si="238"/>
        <v>133.75</v>
      </c>
      <c r="D1620" s="70">
        <f t="shared" si="239"/>
        <v>1065.2773674369903</v>
      </c>
      <c r="E1620" s="67">
        <f t="shared" si="240"/>
        <v>1065.2773674369903</v>
      </c>
      <c r="F1620" s="68">
        <f t="shared" si="241"/>
        <v>244.87836273299718</v>
      </c>
      <c r="G1620" s="68" cm="1">
        <f t="array" ref="G1620">_xll.DCE_EC312_SpecificHeat_Ca(B1620)</f>
        <v>650</v>
      </c>
      <c r="H1620" s="67">
        <f t="shared" si="242"/>
        <v>9.373406216813035E-2</v>
      </c>
      <c r="I1620" s="67">
        <f t="shared" si="243"/>
        <v>1064.7668576208687</v>
      </c>
      <c r="J1620" s="71">
        <f t="shared" si="235"/>
        <v>133.75</v>
      </c>
      <c r="K1620" s="72">
        <f t="shared" si="236"/>
        <v>1064.7668576208687</v>
      </c>
    </row>
    <row r="1621" spans="1:11">
      <c r="A1621" s="65">
        <v>1606</v>
      </c>
      <c r="B1621" s="67">
        <f t="shared" si="237"/>
        <v>1064.7668576208687</v>
      </c>
      <c r="C1621" s="66">
        <f t="shared" si="238"/>
        <v>133.83333333333334</v>
      </c>
      <c r="D1621" s="70">
        <f t="shared" si="239"/>
        <v>1065.3706042764995</v>
      </c>
      <c r="E1621" s="67">
        <f t="shared" si="240"/>
        <v>1065.3706042764995</v>
      </c>
      <c r="F1621" s="68">
        <f t="shared" si="241"/>
        <v>244.72498308123525</v>
      </c>
      <c r="G1621" s="68" cm="1">
        <f t="array" ref="G1621">_xll.DCE_EC312_SpecificHeat_Ca(B1621)</f>
        <v>650</v>
      </c>
      <c r="H1621" s="67">
        <f t="shared" si="242"/>
        <v>9.3675351804122994E-2</v>
      </c>
      <c r="I1621" s="67">
        <f t="shared" si="243"/>
        <v>1064.8605329726729</v>
      </c>
      <c r="J1621" s="71">
        <f t="shared" si="235"/>
        <v>133.83333333333334</v>
      </c>
      <c r="K1621" s="72">
        <f t="shared" si="236"/>
        <v>1064.8605329726729</v>
      </c>
    </row>
    <row r="1622" spans="1:11">
      <c r="A1622" s="65">
        <v>1607</v>
      </c>
      <c r="B1622" s="67">
        <f t="shared" si="237"/>
        <v>1064.8605329726729</v>
      </c>
      <c r="C1622" s="66">
        <f t="shared" si="238"/>
        <v>133.91666666666666</v>
      </c>
      <c r="D1622" s="70">
        <f t="shared" si="239"/>
        <v>1065.463783132896</v>
      </c>
      <c r="E1622" s="67">
        <f t="shared" si="240"/>
        <v>1065.463783132896</v>
      </c>
      <c r="F1622" s="68">
        <f t="shared" si="241"/>
        <v>244.57179570430699</v>
      </c>
      <c r="G1622" s="68" cm="1">
        <f t="array" ref="G1622">_xll.DCE_EC312_SpecificHeat_Ca(B1622)</f>
        <v>650</v>
      </c>
      <c r="H1622" s="67">
        <f t="shared" si="242"/>
        <v>9.3616715038701545E-2</v>
      </c>
      <c r="I1622" s="67">
        <f t="shared" si="243"/>
        <v>1064.9541496877116</v>
      </c>
      <c r="J1622" s="71">
        <f t="shared" si="235"/>
        <v>133.91666666666666</v>
      </c>
      <c r="K1622" s="72">
        <f t="shared" si="236"/>
        <v>1064.9541496877116</v>
      </c>
    </row>
    <row r="1623" spans="1:11">
      <c r="A1623" s="65">
        <v>1608</v>
      </c>
      <c r="B1623" s="67">
        <f t="shared" si="237"/>
        <v>1064.9541496877116</v>
      </c>
      <c r="C1623" s="66">
        <f t="shared" si="238"/>
        <v>134</v>
      </c>
      <c r="D1623" s="70">
        <f t="shared" si="239"/>
        <v>1065.5569040782532</v>
      </c>
      <c r="E1623" s="67">
        <f t="shared" si="240"/>
        <v>1065.5569040782532</v>
      </c>
      <c r="F1623" s="68">
        <f t="shared" si="241"/>
        <v>244.41880024062357</v>
      </c>
      <c r="G1623" s="68" cm="1">
        <f t="array" ref="G1623">_xll.DCE_EC312_SpecificHeat_Ca(B1623)</f>
        <v>650</v>
      </c>
      <c r="H1623" s="67">
        <f t="shared" si="242"/>
        <v>9.3558151733457703E-2</v>
      </c>
      <c r="I1623" s="67">
        <f t="shared" si="243"/>
        <v>1065.0477078394451</v>
      </c>
      <c r="J1623" s="71">
        <f t="shared" si="235"/>
        <v>134</v>
      </c>
      <c r="K1623" s="72">
        <f t="shared" si="236"/>
        <v>1065.0477078394451</v>
      </c>
    </row>
    <row r="1624" spans="1:11">
      <c r="A1624" s="65">
        <v>1609</v>
      </c>
      <c r="B1624" s="67">
        <f t="shared" si="237"/>
        <v>1065.0477078394451</v>
      </c>
      <c r="C1624" s="66">
        <f t="shared" si="238"/>
        <v>134.08333333333334</v>
      </c>
      <c r="D1624" s="70">
        <f t="shared" si="239"/>
        <v>1065.6499671845102</v>
      </c>
      <c r="E1624" s="67">
        <f t="shared" si="240"/>
        <v>1065.6499671845102</v>
      </c>
      <c r="F1624" s="68">
        <f t="shared" si="241"/>
        <v>244.26599632922407</v>
      </c>
      <c r="G1624" s="68" cm="1">
        <f t="array" ref="G1624">_xll.DCE_EC312_SpecificHeat_Ca(B1624)</f>
        <v>650</v>
      </c>
      <c r="H1624" s="67">
        <f t="shared" si="242"/>
        <v>9.3499661750223576E-2</v>
      </c>
      <c r="I1624" s="67">
        <f t="shared" si="243"/>
        <v>1065.1412075011954</v>
      </c>
      <c r="J1624" s="71">
        <f t="shared" si="235"/>
        <v>134.08333333333334</v>
      </c>
      <c r="K1624" s="72">
        <f t="shared" si="236"/>
        <v>1065.1412075011954</v>
      </c>
    </row>
    <row r="1625" spans="1:11">
      <c r="A1625" s="65">
        <v>1610</v>
      </c>
      <c r="B1625" s="67">
        <f t="shared" si="237"/>
        <v>1065.1412075011954</v>
      </c>
      <c r="C1625" s="66">
        <f t="shared" si="238"/>
        <v>134.16666666666666</v>
      </c>
      <c r="D1625" s="70">
        <f t="shared" si="239"/>
        <v>1065.7429725234717</v>
      </c>
      <c r="E1625" s="67">
        <f t="shared" si="240"/>
        <v>1065.7429725234717</v>
      </c>
      <c r="F1625" s="68">
        <f t="shared" si="241"/>
        <v>244.11338361003075</v>
      </c>
      <c r="G1625" s="68" cm="1">
        <f t="array" ref="G1625">_xll.DCE_EC312_SpecificHeat_Ca(B1625)</f>
        <v>650</v>
      </c>
      <c r="H1625" s="67">
        <f t="shared" si="242"/>
        <v>9.3441244951169289E-2</v>
      </c>
      <c r="I1625" s="67">
        <f t="shared" si="243"/>
        <v>1065.2346487461466</v>
      </c>
      <c r="J1625" s="71">
        <f t="shared" si="235"/>
        <v>134.16666666666666</v>
      </c>
      <c r="K1625" s="72">
        <f t="shared" si="236"/>
        <v>1065.2346487461466</v>
      </c>
    </row>
    <row r="1626" spans="1:11">
      <c r="A1626" s="65">
        <v>1611</v>
      </c>
      <c r="B1626" s="67">
        <f t="shared" si="237"/>
        <v>1065.2346487461466</v>
      </c>
      <c r="C1626" s="66">
        <f t="shared" si="238"/>
        <v>134.25</v>
      </c>
      <c r="D1626" s="70">
        <f t="shared" si="239"/>
        <v>1065.8359201668104</v>
      </c>
      <c r="E1626" s="67">
        <f t="shared" si="240"/>
        <v>1065.8359201668104</v>
      </c>
      <c r="F1626" s="68">
        <f t="shared" si="241"/>
        <v>243.96096172449199</v>
      </c>
      <c r="G1626" s="68" cm="1">
        <f t="array" ref="G1626">_xll.DCE_EC312_SpecificHeat_Ca(B1626)</f>
        <v>650</v>
      </c>
      <c r="H1626" s="67">
        <f t="shared" si="242"/>
        <v>9.3382901199049184E-2</v>
      </c>
      <c r="I1626" s="67">
        <f t="shared" si="243"/>
        <v>1065.3280316473456</v>
      </c>
      <c r="J1626" s="71">
        <f t="shared" si="235"/>
        <v>134.25</v>
      </c>
      <c r="K1626" s="72">
        <f t="shared" si="236"/>
        <v>1065.3280316473456</v>
      </c>
    </row>
    <row r="1627" spans="1:11">
      <c r="A1627" s="65">
        <v>1612</v>
      </c>
      <c r="B1627" s="67">
        <f t="shared" si="237"/>
        <v>1065.3280316473456</v>
      </c>
      <c r="C1627" s="66">
        <f t="shared" si="238"/>
        <v>134.33333333333334</v>
      </c>
      <c r="D1627" s="70">
        <f t="shared" si="239"/>
        <v>1065.9288101860639</v>
      </c>
      <c r="E1627" s="67">
        <f t="shared" si="240"/>
        <v>1065.9288101860639</v>
      </c>
      <c r="F1627" s="68">
        <f t="shared" si="241"/>
        <v>243.8087303141825</v>
      </c>
      <c r="G1627" s="68" cm="1">
        <f t="array" ref="G1627">_xll.DCE_EC312_SpecificHeat_Ca(B1627)</f>
        <v>650</v>
      </c>
      <c r="H1627" s="67">
        <f t="shared" si="242"/>
        <v>9.3324630356665883E-2</v>
      </c>
      <c r="I1627" s="67">
        <f t="shared" si="243"/>
        <v>1065.4213562777022</v>
      </c>
      <c r="J1627" s="71">
        <f t="shared" si="235"/>
        <v>134.33333333333334</v>
      </c>
      <c r="K1627" s="72">
        <f t="shared" si="236"/>
        <v>1065.4213562777022</v>
      </c>
    </row>
    <row r="1628" spans="1:11">
      <c r="A1628" s="65">
        <v>1613</v>
      </c>
      <c r="B1628" s="67">
        <f t="shared" si="237"/>
        <v>1065.4213562777022</v>
      </c>
      <c r="C1628" s="66">
        <f t="shared" si="238"/>
        <v>134.41666666666666</v>
      </c>
      <c r="D1628" s="70">
        <f t="shared" si="239"/>
        <v>1066.0216426526372</v>
      </c>
      <c r="E1628" s="67">
        <f t="shared" si="240"/>
        <v>1066.0216426526372</v>
      </c>
      <c r="F1628" s="68">
        <f t="shared" si="241"/>
        <v>243.65668902177342</v>
      </c>
      <c r="G1628" s="68" cm="1">
        <f t="array" ref="G1628">_xll.DCE_EC312_SpecificHeat_Ca(B1628)</f>
        <v>650</v>
      </c>
      <c r="H1628" s="67">
        <f t="shared" si="242"/>
        <v>9.3266432287241768E-2</v>
      </c>
      <c r="I1628" s="67">
        <f t="shared" si="243"/>
        <v>1065.5146227099895</v>
      </c>
      <c r="J1628" s="71">
        <f t="shared" si="235"/>
        <v>134.41666666666666</v>
      </c>
      <c r="K1628" s="72">
        <f t="shared" si="236"/>
        <v>1065.5146227099895</v>
      </c>
    </row>
    <row r="1629" spans="1:11">
      <c r="A1629" s="65">
        <v>1614</v>
      </c>
      <c r="B1629" s="67">
        <f t="shared" si="237"/>
        <v>1065.5146227099895</v>
      </c>
      <c r="C1629" s="66">
        <f t="shared" si="238"/>
        <v>134.5</v>
      </c>
      <c r="D1629" s="70">
        <f t="shared" si="239"/>
        <v>1066.1144176378036</v>
      </c>
      <c r="E1629" s="67">
        <f t="shared" si="240"/>
        <v>1066.1144176378036</v>
      </c>
      <c r="F1629" s="68">
        <f t="shared" si="241"/>
        <v>243.50483749124305</v>
      </c>
      <c r="G1629" s="68" cm="1">
        <f t="array" ref="G1629">_xll.DCE_EC312_SpecificHeat_Ca(B1629)</f>
        <v>650</v>
      </c>
      <c r="H1629" s="67">
        <f t="shared" si="242"/>
        <v>9.3208306854499573E-2</v>
      </c>
      <c r="I1629" s="67">
        <f t="shared" si="243"/>
        <v>1065.6078310168439</v>
      </c>
      <c r="J1629" s="71">
        <f t="shared" si="235"/>
        <v>134.5</v>
      </c>
      <c r="K1629" s="72">
        <f t="shared" si="236"/>
        <v>1065.6078310168439</v>
      </c>
    </row>
    <row r="1630" spans="1:11">
      <c r="A1630" s="65">
        <v>1615</v>
      </c>
      <c r="B1630" s="67">
        <f t="shared" si="237"/>
        <v>1065.6078310168439</v>
      </c>
      <c r="C1630" s="66">
        <f t="shared" si="238"/>
        <v>134.58333333333334</v>
      </c>
      <c r="D1630" s="70">
        <f t="shared" si="239"/>
        <v>1066.2071352127034</v>
      </c>
      <c r="E1630" s="67">
        <f t="shared" si="240"/>
        <v>1066.2071352127034</v>
      </c>
      <c r="F1630" s="68">
        <f t="shared" si="241"/>
        <v>243.3531753670232</v>
      </c>
      <c r="G1630" s="68" cm="1">
        <f t="array" ref="G1630">_xll.DCE_EC312_SpecificHeat_Ca(B1630)</f>
        <v>650</v>
      </c>
      <c r="H1630" s="67">
        <f t="shared" si="242"/>
        <v>9.3150253922335557E-2</v>
      </c>
      <c r="I1630" s="67">
        <f t="shared" si="243"/>
        <v>1065.7009812707663</v>
      </c>
      <c r="J1630" s="71">
        <f t="shared" si="235"/>
        <v>134.58333333333334</v>
      </c>
      <c r="K1630" s="72">
        <f t="shared" si="236"/>
        <v>1065.7009812707663</v>
      </c>
    </row>
    <row r="1631" spans="1:11">
      <c r="A1631" s="65">
        <v>1616</v>
      </c>
      <c r="B1631" s="67">
        <f t="shared" si="237"/>
        <v>1065.7009812707663</v>
      </c>
      <c r="C1631" s="66">
        <f t="shared" si="238"/>
        <v>134.66666666666666</v>
      </c>
      <c r="D1631" s="70">
        <f t="shared" si="239"/>
        <v>1066.2997954483446</v>
      </c>
      <c r="E1631" s="67">
        <f t="shared" si="240"/>
        <v>1066.2997954483446</v>
      </c>
      <c r="F1631" s="68">
        <f t="shared" si="241"/>
        <v>243.20170229446995</v>
      </c>
      <c r="G1631" s="68" cm="1">
        <f t="array" ref="G1631">_xll.DCE_EC312_SpecificHeat_Ca(B1631)</f>
        <v>650</v>
      </c>
      <c r="H1631" s="67">
        <f t="shared" si="242"/>
        <v>9.3092273354999838E-2</v>
      </c>
      <c r="I1631" s="67">
        <f t="shared" si="243"/>
        <v>1065.7940735441214</v>
      </c>
      <c r="J1631" s="71">
        <f t="shared" si="235"/>
        <v>134.66666666666666</v>
      </c>
      <c r="K1631" s="72">
        <f t="shared" si="236"/>
        <v>1065.7940735441214</v>
      </c>
    </row>
    <row r="1632" spans="1:11">
      <c r="A1632" s="65">
        <v>1617</v>
      </c>
      <c r="B1632" s="67">
        <f t="shared" si="237"/>
        <v>1065.7940735441214</v>
      </c>
      <c r="C1632" s="66">
        <f t="shared" si="238"/>
        <v>134.75</v>
      </c>
      <c r="D1632" s="70">
        <f t="shared" si="239"/>
        <v>1066.3923984156042</v>
      </c>
      <c r="E1632" s="67">
        <f t="shared" si="240"/>
        <v>1066.3923984156042</v>
      </c>
      <c r="F1632" s="68">
        <f t="shared" si="241"/>
        <v>243.05041791999471</v>
      </c>
      <c r="G1632" s="68" cm="1">
        <f t="array" ref="G1632">_xll.DCE_EC312_SpecificHeat_Ca(B1632)</f>
        <v>650</v>
      </c>
      <c r="H1632" s="67">
        <f t="shared" si="242"/>
        <v>9.3034365017146431E-2</v>
      </c>
      <c r="I1632" s="67">
        <f t="shared" si="243"/>
        <v>1065.8871079091384</v>
      </c>
      <c r="J1632" s="71">
        <f t="shared" si="235"/>
        <v>134.75</v>
      </c>
      <c r="K1632" s="72">
        <f t="shared" si="236"/>
        <v>1065.8871079091384</v>
      </c>
    </row>
    <row r="1633" spans="1:11">
      <c r="A1633" s="65">
        <v>1618</v>
      </c>
      <c r="B1633" s="67">
        <f t="shared" si="237"/>
        <v>1065.8871079091384</v>
      </c>
      <c r="C1633" s="66">
        <f t="shared" si="238"/>
        <v>134.83333333333334</v>
      </c>
      <c r="D1633" s="70">
        <f t="shared" si="239"/>
        <v>1066.4849441852275</v>
      </c>
      <c r="E1633" s="67">
        <f t="shared" si="240"/>
        <v>1066.4849441852275</v>
      </c>
      <c r="F1633" s="68">
        <f t="shared" si="241"/>
        <v>242.89932189091377</v>
      </c>
      <c r="G1633" s="68" cm="1">
        <f t="array" ref="G1633">_xll.DCE_EC312_SpecificHeat_Ca(B1633)</f>
        <v>650</v>
      </c>
      <c r="H1633" s="67">
        <f t="shared" si="242"/>
        <v>9.2976528773775782E-2</v>
      </c>
      <c r="I1633" s="67">
        <f t="shared" si="243"/>
        <v>1065.9800844379122</v>
      </c>
      <c r="J1633" s="71">
        <f t="shared" si="235"/>
        <v>134.83333333333334</v>
      </c>
      <c r="K1633" s="72">
        <f t="shared" si="236"/>
        <v>1065.9800844379122</v>
      </c>
    </row>
    <row r="1634" spans="1:11">
      <c r="A1634" s="65">
        <v>1619</v>
      </c>
      <c r="B1634" s="67">
        <f t="shared" si="237"/>
        <v>1065.9800844379122</v>
      </c>
      <c r="C1634" s="66">
        <f t="shared" si="238"/>
        <v>134.91666666666666</v>
      </c>
      <c r="D1634" s="70">
        <f t="shared" si="239"/>
        <v>1066.5774328278289</v>
      </c>
      <c r="E1634" s="67">
        <f t="shared" si="240"/>
        <v>1066.5774328278289</v>
      </c>
      <c r="F1634" s="68">
        <f t="shared" si="241"/>
        <v>242.74841385529894</v>
      </c>
      <c r="G1634" s="68" cm="1">
        <f t="array" ref="G1634">_xll.DCE_EC312_SpecificHeat_Ca(B1634)</f>
        <v>650</v>
      </c>
      <c r="H1634" s="67">
        <f t="shared" si="242"/>
        <v>9.2918764490177511E-2</v>
      </c>
      <c r="I1634" s="67">
        <f t="shared" si="243"/>
        <v>1066.0730032024023</v>
      </c>
      <c r="J1634" s="71">
        <f t="shared" si="235"/>
        <v>134.91666666666666</v>
      </c>
      <c r="K1634" s="72">
        <f t="shared" si="236"/>
        <v>1066.0730032024023</v>
      </c>
    </row>
    <row r="1635" spans="1:11">
      <c r="A1635" s="65">
        <v>1620</v>
      </c>
      <c r="B1635" s="67">
        <f t="shared" si="237"/>
        <v>1066.0730032024023</v>
      </c>
      <c r="C1635" s="66">
        <f t="shared" si="238"/>
        <v>135</v>
      </c>
      <c r="D1635" s="70">
        <f t="shared" si="239"/>
        <v>1066.6698644138919</v>
      </c>
      <c r="E1635" s="67">
        <f t="shared" si="240"/>
        <v>1066.6698644138919</v>
      </c>
      <c r="F1635" s="68">
        <f t="shared" si="241"/>
        <v>242.59769346199701</v>
      </c>
      <c r="G1635" s="68" cm="1">
        <f t="array" ref="G1635">_xll.DCE_EC312_SpecificHeat_Ca(B1635)</f>
        <v>650</v>
      </c>
      <c r="H1635" s="67">
        <f t="shared" si="242"/>
        <v>9.2861072031937844E-2</v>
      </c>
      <c r="I1635" s="67">
        <f t="shared" si="243"/>
        <v>1066.1658642744342</v>
      </c>
      <c r="J1635" s="71">
        <f t="shared" si="235"/>
        <v>135</v>
      </c>
      <c r="K1635" s="72">
        <f t="shared" si="236"/>
        <v>1066.1658642744342</v>
      </c>
    </row>
    <row r="1636" spans="1:11">
      <c r="A1636" s="65">
        <v>1621</v>
      </c>
      <c r="B1636" s="67">
        <f t="shared" si="237"/>
        <v>1066.1658642744342</v>
      </c>
      <c r="C1636" s="66">
        <f t="shared" si="238"/>
        <v>135.08333333333334</v>
      </c>
      <c r="D1636" s="70">
        <f t="shared" si="239"/>
        <v>1066.7622390137703</v>
      </c>
      <c r="E1636" s="67">
        <f t="shared" si="240"/>
        <v>1066.7622390137703</v>
      </c>
      <c r="F1636" s="68">
        <f t="shared" si="241"/>
        <v>242.44716036110381</v>
      </c>
      <c r="G1636" s="68" cm="1">
        <f t="array" ref="G1636">_xll.DCE_EC312_SpecificHeat_Ca(B1636)</f>
        <v>650</v>
      </c>
      <c r="H1636" s="67">
        <f t="shared" si="242"/>
        <v>9.2803451265121184E-2</v>
      </c>
      <c r="I1636" s="67">
        <f t="shared" si="243"/>
        <v>1066.2586677256993</v>
      </c>
      <c r="J1636" s="71">
        <f t="shared" si="235"/>
        <v>135.08333333333334</v>
      </c>
      <c r="K1636" s="72">
        <f t="shared" si="236"/>
        <v>1066.2586677256993</v>
      </c>
    </row>
    <row r="1637" spans="1:11">
      <c r="A1637" s="65">
        <v>1622</v>
      </c>
      <c r="B1637" s="67">
        <f t="shared" si="237"/>
        <v>1066.2586677256993</v>
      </c>
      <c r="C1637" s="66">
        <f t="shared" si="238"/>
        <v>135.16666666666666</v>
      </c>
      <c r="D1637" s="70">
        <f t="shared" si="239"/>
        <v>1066.854556697687</v>
      </c>
      <c r="E1637" s="67">
        <f t="shared" si="240"/>
        <v>1066.854556697687</v>
      </c>
      <c r="F1637" s="68">
        <f t="shared" si="241"/>
        <v>242.29681420308785</v>
      </c>
      <c r="G1637" s="68" cm="1">
        <f t="array" ref="G1637">_xll.DCE_EC312_SpecificHeat_Ca(B1637)</f>
        <v>650</v>
      </c>
      <c r="H1637" s="67">
        <f t="shared" si="242"/>
        <v>9.2745902055934526E-2</v>
      </c>
      <c r="I1637" s="67">
        <f t="shared" si="243"/>
        <v>1066.3514136277552</v>
      </c>
      <c r="J1637" s="71">
        <f t="shared" si="235"/>
        <v>135.16666666666666</v>
      </c>
      <c r="K1637" s="72">
        <f t="shared" si="236"/>
        <v>1066.3514136277552</v>
      </c>
    </row>
    <row r="1638" spans="1:11">
      <c r="A1638" s="65">
        <v>1623</v>
      </c>
      <c r="B1638" s="67">
        <f t="shared" si="237"/>
        <v>1066.3514136277552</v>
      </c>
      <c r="C1638" s="66">
        <f t="shared" si="238"/>
        <v>135.25</v>
      </c>
      <c r="D1638" s="70">
        <f t="shared" si="239"/>
        <v>1066.9468175357356</v>
      </c>
      <c r="E1638" s="67">
        <f t="shared" si="240"/>
        <v>1066.9468175357356</v>
      </c>
      <c r="F1638" s="68">
        <f t="shared" si="241"/>
        <v>242.14665463970542</v>
      </c>
      <c r="G1638" s="68" cm="1">
        <f t="array" ref="G1638">_xll.DCE_EC312_SpecificHeat_Ca(B1638)</f>
        <v>650</v>
      </c>
      <c r="H1638" s="67">
        <f t="shared" si="242"/>
        <v>9.2688424271077818E-2</v>
      </c>
      <c r="I1638" s="67">
        <f t="shared" si="243"/>
        <v>1066.4441020520262</v>
      </c>
      <c r="J1638" s="71">
        <f t="shared" si="235"/>
        <v>135.25</v>
      </c>
      <c r="K1638" s="72">
        <f t="shared" si="236"/>
        <v>1066.4441020520262</v>
      </c>
    </row>
    <row r="1639" spans="1:11">
      <c r="A1639" s="65">
        <v>1624</v>
      </c>
      <c r="B1639" s="67">
        <f t="shared" si="237"/>
        <v>1066.4441020520262</v>
      </c>
      <c r="C1639" s="66">
        <f t="shared" si="238"/>
        <v>135.33333333333334</v>
      </c>
      <c r="D1639" s="70">
        <f t="shared" si="239"/>
        <v>1067.0390215978803</v>
      </c>
      <c r="E1639" s="67">
        <f t="shared" si="240"/>
        <v>1067.0390215978803</v>
      </c>
      <c r="F1639" s="68">
        <f t="shared" si="241"/>
        <v>241.99668132332701</v>
      </c>
      <c r="G1639" s="68" cm="1">
        <f t="array" ref="G1639">_xll.DCE_EC312_SpecificHeat_Ca(B1639)</f>
        <v>650</v>
      </c>
      <c r="H1639" s="67">
        <f t="shared" si="242"/>
        <v>9.2631017777486141E-2</v>
      </c>
      <c r="I1639" s="67">
        <f t="shared" si="243"/>
        <v>1066.5367330698036</v>
      </c>
      <c r="J1639" s="71">
        <f t="shared" ref="J1639:J1702" si="244">C1639</f>
        <v>135.33333333333334</v>
      </c>
      <c r="K1639" s="72">
        <f t="shared" ref="K1639:K1702" si="245">I1639</f>
        <v>1066.5367330698036</v>
      </c>
    </row>
    <row r="1640" spans="1:11">
      <c r="A1640" s="65">
        <v>1625</v>
      </c>
      <c r="B1640" s="67">
        <f t="shared" si="237"/>
        <v>1066.5367330698036</v>
      </c>
      <c r="C1640" s="66">
        <f t="shared" si="238"/>
        <v>135.41666666666666</v>
      </c>
      <c r="D1640" s="70">
        <f t="shared" si="239"/>
        <v>1067.1311689539559</v>
      </c>
      <c r="E1640" s="67">
        <f t="shared" si="240"/>
        <v>1067.1311689539559</v>
      </c>
      <c r="F1640" s="68">
        <f t="shared" si="241"/>
        <v>241.84689390729193</v>
      </c>
      <c r="G1640" s="68" cm="1">
        <f t="array" ref="G1640">_xll.DCE_EC312_SpecificHeat_Ca(B1640)</f>
        <v>650</v>
      </c>
      <c r="H1640" s="67">
        <f t="shared" si="242"/>
        <v>9.257368244246536E-2</v>
      </c>
      <c r="I1640" s="67">
        <f t="shared" si="243"/>
        <v>1066.6293067522461</v>
      </c>
      <c r="J1640" s="71">
        <f t="shared" si="244"/>
        <v>135.41666666666666</v>
      </c>
      <c r="K1640" s="72">
        <f t="shared" si="245"/>
        <v>1066.6293067522461</v>
      </c>
    </row>
    <row r="1641" spans="1:11">
      <c r="A1641" s="65">
        <v>1626</v>
      </c>
      <c r="B1641" s="67">
        <f t="shared" si="237"/>
        <v>1066.6293067522461</v>
      </c>
      <c r="C1641" s="66">
        <f t="shared" si="238"/>
        <v>135.5</v>
      </c>
      <c r="D1641" s="70">
        <f t="shared" si="239"/>
        <v>1067.2232596736692</v>
      </c>
      <c r="E1641" s="67">
        <f t="shared" si="240"/>
        <v>1067.2232596736692</v>
      </c>
      <c r="F1641" s="68">
        <f t="shared" si="241"/>
        <v>241.6972920458613</v>
      </c>
      <c r="G1641" s="68" cm="1">
        <f t="array" ref="G1641">_xll.DCE_EC312_SpecificHeat_Ca(B1641)</f>
        <v>650</v>
      </c>
      <c r="H1641" s="67">
        <f t="shared" si="242"/>
        <v>9.2516418133674255E-2</v>
      </c>
      <c r="I1641" s="67">
        <f t="shared" si="243"/>
        <v>1066.7218231703798</v>
      </c>
      <c r="J1641" s="71">
        <f t="shared" si="244"/>
        <v>135.5</v>
      </c>
      <c r="K1641" s="72">
        <f t="shared" si="245"/>
        <v>1066.7218231703798</v>
      </c>
    </row>
    <row r="1642" spans="1:11">
      <c r="A1642" s="65">
        <v>1627</v>
      </c>
      <c r="B1642" s="67">
        <f t="shared" si="237"/>
        <v>1066.7218231703798</v>
      </c>
      <c r="C1642" s="66">
        <f t="shared" si="238"/>
        <v>135.58333333333334</v>
      </c>
      <c r="D1642" s="70">
        <f t="shared" si="239"/>
        <v>1067.3152938265976</v>
      </c>
      <c r="E1642" s="67">
        <f t="shared" si="240"/>
        <v>1067.3152938265976</v>
      </c>
      <c r="F1642" s="68">
        <f t="shared" si="241"/>
        <v>241.54787539386047</v>
      </c>
      <c r="G1642" s="68" cm="1">
        <f t="array" ref="G1642">_xll.DCE_EC312_SpecificHeat_Ca(B1642)</f>
        <v>650</v>
      </c>
      <c r="H1642" s="67">
        <f t="shared" si="242"/>
        <v>9.2459224718987487E-2</v>
      </c>
      <c r="I1642" s="67">
        <f t="shared" si="243"/>
        <v>1066.8142823950989</v>
      </c>
      <c r="J1642" s="71">
        <f t="shared" si="244"/>
        <v>135.58333333333334</v>
      </c>
      <c r="K1642" s="72">
        <f t="shared" si="245"/>
        <v>1066.8142823950989</v>
      </c>
    </row>
    <row r="1643" spans="1:11">
      <c r="A1643" s="65">
        <v>1628</v>
      </c>
      <c r="B1643" s="67">
        <f t="shared" si="237"/>
        <v>1066.8142823950989</v>
      </c>
      <c r="C1643" s="66">
        <f t="shared" si="238"/>
        <v>135.66666666666666</v>
      </c>
      <c r="D1643" s="70">
        <f t="shared" si="239"/>
        <v>1067.4072714821912</v>
      </c>
      <c r="E1643" s="67">
        <f t="shared" si="240"/>
        <v>1067.4072714821912</v>
      </c>
      <c r="F1643" s="68">
        <f t="shared" si="241"/>
        <v>241.39864360753822</v>
      </c>
      <c r="G1643" s="68" cm="1">
        <f t="array" ref="G1643">_xll.DCE_EC312_SpecificHeat_Ca(B1643)</f>
        <v>650</v>
      </c>
      <c r="H1643" s="67">
        <f t="shared" si="242"/>
        <v>9.2402102066824698E-2</v>
      </c>
      <c r="I1643" s="67">
        <f t="shared" si="243"/>
        <v>1066.9066844971658</v>
      </c>
      <c r="J1643" s="71">
        <f t="shared" si="244"/>
        <v>135.66666666666666</v>
      </c>
      <c r="K1643" s="72">
        <f t="shared" si="245"/>
        <v>1066.9066844971658</v>
      </c>
    </row>
    <row r="1644" spans="1:11">
      <c r="A1644" s="65">
        <v>1629</v>
      </c>
      <c r="B1644" s="67">
        <f t="shared" si="237"/>
        <v>1066.9066844971658</v>
      </c>
      <c r="C1644" s="66">
        <f t="shared" si="238"/>
        <v>135.75</v>
      </c>
      <c r="D1644" s="70">
        <f t="shared" si="239"/>
        <v>1067.4991927097717</v>
      </c>
      <c r="E1644" s="67">
        <f t="shared" si="240"/>
        <v>1067.4991927097717</v>
      </c>
      <c r="F1644" s="68">
        <f t="shared" si="241"/>
        <v>241.24959634346914</v>
      </c>
      <c r="G1644" s="68" cm="1">
        <f t="array" ref="G1644">_xll.DCE_EC312_SpecificHeat_Ca(B1644)</f>
        <v>650</v>
      </c>
      <c r="H1644" s="67">
        <f t="shared" si="242"/>
        <v>9.2345050045730154E-2</v>
      </c>
      <c r="I1644" s="67">
        <f t="shared" si="243"/>
        <v>1066.9990295472114</v>
      </c>
      <c r="J1644" s="71">
        <f t="shared" si="244"/>
        <v>135.75</v>
      </c>
      <c r="K1644" s="72">
        <f t="shared" si="245"/>
        <v>1066.9990295472114</v>
      </c>
    </row>
    <row r="1645" spans="1:11">
      <c r="A1645" s="65">
        <v>1630</v>
      </c>
      <c r="B1645" s="67">
        <f t="shared" si="237"/>
        <v>1066.9990295472114</v>
      </c>
      <c r="C1645" s="66">
        <f t="shared" si="238"/>
        <v>135.83333333333334</v>
      </c>
      <c r="D1645" s="70">
        <f t="shared" si="239"/>
        <v>1067.5910575785333</v>
      </c>
      <c r="E1645" s="67">
        <f t="shared" si="240"/>
        <v>1067.5910575785333</v>
      </c>
      <c r="F1645" s="68">
        <f t="shared" si="241"/>
        <v>241.1007332591829</v>
      </c>
      <c r="G1645" s="68" cm="1">
        <f t="array" ref="G1645">_xll.DCE_EC312_SpecificHeat_Ca(B1645)</f>
        <v>650</v>
      </c>
      <c r="H1645" s="67">
        <f t="shared" si="242"/>
        <v>9.2288068524613728E-2</v>
      </c>
      <c r="I1645" s="67">
        <f t="shared" si="243"/>
        <v>1067.091317615736</v>
      </c>
      <c r="J1645" s="71">
        <f t="shared" si="244"/>
        <v>135.83333333333334</v>
      </c>
      <c r="K1645" s="72">
        <f t="shared" si="245"/>
        <v>1067.091317615736</v>
      </c>
    </row>
    <row r="1646" spans="1:11">
      <c r="A1646" s="65">
        <v>1631</v>
      </c>
      <c r="B1646" s="67">
        <f t="shared" si="237"/>
        <v>1067.091317615736</v>
      </c>
      <c r="C1646" s="66">
        <f t="shared" si="238"/>
        <v>135.91666666666666</v>
      </c>
      <c r="D1646" s="70">
        <f t="shared" si="239"/>
        <v>1067.6828661575435</v>
      </c>
      <c r="E1646" s="67">
        <f t="shared" si="240"/>
        <v>1067.6828661575435</v>
      </c>
      <c r="F1646" s="68">
        <f t="shared" si="241"/>
        <v>240.95205401322235</v>
      </c>
      <c r="G1646" s="68" cm="1">
        <f t="array" ref="G1646">_xll.DCE_EC312_SpecificHeat_Ca(B1646)</f>
        <v>650</v>
      </c>
      <c r="H1646" s="67">
        <f t="shared" si="242"/>
        <v>9.2231157372773126E-2</v>
      </c>
      <c r="I1646" s="67">
        <f t="shared" si="243"/>
        <v>1067.1835487731087</v>
      </c>
      <c r="J1646" s="71">
        <f t="shared" si="244"/>
        <v>135.91666666666666</v>
      </c>
      <c r="K1646" s="72">
        <f t="shared" si="245"/>
        <v>1067.1835487731087</v>
      </c>
    </row>
    <row r="1647" spans="1:11">
      <c r="A1647" s="65">
        <v>1632</v>
      </c>
      <c r="B1647" s="67">
        <f t="shared" si="237"/>
        <v>1067.1835487731087</v>
      </c>
      <c r="C1647" s="66">
        <f t="shared" si="238"/>
        <v>136</v>
      </c>
      <c r="D1647" s="70">
        <f t="shared" si="239"/>
        <v>1067.7746185157423</v>
      </c>
      <c r="E1647" s="67">
        <f t="shared" si="240"/>
        <v>1067.7746185157423</v>
      </c>
      <c r="F1647" s="68">
        <f t="shared" si="241"/>
        <v>240.80355826489955</v>
      </c>
      <c r="G1647" s="68" cm="1">
        <f t="array" ref="G1647">_xll.DCE_EC312_SpecificHeat_Ca(B1647)</f>
        <v>650</v>
      </c>
      <c r="H1647" s="67">
        <f t="shared" si="242"/>
        <v>9.2174316459800468E-2</v>
      </c>
      <c r="I1647" s="67">
        <f t="shared" si="243"/>
        <v>1067.2757230895684</v>
      </c>
      <c r="J1647" s="71">
        <f t="shared" si="244"/>
        <v>136</v>
      </c>
      <c r="K1647" s="72">
        <f t="shared" si="245"/>
        <v>1067.2757230895684</v>
      </c>
    </row>
    <row r="1648" spans="1:11">
      <c r="A1648" s="65">
        <v>1633</v>
      </c>
      <c r="B1648" s="67">
        <f t="shared" si="237"/>
        <v>1067.2757230895684</v>
      </c>
      <c r="C1648" s="66">
        <f t="shared" si="238"/>
        <v>136.08333333333334</v>
      </c>
      <c r="D1648" s="70">
        <f t="shared" si="239"/>
        <v>1067.8663147219438</v>
      </c>
      <c r="E1648" s="67">
        <f t="shared" si="240"/>
        <v>1067.8663147219438</v>
      </c>
      <c r="F1648" s="68">
        <f t="shared" si="241"/>
        <v>240.65524567428778</v>
      </c>
      <c r="G1648" s="68" cm="1">
        <f t="array" ref="G1648">_xll.DCE_EC312_SpecificHeat_Ca(B1648)</f>
        <v>650</v>
      </c>
      <c r="H1648" s="67">
        <f t="shared" si="242"/>
        <v>9.2117545655579294E-2</v>
      </c>
      <c r="I1648" s="67">
        <f t="shared" si="243"/>
        <v>1067.367840635224</v>
      </c>
      <c r="J1648" s="71">
        <f t="shared" si="244"/>
        <v>136.08333333333334</v>
      </c>
      <c r="K1648" s="72">
        <f t="shared" si="245"/>
        <v>1067.367840635224</v>
      </c>
    </row>
    <row r="1649" spans="1:11">
      <c r="A1649" s="65">
        <v>1634</v>
      </c>
      <c r="B1649" s="67">
        <f t="shared" si="237"/>
        <v>1067.367840635224</v>
      </c>
      <c r="C1649" s="66">
        <f t="shared" si="238"/>
        <v>136.16666666666666</v>
      </c>
      <c r="D1649" s="70">
        <f t="shared" si="239"/>
        <v>1067.9579548448351</v>
      </c>
      <c r="E1649" s="67">
        <f t="shared" si="240"/>
        <v>1067.9579548448351</v>
      </c>
      <c r="F1649" s="68">
        <f t="shared" si="241"/>
        <v>240.50711590227644</v>
      </c>
      <c r="G1649" s="68" cm="1">
        <f t="array" ref="G1649">_xll.DCE_EC312_SpecificHeat_Ca(B1649)</f>
        <v>650</v>
      </c>
      <c r="H1649" s="67">
        <f t="shared" si="242"/>
        <v>9.206084483030548E-2</v>
      </c>
      <c r="I1649" s="67">
        <f t="shared" si="243"/>
        <v>1067.4599014800542</v>
      </c>
      <c r="J1649" s="71">
        <f t="shared" si="244"/>
        <v>136.16666666666666</v>
      </c>
      <c r="K1649" s="72">
        <f t="shared" si="245"/>
        <v>1067.4599014800542</v>
      </c>
    </row>
    <row r="1650" spans="1:11">
      <c r="A1650" s="65">
        <v>1635</v>
      </c>
      <c r="B1650" s="67">
        <f t="shared" si="237"/>
        <v>1067.4599014800542</v>
      </c>
      <c r="C1650" s="66">
        <f t="shared" si="238"/>
        <v>136.25</v>
      </c>
      <c r="D1650" s="70">
        <f t="shared" si="239"/>
        <v>1068.0495389529779</v>
      </c>
      <c r="E1650" s="67">
        <f t="shared" si="240"/>
        <v>1068.0495389529779</v>
      </c>
      <c r="F1650" s="68">
        <f t="shared" si="241"/>
        <v>240.35916861082379</v>
      </c>
      <c r="G1650" s="68" cm="1">
        <f t="array" ref="G1650">_xll.DCE_EC312_SpecificHeat_Ca(B1650)</f>
        <v>650</v>
      </c>
      <c r="H1650" s="67">
        <f t="shared" si="242"/>
        <v>9.2004213854584072E-2</v>
      </c>
      <c r="I1650" s="67">
        <f t="shared" si="243"/>
        <v>1067.5519056939088</v>
      </c>
      <c r="J1650" s="71">
        <f t="shared" si="244"/>
        <v>136.25</v>
      </c>
      <c r="K1650" s="72">
        <f t="shared" si="245"/>
        <v>1067.5519056939088</v>
      </c>
    </row>
    <row r="1651" spans="1:11">
      <c r="A1651" s="65">
        <v>1636</v>
      </c>
      <c r="B1651" s="67">
        <f t="shared" si="237"/>
        <v>1067.5519056939088</v>
      </c>
      <c r="C1651" s="66">
        <f t="shared" si="238"/>
        <v>136.33333333333334</v>
      </c>
      <c r="D1651" s="70">
        <f t="shared" si="239"/>
        <v>1068.141067114808</v>
      </c>
      <c r="E1651" s="67">
        <f t="shared" si="240"/>
        <v>1068.141067114808</v>
      </c>
      <c r="F1651" s="68">
        <f t="shared" si="241"/>
        <v>240.21140346254913</v>
      </c>
      <c r="G1651" s="68" cm="1">
        <f t="array" ref="G1651">_xll.DCE_EC312_SpecificHeat_Ca(B1651)</f>
        <v>650</v>
      </c>
      <c r="H1651" s="67">
        <f t="shared" si="242"/>
        <v>9.194765259927315E-2</v>
      </c>
      <c r="I1651" s="67">
        <f t="shared" si="243"/>
        <v>1067.643853346508</v>
      </c>
      <c r="J1651" s="71">
        <f t="shared" si="244"/>
        <v>136.33333333333334</v>
      </c>
      <c r="K1651" s="72">
        <f t="shared" si="245"/>
        <v>1067.643853346508</v>
      </c>
    </row>
    <row r="1652" spans="1:11">
      <c r="A1652" s="65">
        <v>1637</v>
      </c>
      <c r="B1652" s="67">
        <f t="shared" si="237"/>
        <v>1067.643853346508</v>
      </c>
      <c r="C1652" s="66">
        <f t="shared" si="238"/>
        <v>136.41666666666666</v>
      </c>
      <c r="D1652" s="70">
        <f t="shared" si="239"/>
        <v>1068.2325393986362</v>
      </c>
      <c r="E1652" s="67">
        <f t="shared" si="240"/>
        <v>1068.2325393986362</v>
      </c>
      <c r="F1652" s="68">
        <f t="shared" si="241"/>
        <v>240.06382012100738</v>
      </c>
      <c r="G1652" s="68" cm="1">
        <f t="array" ref="G1652">_xll.DCE_EC312_SpecificHeat_Ca(B1652)</f>
        <v>650</v>
      </c>
      <c r="H1652" s="67">
        <f t="shared" si="242"/>
        <v>9.1891160935588939E-2</v>
      </c>
      <c r="I1652" s="67">
        <f t="shared" si="243"/>
        <v>1067.7357445074435</v>
      </c>
      <c r="J1652" s="71">
        <f t="shared" si="244"/>
        <v>136.41666666666666</v>
      </c>
      <c r="K1652" s="72">
        <f t="shared" si="245"/>
        <v>1067.7357445074435</v>
      </c>
    </row>
    <row r="1653" spans="1:11">
      <c r="A1653" s="65">
        <v>1638</v>
      </c>
      <c r="B1653" s="67">
        <f t="shared" si="237"/>
        <v>1067.7357445074435</v>
      </c>
      <c r="C1653" s="66">
        <f t="shared" si="238"/>
        <v>136.5</v>
      </c>
      <c r="D1653" s="70">
        <f t="shared" si="239"/>
        <v>1068.3239558726475</v>
      </c>
      <c r="E1653" s="67">
        <f t="shared" si="240"/>
        <v>1068.3239558726475</v>
      </c>
      <c r="F1653" s="68">
        <f t="shared" si="241"/>
        <v>239.91641825025945</v>
      </c>
      <c r="G1653" s="68" cm="1">
        <f t="array" ref="G1653">_xll.DCE_EC312_SpecificHeat_Ca(B1653)</f>
        <v>650</v>
      </c>
      <c r="H1653" s="67">
        <f t="shared" si="242"/>
        <v>9.1834738734941301E-2</v>
      </c>
      <c r="I1653" s="67">
        <f t="shared" si="243"/>
        <v>1067.8275792461784</v>
      </c>
      <c r="J1653" s="71">
        <f t="shared" si="244"/>
        <v>136.5</v>
      </c>
      <c r="K1653" s="72">
        <f t="shared" si="245"/>
        <v>1067.8275792461784</v>
      </c>
    </row>
    <row r="1654" spans="1:11">
      <c r="A1654" s="65">
        <v>1639</v>
      </c>
      <c r="B1654" s="67">
        <f t="shared" si="237"/>
        <v>1067.8275792461784</v>
      </c>
      <c r="C1654" s="66">
        <f t="shared" si="238"/>
        <v>136.58333333333334</v>
      </c>
      <c r="D1654" s="70">
        <f t="shared" si="239"/>
        <v>1068.415316604903</v>
      </c>
      <c r="E1654" s="67">
        <f t="shared" si="240"/>
        <v>1068.415316604903</v>
      </c>
      <c r="F1654" s="68">
        <f t="shared" si="241"/>
        <v>239.76919751568144</v>
      </c>
      <c r="G1654" s="68" cm="1">
        <f t="array" ref="G1654">_xll.DCE_EC312_SpecificHeat_Ca(B1654)</f>
        <v>650</v>
      </c>
      <c r="H1654" s="67">
        <f t="shared" si="242"/>
        <v>9.177838586924357E-2</v>
      </c>
      <c r="I1654" s="67">
        <f t="shared" si="243"/>
        <v>1067.9193576320476</v>
      </c>
      <c r="J1654" s="71">
        <f t="shared" si="244"/>
        <v>136.58333333333334</v>
      </c>
      <c r="K1654" s="72">
        <f t="shared" si="245"/>
        <v>1067.9193576320476</v>
      </c>
    </row>
    <row r="1655" spans="1:11">
      <c r="A1655" s="65">
        <v>1640</v>
      </c>
      <c r="B1655" s="67">
        <f t="shared" si="237"/>
        <v>1067.9193576320476</v>
      </c>
      <c r="C1655" s="66">
        <f t="shared" si="238"/>
        <v>136.66666666666666</v>
      </c>
      <c r="D1655" s="70">
        <f t="shared" si="239"/>
        <v>1068.5066216633388</v>
      </c>
      <c r="E1655" s="67">
        <f t="shared" si="240"/>
        <v>1068.5066216633388</v>
      </c>
      <c r="F1655" s="68">
        <f t="shared" si="241"/>
        <v>239.62215758305854</v>
      </c>
      <c r="G1655" s="68" cm="1">
        <f t="array" ref="G1655">_xll.DCE_EC312_SpecificHeat_Ca(B1655)</f>
        <v>650</v>
      </c>
      <c r="H1655" s="67">
        <f t="shared" si="242"/>
        <v>9.1722102210565634E-2</v>
      </c>
      <c r="I1655" s="67">
        <f t="shared" si="243"/>
        <v>1068.0110797342581</v>
      </c>
      <c r="J1655" s="71">
        <f t="shared" si="244"/>
        <v>136.66666666666666</v>
      </c>
      <c r="K1655" s="72">
        <f t="shared" si="245"/>
        <v>1068.0110797342581</v>
      </c>
    </row>
    <row r="1656" spans="1:11">
      <c r="A1656" s="65">
        <v>1641</v>
      </c>
      <c r="B1656" s="67">
        <f t="shared" si="237"/>
        <v>1068.0110797342581</v>
      </c>
      <c r="C1656" s="66">
        <f t="shared" si="238"/>
        <v>136.75</v>
      </c>
      <c r="D1656" s="70">
        <f t="shared" si="239"/>
        <v>1068.5978711157672</v>
      </c>
      <c r="E1656" s="67">
        <f t="shared" si="240"/>
        <v>1068.5978711157672</v>
      </c>
      <c r="F1656" s="68">
        <f t="shared" si="241"/>
        <v>239.47529811930531</v>
      </c>
      <c r="G1656" s="68" cm="1">
        <f t="array" ref="G1656">_xll.DCE_EC312_SpecificHeat_Ca(B1656)</f>
        <v>650</v>
      </c>
      <c r="H1656" s="67">
        <f t="shared" si="242"/>
        <v>9.1665887631409732E-2</v>
      </c>
      <c r="I1656" s="67">
        <f t="shared" si="243"/>
        <v>1068.1027456218897</v>
      </c>
      <c r="J1656" s="71">
        <f t="shared" si="244"/>
        <v>136.75</v>
      </c>
      <c r="K1656" s="72">
        <f t="shared" si="245"/>
        <v>1068.1027456218897</v>
      </c>
    </row>
    <row r="1657" spans="1:11">
      <c r="A1657" s="65">
        <v>1642</v>
      </c>
      <c r="B1657" s="67">
        <f t="shared" si="237"/>
        <v>1068.1027456218897</v>
      </c>
      <c r="C1657" s="66">
        <f t="shared" si="238"/>
        <v>136.83333333333334</v>
      </c>
      <c r="D1657" s="70">
        <f t="shared" si="239"/>
        <v>1068.6890650298769</v>
      </c>
      <c r="E1657" s="67">
        <f t="shared" si="240"/>
        <v>1068.6890650298769</v>
      </c>
      <c r="F1657" s="68">
        <f t="shared" si="241"/>
        <v>239.32861879197</v>
      </c>
      <c r="G1657" s="68" cm="1">
        <f t="array" ref="G1657">_xll.DCE_EC312_SpecificHeat_Ca(B1657)</f>
        <v>650</v>
      </c>
      <c r="H1657" s="67">
        <f t="shared" si="242"/>
        <v>9.16097420045206E-2</v>
      </c>
      <c r="I1657" s="67">
        <f t="shared" si="243"/>
        <v>1068.1943553638941</v>
      </c>
      <c r="J1657" s="71">
        <f t="shared" si="244"/>
        <v>136.83333333333334</v>
      </c>
      <c r="K1657" s="72">
        <f t="shared" si="245"/>
        <v>1068.1943553638941</v>
      </c>
    </row>
    <row r="1658" spans="1:11">
      <c r="A1658" s="65">
        <v>1643</v>
      </c>
      <c r="B1658" s="67">
        <f t="shared" si="237"/>
        <v>1068.1943553638941</v>
      </c>
      <c r="C1658" s="66">
        <f t="shared" si="238"/>
        <v>136.91666666666666</v>
      </c>
      <c r="D1658" s="70">
        <f t="shared" si="239"/>
        <v>1068.7802034732324</v>
      </c>
      <c r="E1658" s="67">
        <f t="shared" si="240"/>
        <v>1068.7802034732324</v>
      </c>
      <c r="F1658" s="68">
        <f t="shared" si="241"/>
        <v>239.18211926946691</v>
      </c>
      <c r="G1658" s="68" cm="1">
        <f t="array" ref="G1658">_xll.DCE_EC312_SpecificHeat_Ca(B1658)</f>
        <v>650</v>
      </c>
      <c r="H1658" s="67">
        <f t="shared" si="242"/>
        <v>9.1553665202974532E-2</v>
      </c>
      <c r="I1658" s="67">
        <f t="shared" si="243"/>
        <v>1068.2859090290972</v>
      </c>
      <c r="J1658" s="71">
        <f t="shared" si="244"/>
        <v>136.91666666666666</v>
      </c>
      <c r="K1658" s="72">
        <f t="shared" si="245"/>
        <v>1068.2859090290972</v>
      </c>
    </row>
    <row r="1659" spans="1:11">
      <c r="A1659" s="65">
        <v>1644</v>
      </c>
      <c r="B1659" s="67">
        <f t="shared" si="237"/>
        <v>1068.2859090290972</v>
      </c>
      <c r="C1659" s="66">
        <f t="shared" si="238"/>
        <v>137</v>
      </c>
      <c r="D1659" s="70">
        <f t="shared" si="239"/>
        <v>1068.8712865132754</v>
      </c>
      <c r="E1659" s="67">
        <f t="shared" si="240"/>
        <v>1068.8712865132754</v>
      </c>
      <c r="F1659" s="68">
        <f t="shared" si="241"/>
        <v>239.035799220999</v>
      </c>
      <c r="G1659" s="68" cm="1">
        <f t="array" ref="G1659">_xll.DCE_EC312_SpecificHeat_Ca(B1659)</f>
        <v>650</v>
      </c>
      <c r="H1659" s="67">
        <f t="shared" si="242"/>
        <v>9.1497657100149662E-2</v>
      </c>
      <c r="I1659" s="67">
        <f t="shared" si="243"/>
        <v>1068.3774066861974</v>
      </c>
      <c r="J1659" s="71">
        <f t="shared" si="244"/>
        <v>137</v>
      </c>
      <c r="K1659" s="72">
        <f t="shared" si="245"/>
        <v>1068.3774066861974</v>
      </c>
    </row>
    <row r="1660" spans="1:11">
      <c r="A1660" s="65">
        <v>1645</v>
      </c>
      <c r="B1660" s="67">
        <f t="shared" si="237"/>
        <v>1068.3774066861974</v>
      </c>
      <c r="C1660" s="66">
        <f t="shared" si="238"/>
        <v>137.08333333333334</v>
      </c>
      <c r="D1660" s="70">
        <f t="shared" si="239"/>
        <v>1068.9623142173245</v>
      </c>
      <c r="E1660" s="67">
        <f t="shared" si="240"/>
        <v>1068.9623142173245</v>
      </c>
      <c r="F1660" s="68">
        <f t="shared" si="241"/>
        <v>238.88965831651916</v>
      </c>
      <c r="G1660" s="68" cm="1">
        <f t="array" ref="G1660">_xll.DCE_EC312_SpecificHeat_Ca(B1660)</f>
        <v>650</v>
      </c>
      <c r="H1660" s="67">
        <f t="shared" si="242"/>
        <v>9.1441717569711201E-2</v>
      </c>
      <c r="I1660" s="67">
        <f t="shared" si="243"/>
        <v>1068.4688484037672</v>
      </c>
      <c r="J1660" s="71">
        <f t="shared" si="244"/>
        <v>137.08333333333334</v>
      </c>
      <c r="K1660" s="72">
        <f t="shared" si="245"/>
        <v>1068.4688484037672</v>
      </c>
    </row>
    <row r="1661" spans="1:11">
      <c r="A1661" s="65">
        <v>1646</v>
      </c>
      <c r="B1661" s="67">
        <f t="shared" si="237"/>
        <v>1068.4688484037672</v>
      </c>
      <c r="C1661" s="66">
        <f t="shared" si="238"/>
        <v>137.16666666666666</v>
      </c>
      <c r="D1661" s="70">
        <f t="shared" si="239"/>
        <v>1069.0532866525764</v>
      </c>
      <c r="E1661" s="67">
        <f t="shared" si="240"/>
        <v>1069.0532866525764</v>
      </c>
      <c r="F1661" s="68">
        <f t="shared" si="241"/>
        <v>238.7436962271791</v>
      </c>
      <c r="G1661" s="68" cm="1">
        <f t="array" ref="G1661">_xll.DCE_EC312_SpecificHeat_Ca(B1661)</f>
        <v>650</v>
      </c>
      <c r="H1661" s="67">
        <f t="shared" si="242"/>
        <v>9.1385846485783281E-2</v>
      </c>
      <c r="I1661" s="67">
        <f t="shared" si="243"/>
        <v>1068.560234250253</v>
      </c>
      <c r="J1661" s="71">
        <f t="shared" si="244"/>
        <v>137.16666666666666</v>
      </c>
      <c r="K1661" s="72">
        <f t="shared" si="245"/>
        <v>1068.560234250253</v>
      </c>
    </row>
    <row r="1662" spans="1:11">
      <c r="A1662" s="65">
        <v>1647</v>
      </c>
      <c r="B1662" s="67">
        <f t="shared" si="237"/>
        <v>1068.560234250253</v>
      </c>
      <c r="C1662" s="66">
        <f t="shared" si="238"/>
        <v>137.25</v>
      </c>
      <c r="D1662" s="70">
        <f t="shared" si="239"/>
        <v>1069.1442038861042</v>
      </c>
      <c r="E1662" s="67">
        <f t="shared" si="240"/>
        <v>1069.1442038861042</v>
      </c>
      <c r="F1662" s="68">
        <f t="shared" si="241"/>
        <v>238.59791262434257</v>
      </c>
      <c r="G1662" s="68" cm="1">
        <f t="array" ref="G1662">_xll.DCE_EC312_SpecificHeat_Ca(B1662)</f>
        <v>650</v>
      </c>
      <c r="H1662" s="67">
        <f t="shared" si="242"/>
        <v>9.1330043722571114E-2</v>
      </c>
      <c r="I1662" s="67">
        <f t="shared" si="243"/>
        <v>1068.6515642939755</v>
      </c>
      <c r="J1662" s="71">
        <f t="shared" si="244"/>
        <v>137.25</v>
      </c>
      <c r="K1662" s="72">
        <f t="shared" si="245"/>
        <v>1068.6515642939755</v>
      </c>
    </row>
    <row r="1663" spans="1:11">
      <c r="A1663" s="65">
        <v>1648</v>
      </c>
      <c r="B1663" s="67">
        <f t="shared" si="237"/>
        <v>1068.6515642939755</v>
      </c>
      <c r="C1663" s="66">
        <f t="shared" si="238"/>
        <v>137.33333333333334</v>
      </c>
      <c r="D1663" s="70">
        <f t="shared" si="239"/>
        <v>1069.2350659848601</v>
      </c>
      <c r="E1663" s="67">
        <f t="shared" si="240"/>
        <v>1069.2350659848601</v>
      </c>
      <c r="F1663" s="68">
        <f t="shared" si="241"/>
        <v>238.45230718075229</v>
      </c>
      <c r="G1663" s="68" cm="1">
        <f t="array" ref="G1663">_xll.DCE_EC312_SpecificHeat_Ca(B1663)</f>
        <v>650</v>
      </c>
      <c r="H1663" s="67">
        <f t="shared" si="242"/>
        <v>9.1274309154807803E-2</v>
      </c>
      <c r="I1663" s="67">
        <f t="shared" si="243"/>
        <v>1068.7428386031304</v>
      </c>
      <c r="J1663" s="71">
        <f t="shared" si="244"/>
        <v>137.33333333333334</v>
      </c>
      <c r="K1663" s="72">
        <f t="shared" si="245"/>
        <v>1068.7428386031304</v>
      </c>
    </row>
    <row r="1664" spans="1:11">
      <c r="A1664" s="65">
        <v>1649</v>
      </c>
      <c r="B1664" s="67">
        <f t="shared" si="237"/>
        <v>1068.7428386031304</v>
      </c>
      <c r="C1664" s="66">
        <f t="shared" si="238"/>
        <v>137.41666666666666</v>
      </c>
      <c r="D1664" s="70">
        <f t="shared" si="239"/>
        <v>1069.325873015674</v>
      </c>
      <c r="E1664" s="67">
        <f t="shared" si="240"/>
        <v>1069.325873015674</v>
      </c>
      <c r="F1664" s="68">
        <f t="shared" si="241"/>
        <v>238.3068795693799</v>
      </c>
      <c r="G1664" s="68" cm="1">
        <f t="array" ref="G1664">_xll.DCE_EC312_SpecificHeat_Ca(B1664)</f>
        <v>650</v>
      </c>
      <c r="H1664" s="67">
        <f t="shared" si="242"/>
        <v>9.1218642657314081E-2</v>
      </c>
      <c r="I1664" s="67">
        <f t="shared" si="243"/>
        <v>1068.8340572457878</v>
      </c>
      <c r="J1664" s="71">
        <f t="shared" si="244"/>
        <v>137.41666666666666</v>
      </c>
      <c r="K1664" s="72">
        <f t="shared" si="245"/>
        <v>1068.8340572457878</v>
      </c>
    </row>
    <row r="1665" spans="1:11">
      <c r="A1665" s="65">
        <v>1650</v>
      </c>
      <c r="B1665" s="67">
        <f t="shared" si="237"/>
        <v>1068.8340572457878</v>
      </c>
      <c r="C1665" s="66">
        <f t="shared" si="238"/>
        <v>137.5</v>
      </c>
      <c r="D1665" s="70">
        <f t="shared" si="239"/>
        <v>1069.4166250452545</v>
      </c>
      <c r="E1665" s="67">
        <f t="shared" si="240"/>
        <v>1069.4166250452545</v>
      </c>
      <c r="F1665" s="68">
        <f t="shared" si="241"/>
        <v>238.16162946445652</v>
      </c>
      <c r="G1665" s="68" cm="1">
        <f t="array" ref="G1665">_xll.DCE_EC312_SpecificHeat_Ca(B1665)</f>
        <v>650</v>
      </c>
      <c r="H1665" s="67">
        <f t="shared" si="242"/>
        <v>9.1163044105392776E-2</v>
      </c>
      <c r="I1665" s="67">
        <f t="shared" si="243"/>
        <v>1068.9252202898931</v>
      </c>
      <c r="J1665" s="71">
        <f t="shared" si="244"/>
        <v>137.5</v>
      </c>
      <c r="K1665" s="72">
        <f t="shared" si="245"/>
        <v>1068.9252202898931</v>
      </c>
    </row>
    <row r="1666" spans="1:11">
      <c r="A1666" s="65">
        <v>1651</v>
      </c>
      <c r="B1666" s="67">
        <f t="shared" si="237"/>
        <v>1068.9252202898931</v>
      </c>
      <c r="C1666" s="66">
        <f t="shared" si="238"/>
        <v>137.58333333333334</v>
      </c>
      <c r="D1666" s="70">
        <f t="shared" si="239"/>
        <v>1069.507322140189</v>
      </c>
      <c r="E1666" s="67">
        <f t="shared" si="240"/>
        <v>1069.507322140189</v>
      </c>
      <c r="F1666" s="68">
        <f t="shared" si="241"/>
        <v>238.01655654081375</v>
      </c>
      <c r="G1666" s="68" cm="1">
        <f t="array" ref="G1666">_xll.DCE_EC312_SpecificHeat_Ca(B1666)</f>
        <v>650</v>
      </c>
      <c r="H1666" s="67">
        <f t="shared" si="242"/>
        <v>9.1107513374576565E-2</v>
      </c>
      <c r="I1666" s="67">
        <f t="shared" si="243"/>
        <v>1069.0163278032676</v>
      </c>
      <c r="J1666" s="71">
        <f t="shared" si="244"/>
        <v>137.58333333333334</v>
      </c>
      <c r="K1666" s="72">
        <f t="shared" si="245"/>
        <v>1069.0163278032676</v>
      </c>
    </row>
    <row r="1667" spans="1:11">
      <c r="A1667" s="65">
        <v>1652</v>
      </c>
      <c r="B1667" s="67">
        <f t="shared" si="237"/>
        <v>1069.0163278032676</v>
      </c>
      <c r="C1667" s="66">
        <f t="shared" si="238"/>
        <v>137.66666666666666</v>
      </c>
      <c r="D1667" s="70">
        <f t="shared" si="239"/>
        <v>1069.5979643669439</v>
      </c>
      <c r="E1667" s="67">
        <f t="shared" si="240"/>
        <v>1069.5979643669439</v>
      </c>
      <c r="F1667" s="68">
        <f t="shared" si="241"/>
        <v>237.87166047395792</v>
      </c>
      <c r="G1667" s="68" cm="1">
        <f t="array" ref="G1667">_xll.DCE_EC312_SpecificHeat_Ca(B1667)</f>
        <v>650</v>
      </c>
      <c r="H1667" s="67">
        <f t="shared" si="242"/>
        <v>9.105205034065636E-2</v>
      </c>
      <c r="I1667" s="67">
        <f t="shared" si="243"/>
        <v>1069.1073798536083</v>
      </c>
      <c r="J1667" s="71">
        <f t="shared" si="244"/>
        <v>137.66666666666666</v>
      </c>
      <c r="K1667" s="72">
        <f t="shared" si="245"/>
        <v>1069.1073798536083</v>
      </c>
    </row>
    <row r="1668" spans="1:11">
      <c r="A1668" s="65">
        <v>1653</v>
      </c>
      <c r="B1668" s="67">
        <f t="shared" si="237"/>
        <v>1069.1073798536083</v>
      </c>
      <c r="C1668" s="66">
        <f t="shared" si="238"/>
        <v>137.75</v>
      </c>
      <c r="D1668" s="70">
        <f t="shared" si="239"/>
        <v>1069.6885517918656</v>
      </c>
      <c r="E1668" s="67">
        <f t="shared" si="240"/>
        <v>1069.6885517918656</v>
      </c>
      <c r="F1668" s="68">
        <f t="shared" si="241"/>
        <v>237.72694094047225</v>
      </c>
      <c r="G1668" s="68" cm="1">
        <f t="array" ref="G1668">_xll.DCE_EC312_SpecificHeat_Ca(B1668)</f>
        <v>650</v>
      </c>
      <c r="H1668" s="67">
        <f t="shared" si="242"/>
        <v>9.0996654879835354E-2</v>
      </c>
      <c r="I1668" s="67">
        <f t="shared" si="243"/>
        <v>1069.1983765084881</v>
      </c>
      <c r="J1668" s="71">
        <f t="shared" si="244"/>
        <v>137.75</v>
      </c>
      <c r="K1668" s="72">
        <f t="shared" si="245"/>
        <v>1069.1983765084881</v>
      </c>
    </row>
    <row r="1669" spans="1:11">
      <c r="A1669" s="65">
        <v>1654</v>
      </c>
      <c r="B1669" s="67">
        <f t="shared" si="237"/>
        <v>1069.1983765084881</v>
      </c>
      <c r="C1669" s="66">
        <f t="shared" si="238"/>
        <v>137.83333333333334</v>
      </c>
      <c r="D1669" s="70">
        <f t="shared" si="239"/>
        <v>1069.77908448118</v>
      </c>
      <c r="E1669" s="67">
        <f t="shared" si="240"/>
        <v>1069.77908448118</v>
      </c>
      <c r="F1669" s="68">
        <f t="shared" si="241"/>
        <v>237.58239761774806</v>
      </c>
      <c r="G1669" s="68" cm="1">
        <f t="array" ref="G1669">_xll.DCE_EC312_SpecificHeat_Ca(B1669)</f>
        <v>650</v>
      </c>
      <c r="H1669" s="67">
        <f t="shared" si="242"/>
        <v>9.0941326868625993E-2</v>
      </c>
      <c r="I1669" s="67">
        <f t="shared" si="243"/>
        <v>1069.2893178353568</v>
      </c>
      <c r="J1669" s="71">
        <f t="shared" si="244"/>
        <v>137.83333333333334</v>
      </c>
      <c r="K1669" s="72">
        <f t="shared" si="245"/>
        <v>1069.2893178353568</v>
      </c>
    </row>
    <row r="1670" spans="1:11">
      <c r="A1670" s="65">
        <v>1655</v>
      </c>
      <c r="B1670" s="67">
        <f t="shared" si="237"/>
        <v>1069.2893178353568</v>
      </c>
      <c r="C1670" s="66">
        <f t="shared" si="238"/>
        <v>137.91666666666666</v>
      </c>
      <c r="D1670" s="70">
        <f t="shared" si="239"/>
        <v>1069.8695625009927</v>
      </c>
      <c r="E1670" s="67">
        <f t="shared" si="240"/>
        <v>1069.8695625009927</v>
      </c>
      <c r="F1670" s="68">
        <f t="shared" si="241"/>
        <v>237.43803018361305</v>
      </c>
      <c r="G1670" s="68" cm="1">
        <f t="array" ref="G1670">_xll.DCE_EC312_SpecificHeat_Ca(B1670)</f>
        <v>650</v>
      </c>
      <c r="H1670" s="67">
        <f t="shared" si="242"/>
        <v>9.0886066183707842E-2</v>
      </c>
      <c r="I1670" s="67">
        <f t="shared" si="243"/>
        <v>1069.3802039015404</v>
      </c>
      <c r="J1670" s="71">
        <f t="shared" si="244"/>
        <v>137.91666666666666</v>
      </c>
      <c r="K1670" s="72">
        <f t="shared" si="245"/>
        <v>1069.3802039015404</v>
      </c>
    </row>
    <row r="1671" spans="1:11">
      <c r="A1671" s="65">
        <v>1656</v>
      </c>
      <c r="B1671" s="67">
        <f t="shared" si="237"/>
        <v>1069.3802039015404</v>
      </c>
      <c r="C1671" s="66">
        <f t="shared" si="238"/>
        <v>138</v>
      </c>
      <c r="D1671" s="70">
        <f t="shared" si="239"/>
        <v>1069.9599859172897</v>
      </c>
      <c r="E1671" s="67">
        <f t="shared" si="240"/>
        <v>1069.9599859172897</v>
      </c>
      <c r="F1671" s="68">
        <f t="shared" si="241"/>
        <v>237.29383831685001</v>
      </c>
      <c r="G1671" s="68" cm="1">
        <f t="array" ref="G1671">_xll.DCE_EC312_SpecificHeat_Ca(B1671)</f>
        <v>650</v>
      </c>
      <c r="H1671" s="67">
        <f t="shared" si="242"/>
        <v>9.0830872702125948E-2</v>
      </c>
      <c r="I1671" s="67">
        <f t="shared" si="243"/>
        <v>1069.4710347742425</v>
      </c>
      <c r="J1671" s="71">
        <f t="shared" si="244"/>
        <v>138</v>
      </c>
      <c r="K1671" s="72">
        <f t="shared" si="245"/>
        <v>1069.4710347742425</v>
      </c>
    </row>
    <row r="1672" spans="1:11">
      <c r="A1672" s="65">
        <v>1657</v>
      </c>
      <c r="B1672" s="67">
        <f t="shared" si="237"/>
        <v>1069.4710347742425</v>
      </c>
      <c r="C1672" s="66">
        <f t="shared" si="238"/>
        <v>138.08333333333334</v>
      </c>
      <c r="D1672" s="70">
        <f t="shared" si="239"/>
        <v>1070.0503547959379</v>
      </c>
      <c r="E1672" s="67">
        <f t="shared" si="240"/>
        <v>1070.0503547959379</v>
      </c>
      <c r="F1672" s="68">
        <f t="shared" si="241"/>
        <v>237.149821697069</v>
      </c>
      <c r="G1672" s="68" cm="1">
        <f t="array" ref="G1672">_xll.DCE_EC312_SpecificHeat_Ca(B1672)</f>
        <v>650</v>
      </c>
      <c r="H1672" s="67">
        <f t="shared" si="242"/>
        <v>9.0775746301242105E-2</v>
      </c>
      <c r="I1672" s="67">
        <f t="shared" si="243"/>
        <v>1069.5618105205438</v>
      </c>
      <c r="J1672" s="71">
        <f t="shared" si="244"/>
        <v>138.08333333333334</v>
      </c>
      <c r="K1672" s="72">
        <f t="shared" si="245"/>
        <v>1069.5618105205438</v>
      </c>
    </row>
    <row r="1673" spans="1:11">
      <c r="A1673" s="65">
        <v>1658</v>
      </c>
      <c r="B1673" s="67">
        <f t="shared" si="237"/>
        <v>1069.5618105205438</v>
      </c>
      <c r="C1673" s="66">
        <f t="shared" si="238"/>
        <v>138.16666666666666</v>
      </c>
      <c r="D1673" s="70">
        <f t="shared" si="239"/>
        <v>1070.1406692026849</v>
      </c>
      <c r="E1673" s="67">
        <f t="shared" si="240"/>
        <v>1070.1406692026849</v>
      </c>
      <c r="F1673" s="68">
        <f t="shared" si="241"/>
        <v>237.00598000468256</v>
      </c>
      <c r="G1673" s="68" cm="1">
        <f t="array" ref="G1673">_xll.DCE_EC312_SpecificHeat_Ca(B1673)</f>
        <v>650</v>
      </c>
      <c r="H1673" s="67">
        <f t="shared" si="242"/>
        <v>9.0720686858725252E-2</v>
      </c>
      <c r="I1673" s="67">
        <f t="shared" si="243"/>
        <v>1069.6525312074025</v>
      </c>
      <c r="J1673" s="71">
        <f t="shared" si="244"/>
        <v>138.16666666666666</v>
      </c>
      <c r="K1673" s="72">
        <f t="shared" si="245"/>
        <v>1069.6525312074025</v>
      </c>
    </row>
    <row r="1674" spans="1:11">
      <c r="A1674" s="65">
        <v>1659</v>
      </c>
      <c r="B1674" s="67">
        <f t="shared" si="237"/>
        <v>1069.6525312074025</v>
      </c>
      <c r="C1674" s="66">
        <f t="shared" si="238"/>
        <v>138.25</v>
      </c>
      <c r="D1674" s="70">
        <f t="shared" si="239"/>
        <v>1070.2309292031593</v>
      </c>
      <c r="E1674" s="67">
        <f t="shared" si="240"/>
        <v>1070.2309292031593</v>
      </c>
      <c r="F1674" s="68">
        <f t="shared" si="241"/>
        <v>236.86231292078909</v>
      </c>
      <c r="G1674" s="68" cm="1">
        <f t="array" ref="G1674">_xll.DCE_EC312_SpecificHeat_Ca(B1674)</f>
        <v>650</v>
      </c>
      <c r="H1674" s="67">
        <f t="shared" si="242"/>
        <v>9.0665694252506854E-2</v>
      </c>
      <c r="I1674" s="67">
        <f t="shared" si="243"/>
        <v>1069.743196901655</v>
      </c>
      <c r="J1674" s="71">
        <f t="shared" si="244"/>
        <v>138.25</v>
      </c>
      <c r="K1674" s="72">
        <f t="shared" si="245"/>
        <v>1069.743196901655</v>
      </c>
    </row>
    <row r="1675" spans="1:11">
      <c r="A1675" s="65">
        <v>1660</v>
      </c>
      <c r="B1675" s="67">
        <f t="shared" si="237"/>
        <v>1069.743196901655</v>
      </c>
      <c r="C1675" s="66">
        <f t="shared" si="238"/>
        <v>138.33333333333334</v>
      </c>
      <c r="D1675" s="70">
        <f t="shared" si="239"/>
        <v>1070.3211348628718</v>
      </c>
      <c r="E1675" s="67">
        <f t="shared" si="240"/>
        <v>1070.3211348628718</v>
      </c>
      <c r="F1675" s="68">
        <f t="shared" si="241"/>
        <v>236.71882012741716</v>
      </c>
      <c r="G1675" s="68" cm="1">
        <f t="array" ref="G1675">_xll.DCE_EC312_SpecificHeat_Ca(B1675)</f>
        <v>650</v>
      </c>
      <c r="H1675" s="67">
        <f t="shared" si="242"/>
        <v>9.0610768360874394E-2</v>
      </c>
      <c r="I1675" s="67">
        <f t="shared" si="243"/>
        <v>1069.8338076700159</v>
      </c>
      <c r="J1675" s="71">
        <f t="shared" si="244"/>
        <v>138.33333333333334</v>
      </c>
      <c r="K1675" s="72">
        <f t="shared" si="245"/>
        <v>1069.8338076700159</v>
      </c>
    </row>
    <row r="1676" spans="1:11">
      <c r="A1676" s="65">
        <v>1661</v>
      </c>
      <c r="B1676" s="67">
        <f t="shared" si="237"/>
        <v>1069.8338076700159</v>
      </c>
      <c r="C1676" s="66">
        <f t="shared" si="238"/>
        <v>138.41666666666666</v>
      </c>
      <c r="D1676" s="70">
        <f t="shared" si="239"/>
        <v>1070.4112862472141</v>
      </c>
      <c r="E1676" s="67">
        <f t="shared" si="240"/>
        <v>1070.4112862472141</v>
      </c>
      <c r="F1676" s="68">
        <f t="shared" si="241"/>
        <v>236.57550130715921</v>
      </c>
      <c r="G1676" s="68" cm="1">
        <f t="array" ref="G1676">_xll.DCE_EC312_SpecificHeat_Ca(B1676)</f>
        <v>650</v>
      </c>
      <c r="H1676" s="67">
        <f t="shared" si="242"/>
        <v>9.0555909062331269E-2</v>
      </c>
      <c r="I1676" s="67">
        <f t="shared" si="243"/>
        <v>1069.9243635790781</v>
      </c>
      <c r="J1676" s="71">
        <f t="shared" si="244"/>
        <v>138.41666666666666</v>
      </c>
      <c r="K1676" s="72">
        <f t="shared" si="245"/>
        <v>1069.9243635790781</v>
      </c>
    </row>
    <row r="1677" spans="1:11">
      <c r="A1677" s="65">
        <v>1662</v>
      </c>
      <c r="B1677" s="67">
        <f t="shared" si="237"/>
        <v>1069.9243635790781</v>
      </c>
      <c r="C1677" s="66">
        <f t="shared" si="238"/>
        <v>138.5</v>
      </c>
      <c r="D1677" s="70">
        <f t="shared" si="239"/>
        <v>1070.5013834214603</v>
      </c>
      <c r="E1677" s="67">
        <f t="shared" si="240"/>
        <v>1070.5013834214603</v>
      </c>
      <c r="F1677" s="68">
        <f t="shared" si="241"/>
        <v>236.43235614353216</v>
      </c>
      <c r="G1677" s="68" cm="1">
        <f t="array" ref="G1677">_xll.DCE_EC312_SpecificHeat_Ca(B1677)</f>
        <v>650</v>
      </c>
      <c r="H1677" s="67">
        <f t="shared" si="242"/>
        <v>9.0501116235734688E-2</v>
      </c>
      <c r="I1677" s="67">
        <f t="shared" si="243"/>
        <v>1070.0148646953139</v>
      </c>
      <c r="J1677" s="71">
        <f t="shared" si="244"/>
        <v>138.5</v>
      </c>
      <c r="K1677" s="72">
        <f t="shared" si="245"/>
        <v>1070.0148646953139</v>
      </c>
    </row>
    <row r="1678" spans="1:11">
      <c r="A1678" s="65">
        <v>1663</v>
      </c>
      <c r="B1678" s="67">
        <f t="shared" si="237"/>
        <v>1070.0148646953139</v>
      </c>
      <c r="C1678" s="66">
        <f t="shared" si="238"/>
        <v>138.58333333333334</v>
      </c>
      <c r="D1678" s="70">
        <f t="shared" si="239"/>
        <v>1070.5914264507667</v>
      </c>
      <c r="E1678" s="67">
        <f t="shared" si="240"/>
        <v>1070.5914264507667</v>
      </c>
      <c r="F1678" s="68">
        <f t="shared" si="241"/>
        <v>236.28938432068867</v>
      </c>
      <c r="G1678" s="68" cm="1">
        <f t="array" ref="G1678">_xll.DCE_EC312_SpecificHeat_Ca(B1678)</f>
        <v>650</v>
      </c>
      <c r="H1678" s="67">
        <f t="shared" si="242"/>
        <v>9.0446389760185222E-2</v>
      </c>
      <c r="I1678" s="67">
        <f t="shared" si="243"/>
        <v>1070.1053110850742</v>
      </c>
      <c r="J1678" s="71">
        <f t="shared" si="244"/>
        <v>138.58333333333334</v>
      </c>
      <c r="K1678" s="72">
        <f t="shared" si="245"/>
        <v>1070.1053110850742</v>
      </c>
    </row>
    <row r="1679" spans="1:11">
      <c r="A1679" s="65">
        <v>1664</v>
      </c>
      <c r="B1679" s="67">
        <f t="shared" si="237"/>
        <v>1070.1053110850742</v>
      </c>
      <c r="C1679" s="66">
        <f t="shared" si="238"/>
        <v>138.66666666666666</v>
      </c>
      <c r="D1679" s="70">
        <f t="shared" si="239"/>
        <v>1070.6814154001725</v>
      </c>
      <c r="E1679" s="67">
        <f t="shared" si="240"/>
        <v>1070.6814154001725</v>
      </c>
      <c r="F1679" s="68">
        <f t="shared" si="241"/>
        <v>236.14658552368979</v>
      </c>
      <c r="G1679" s="68" cm="1">
        <f t="array" ref="G1679">_xll.DCE_EC312_SpecificHeat_Ca(B1679)</f>
        <v>650</v>
      </c>
      <c r="H1679" s="67">
        <f t="shared" si="242"/>
        <v>9.0391729515131136E-2</v>
      </c>
      <c r="I1679" s="67">
        <f t="shared" si="243"/>
        <v>1070.1957028145894</v>
      </c>
      <c r="J1679" s="71">
        <f t="shared" si="244"/>
        <v>138.66666666666666</v>
      </c>
      <c r="K1679" s="72">
        <f t="shared" si="245"/>
        <v>1070.1957028145894</v>
      </c>
    </row>
    <row r="1680" spans="1:11">
      <c r="A1680" s="65">
        <v>1665</v>
      </c>
      <c r="B1680" s="67">
        <f t="shared" si="237"/>
        <v>1070.1957028145894</v>
      </c>
      <c r="C1680" s="66">
        <f t="shared" si="238"/>
        <v>138.75</v>
      </c>
      <c r="D1680" s="70">
        <f t="shared" si="239"/>
        <v>1070.7713503345992</v>
      </c>
      <c r="E1680" s="67">
        <f t="shared" si="240"/>
        <v>1070.7713503345992</v>
      </c>
      <c r="F1680" s="68">
        <f t="shared" si="241"/>
        <v>236.0039594382792</v>
      </c>
      <c r="G1680" s="68" cm="1">
        <f t="array" ref="G1680">_xll.DCE_EC312_SpecificHeat_Ca(B1680)</f>
        <v>650</v>
      </c>
      <c r="H1680" s="67">
        <f t="shared" si="242"/>
        <v>9.0337135380282027E-2</v>
      </c>
      <c r="I1680" s="67">
        <f t="shared" si="243"/>
        <v>1070.2860399499696</v>
      </c>
      <c r="J1680" s="71">
        <f t="shared" si="244"/>
        <v>138.75</v>
      </c>
      <c r="K1680" s="72">
        <f t="shared" si="245"/>
        <v>1070.2860399499696</v>
      </c>
    </row>
    <row r="1681" spans="1:11">
      <c r="A1681" s="65">
        <v>1666</v>
      </c>
      <c r="B1681" s="67">
        <f t="shared" ref="B1681:B1744" si="246">IF(A1681=1,20,I1680)</f>
        <v>1070.2860399499696</v>
      </c>
      <c r="C1681" s="66">
        <f t="shared" ref="C1681:C1744" si="247">A1681*5/60</f>
        <v>138.83333333333334</v>
      </c>
      <c r="D1681" s="70">
        <f t="shared" ref="D1681:D1744" si="248">20 + 345 *LOG10(8 * C1681 + 1)</f>
        <v>1070.8612313188523</v>
      </c>
      <c r="E1681" s="67">
        <f t="shared" ref="E1681:E1744" si="249">D1681</f>
        <v>1070.8612313188523</v>
      </c>
      <c r="F1681" s="68">
        <f t="shared" ref="F1681:F1744" si="250">25 * (D1681 - B1681)+1 * 0.7 * 1 * 0.0000000567 * ((E1681 + 273) ^ 4 - (B1681 + 273) ^ 4)</f>
        <v>235.86150575110315</v>
      </c>
      <c r="G1681" s="68" cm="1">
        <f t="array" ref="G1681">_xll.DCE_EC312_SpecificHeat_Ca(B1681)</f>
        <v>650</v>
      </c>
      <c r="H1681" s="67">
        <f t="shared" ref="H1681:H1744" si="251">$G$10 * $G$9 / (G1681 * 7850) * F1681 * 5</f>
        <v>9.0282607235692966E-2</v>
      </c>
      <c r="I1681" s="67">
        <f t="shared" ref="I1681:I1744" si="252">B1681+H1681</f>
        <v>1070.3763225572052</v>
      </c>
      <c r="J1681" s="71">
        <f t="shared" si="244"/>
        <v>138.83333333333334</v>
      </c>
      <c r="K1681" s="72">
        <f t="shared" si="245"/>
        <v>1070.3763225572052</v>
      </c>
    </row>
    <row r="1682" spans="1:11">
      <c r="A1682" s="65">
        <v>1667</v>
      </c>
      <c r="B1682" s="67">
        <f t="shared" si="246"/>
        <v>1070.3763225572052</v>
      </c>
      <c r="C1682" s="66">
        <f t="shared" si="247"/>
        <v>138.91666666666666</v>
      </c>
      <c r="D1682" s="70">
        <f t="shared" si="248"/>
        <v>1070.9510584176201</v>
      </c>
      <c r="E1682" s="67">
        <f t="shared" si="249"/>
        <v>1070.9510584176201</v>
      </c>
      <c r="F1682" s="68">
        <f t="shared" si="250"/>
        <v>235.71922414937433</v>
      </c>
      <c r="G1682" s="68" cm="1">
        <f t="array" ref="G1682">_xll.DCE_EC312_SpecificHeat_Ca(B1682)</f>
        <v>650</v>
      </c>
      <c r="H1682" s="67">
        <f t="shared" si="251"/>
        <v>9.0228144961635809E-2</v>
      </c>
      <c r="I1682" s="67">
        <f t="shared" si="252"/>
        <v>1070.4665507021668</v>
      </c>
      <c r="J1682" s="71">
        <f t="shared" si="244"/>
        <v>138.91666666666666</v>
      </c>
      <c r="K1682" s="72">
        <f t="shared" si="245"/>
        <v>1070.4665507021668</v>
      </c>
    </row>
    <row r="1683" spans="1:11">
      <c r="A1683" s="65">
        <v>1668</v>
      </c>
      <c r="B1683" s="67">
        <f t="shared" si="246"/>
        <v>1070.4665507021668</v>
      </c>
      <c r="C1683" s="66">
        <f t="shared" si="247"/>
        <v>139</v>
      </c>
      <c r="D1683" s="70">
        <f t="shared" si="248"/>
        <v>1071.0408316954743</v>
      </c>
      <c r="E1683" s="67">
        <f t="shared" si="249"/>
        <v>1071.0408316954743</v>
      </c>
      <c r="F1683" s="68">
        <f t="shared" si="250"/>
        <v>235.57711432087515</v>
      </c>
      <c r="G1683" s="68" cm="1">
        <f t="array" ref="G1683">_xll.DCE_EC312_SpecificHeat_Ca(B1683)</f>
        <v>650</v>
      </c>
      <c r="H1683" s="67">
        <f t="shared" si="251"/>
        <v>9.0173748438600543E-2</v>
      </c>
      <c r="I1683" s="67">
        <f t="shared" si="252"/>
        <v>1070.5567244506055</v>
      </c>
      <c r="J1683" s="71">
        <f t="shared" si="244"/>
        <v>139</v>
      </c>
      <c r="K1683" s="72">
        <f t="shared" si="245"/>
        <v>1070.5567244506055</v>
      </c>
    </row>
    <row r="1684" spans="1:11">
      <c r="A1684" s="65">
        <v>1669</v>
      </c>
      <c r="B1684" s="67">
        <f t="shared" si="246"/>
        <v>1070.5567244506055</v>
      </c>
      <c r="C1684" s="66">
        <f t="shared" si="247"/>
        <v>139.08333333333334</v>
      </c>
      <c r="D1684" s="70">
        <f t="shared" si="248"/>
        <v>1071.1305512168717</v>
      </c>
      <c r="E1684" s="67">
        <f t="shared" si="249"/>
        <v>1071.1305512168717</v>
      </c>
      <c r="F1684" s="68">
        <f t="shared" si="250"/>
        <v>235.43517595474205</v>
      </c>
      <c r="G1684" s="68" cm="1">
        <f t="array" ref="G1684">_xll.DCE_EC312_SpecificHeat_Ca(B1684)</f>
        <v>650</v>
      </c>
      <c r="H1684" s="67">
        <f t="shared" si="251"/>
        <v>9.0119417547595407E-2</v>
      </c>
      <c r="I1684" s="67">
        <f t="shared" si="252"/>
        <v>1070.6468438681532</v>
      </c>
      <c r="J1684" s="71">
        <f t="shared" si="244"/>
        <v>139.08333333333334</v>
      </c>
      <c r="K1684" s="72">
        <f t="shared" si="245"/>
        <v>1070.6468438681532</v>
      </c>
    </row>
    <row r="1685" spans="1:11">
      <c r="A1685" s="65">
        <v>1670</v>
      </c>
      <c r="B1685" s="67">
        <f t="shared" si="246"/>
        <v>1070.6468438681532</v>
      </c>
      <c r="C1685" s="66">
        <f t="shared" si="247"/>
        <v>139.16666666666666</v>
      </c>
      <c r="D1685" s="70">
        <f t="shared" si="248"/>
        <v>1071.2202170461526</v>
      </c>
      <c r="E1685" s="67">
        <f t="shared" si="249"/>
        <v>1071.2202170461526</v>
      </c>
      <c r="F1685" s="68">
        <f t="shared" si="250"/>
        <v>235.29340874042592</v>
      </c>
      <c r="G1685" s="68" cm="1">
        <f t="array" ref="G1685">_xll.DCE_EC312_SpecificHeat_Ca(B1685)</f>
        <v>650</v>
      </c>
      <c r="H1685" s="67">
        <f t="shared" si="251"/>
        <v>9.0065152169749016E-2</v>
      </c>
      <c r="I1685" s="67">
        <f t="shared" si="252"/>
        <v>1070.7369090203229</v>
      </c>
      <c r="J1685" s="71">
        <f t="shared" si="244"/>
        <v>139.16666666666666</v>
      </c>
      <c r="K1685" s="72">
        <f t="shared" si="245"/>
        <v>1070.7369090203229</v>
      </c>
    </row>
    <row r="1686" spans="1:11">
      <c r="A1686" s="65">
        <v>1671</v>
      </c>
      <c r="B1686" s="67">
        <f t="shared" si="246"/>
        <v>1070.7369090203229</v>
      </c>
      <c r="C1686" s="66">
        <f t="shared" si="247"/>
        <v>139.25</v>
      </c>
      <c r="D1686" s="70">
        <f t="shared" si="248"/>
        <v>1071.309829247542</v>
      </c>
      <c r="E1686" s="67">
        <f t="shared" si="249"/>
        <v>1071.309829247542</v>
      </c>
      <c r="F1686" s="68">
        <f t="shared" si="250"/>
        <v>235.15181236824381</v>
      </c>
      <c r="G1686" s="68" cm="1">
        <f t="array" ref="G1686">_xll.DCE_EC312_SpecificHeat_Ca(B1686)</f>
        <v>650</v>
      </c>
      <c r="H1686" s="67">
        <f t="shared" si="251"/>
        <v>9.001095218652154E-2</v>
      </c>
      <c r="I1686" s="67">
        <f t="shared" si="252"/>
        <v>1070.8269199725094</v>
      </c>
      <c r="J1686" s="71">
        <f t="shared" si="244"/>
        <v>139.25</v>
      </c>
      <c r="K1686" s="72">
        <f t="shared" si="245"/>
        <v>1070.8269199725094</v>
      </c>
    </row>
    <row r="1687" spans="1:11">
      <c r="A1687" s="65">
        <v>1672</v>
      </c>
      <c r="B1687" s="67">
        <f t="shared" si="246"/>
        <v>1070.8269199725094</v>
      </c>
      <c r="C1687" s="66">
        <f t="shared" si="247"/>
        <v>139.33333333333334</v>
      </c>
      <c r="D1687" s="70">
        <f t="shared" si="248"/>
        <v>1071.3993878851495</v>
      </c>
      <c r="E1687" s="67">
        <f t="shared" si="249"/>
        <v>1071.3993878851495</v>
      </c>
      <c r="F1687" s="68">
        <f t="shared" si="250"/>
        <v>235.01038652905177</v>
      </c>
      <c r="G1687" s="68" cm="1">
        <f t="array" ref="G1687">_xll.DCE_EC312_SpecificHeat_Ca(B1687)</f>
        <v>650</v>
      </c>
      <c r="H1687" s="67">
        <f t="shared" si="251"/>
        <v>8.9956817479579482E-2</v>
      </c>
      <c r="I1687" s="67">
        <f t="shared" si="252"/>
        <v>1070.9168767899889</v>
      </c>
      <c r="J1687" s="71">
        <f t="shared" si="244"/>
        <v>139.33333333333334</v>
      </c>
      <c r="K1687" s="72">
        <f t="shared" si="245"/>
        <v>1070.9168767899889</v>
      </c>
    </row>
    <row r="1688" spans="1:11">
      <c r="A1688" s="65">
        <v>1673</v>
      </c>
      <c r="B1688" s="67">
        <f t="shared" si="246"/>
        <v>1070.9168767899889</v>
      </c>
      <c r="C1688" s="66">
        <f t="shared" si="247"/>
        <v>139.41666666666666</v>
      </c>
      <c r="D1688" s="70">
        <f t="shared" si="248"/>
        <v>1071.4888930229706</v>
      </c>
      <c r="E1688" s="67">
        <f t="shared" si="249"/>
        <v>1071.4888930229706</v>
      </c>
      <c r="F1688" s="68">
        <f t="shared" si="250"/>
        <v>234.86913091491851</v>
      </c>
      <c r="G1688" s="68" cm="1">
        <f t="array" ref="G1688">_xll.DCE_EC312_SpecificHeat_Ca(B1688)</f>
        <v>650</v>
      </c>
      <c r="H1688" s="67">
        <f t="shared" si="251"/>
        <v>8.9902747931053448E-2</v>
      </c>
      <c r="I1688" s="67">
        <f t="shared" si="252"/>
        <v>1071.00677953792</v>
      </c>
      <c r="J1688" s="71">
        <f t="shared" si="244"/>
        <v>139.41666666666666</v>
      </c>
      <c r="K1688" s="72">
        <f t="shared" si="245"/>
        <v>1071.00677953792</v>
      </c>
    </row>
    <row r="1689" spans="1:11">
      <c r="A1689" s="65">
        <v>1674</v>
      </c>
      <c r="B1689" s="67">
        <f t="shared" si="246"/>
        <v>1071.00677953792</v>
      </c>
      <c r="C1689" s="66">
        <f t="shared" si="247"/>
        <v>139.5</v>
      </c>
      <c r="D1689" s="70">
        <f t="shared" si="248"/>
        <v>1071.578344724885</v>
      </c>
      <c r="E1689" s="67">
        <f t="shared" si="249"/>
        <v>1071.578344724885</v>
      </c>
      <c r="F1689" s="68">
        <f t="shared" si="250"/>
        <v>234.7280452180608</v>
      </c>
      <c r="G1689" s="68" cm="1">
        <f t="array" ref="G1689">_xll.DCE_EC312_SpecificHeat_Ca(B1689)</f>
        <v>650</v>
      </c>
      <c r="H1689" s="67">
        <f t="shared" si="251"/>
        <v>8.9848743423130817E-2</v>
      </c>
      <c r="I1689" s="67">
        <f t="shared" si="252"/>
        <v>1071.0966282813431</v>
      </c>
      <c r="J1689" s="71">
        <f t="shared" si="244"/>
        <v>139.5</v>
      </c>
      <c r="K1689" s="72">
        <f t="shared" si="245"/>
        <v>1071.0966282813431</v>
      </c>
    </row>
    <row r="1690" spans="1:11">
      <c r="A1690" s="65">
        <v>1675</v>
      </c>
      <c r="B1690" s="67">
        <f t="shared" si="246"/>
        <v>1071.0966282813431</v>
      </c>
      <c r="C1690" s="66">
        <f t="shared" si="247"/>
        <v>139.58333333333334</v>
      </c>
      <c r="D1690" s="70">
        <f t="shared" si="248"/>
        <v>1071.6677430546592</v>
      </c>
      <c r="E1690" s="67">
        <f t="shared" si="249"/>
        <v>1071.6677430546592</v>
      </c>
      <c r="F1690" s="68">
        <f t="shared" si="250"/>
        <v>234.5871291320357</v>
      </c>
      <c r="G1690" s="68" cm="1">
        <f t="array" ref="G1690">_xll.DCE_EC312_SpecificHeat_Ca(B1690)</f>
        <v>650</v>
      </c>
      <c r="H1690" s="67">
        <f t="shared" si="251"/>
        <v>8.9794803838511961E-2</v>
      </c>
      <c r="I1690" s="67">
        <f t="shared" si="252"/>
        <v>1071.1864230851816</v>
      </c>
      <c r="J1690" s="71">
        <f t="shared" si="244"/>
        <v>139.58333333333334</v>
      </c>
      <c r="K1690" s="72">
        <f t="shared" si="245"/>
        <v>1071.1864230851816</v>
      </c>
    </row>
    <row r="1691" spans="1:11">
      <c r="A1691" s="65">
        <v>1676</v>
      </c>
      <c r="B1691" s="67">
        <f t="shared" si="246"/>
        <v>1071.1864230851816</v>
      </c>
      <c r="C1691" s="66">
        <f t="shared" si="247"/>
        <v>139.66666666666666</v>
      </c>
      <c r="D1691" s="70">
        <f t="shared" si="248"/>
        <v>1071.7570880759451</v>
      </c>
      <c r="E1691" s="67">
        <f t="shared" si="249"/>
        <v>1071.7570880759451</v>
      </c>
      <c r="F1691" s="68">
        <f t="shared" si="250"/>
        <v>234.44638235077292</v>
      </c>
      <c r="G1691" s="68" cm="1">
        <f t="array" ref="G1691">_xll.DCE_EC312_SpecificHeat_Ca(B1691)</f>
        <v>650</v>
      </c>
      <c r="H1691" s="67">
        <f t="shared" si="251"/>
        <v>8.9740929060039845E-2</v>
      </c>
      <c r="I1691" s="67">
        <f t="shared" si="252"/>
        <v>1071.2761640142417</v>
      </c>
      <c r="J1691" s="71">
        <f t="shared" si="244"/>
        <v>139.66666666666666</v>
      </c>
      <c r="K1691" s="72">
        <f t="shared" si="245"/>
        <v>1071.2761640142417</v>
      </c>
    </row>
    <row r="1692" spans="1:11">
      <c r="A1692" s="65">
        <v>1677</v>
      </c>
      <c r="B1692" s="67">
        <f t="shared" si="246"/>
        <v>1071.2761640142417</v>
      </c>
      <c r="C1692" s="66">
        <f t="shared" si="247"/>
        <v>139.75</v>
      </c>
      <c r="D1692" s="70">
        <f t="shared" si="248"/>
        <v>1071.8463798522807</v>
      </c>
      <c r="E1692" s="67">
        <f t="shared" si="249"/>
        <v>1071.8463798522807</v>
      </c>
      <c r="F1692" s="68">
        <f t="shared" si="250"/>
        <v>234.30580456892122</v>
      </c>
      <c r="G1692" s="68" cm="1">
        <f t="array" ref="G1692">_xll.DCE_EC312_SpecificHeat_Ca(B1692)</f>
        <v>650</v>
      </c>
      <c r="H1692" s="67">
        <f t="shared" si="251"/>
        <v>8.9687118970832785E-2</v>
      </c>
      <c r="I1692" s="67">
        <f t="shared" si="252"/>
        <v>1071.3658511332126</v>
      </c>
      <c r="J1692" s="71">
        <f t="shared" si="244"/>
        <v>139.75</v>
      </c>
      <c r="K1692" s="72">
        <f t="shared" si="245"/>
        <v>1071.3658511332126</v>
      </c>
    </row>
    <row r="1693" spans="1:11">
      <c r="A1693" s="65">
        <v>1678</v>
      </c>
      <c r="B1693" s="67">
        <f t="shared" si="246"/>
        <v>1071.3658511332126</v>
      </c>
      <c r="C1693" s="66">
        <f t="shared" si="247"/>
        <v>139.83333333333334</v>
      </c>
      <c r="D1693" s="70">
        <f t="shared" si="248"/>
        <v>1071.9356184470907</v>
      </c>
      <c r="E1693" s="67">
        <f t="shared" si="249"/>
        <v>1071.9356184470907</v>
      </c>
      <c r="F1693" s="68">
        <f t="shared" si="250"/>
        <v>234.16539548205938</v>
      </c>
      <c r="G1693" s="68" cm="1">
        <f t="array" ref="G1693">_xll.DCE_EC312_SpecificHeat_Ca(B1693)</f>
        <v>650</v>
      </c>
      <c r="H1693" s="67">
        <f t="shared" si="251"/>
        <v>8.9633373454364951E-2</v>
      </c>
      <c r="I1693" s="67">
        <f t="shared" si="252"/>
        <v>1071.4554845066668</v>
      </c>
      <c r="J1693" s="71">
        <f t="shared" si="244"/>
        <v>139.83333333333334</v>
      </c>
      <c r="K1693" s="72">
        <f t="shared" si="245"/>
        <v>1071.4554845066668</v>
      </c>
    </row>
    <row r="1694" spans="1:11">
      <c r="A1694" s="65">
        <v>1679</v>
      </c>
      <c r="B1694" s="67">
        <f t="shared" si="246"/>
        <v>1071.4554845066668</v>
      </c>
      <c r="C1694" s="66">
        <f t="shared" si="247"/>
        <v>139.91666666666666</v>
      </c>
      <c r="D1694" s="70">
        <f t="shared" si="248"/>
        <v>1072.024803923686</v>
      </c>
      <c r="E1694" s="67">
        <f t="shared" si="249"/>
        <v>1072.024803923686</v>
      </c>
      <c r="F1694" s="68">
        <f t="shared" si="250"/>
        <v>234.02515478626074</v>
      </c>
      <c r="G1694" s="68" cm="1">
        <f t="array" ref="G1694">_xll.DCE_EC312_SpecificHeat_Ca(B1694)</f>
        <v>650</v>
      </c>
      <c r="H1694" s="67">
        <f t="shared" si="251"/>
        <v>8.9579692394299942E-2</v>
      </c>
      <c r="I1694" s="67">
        <f t="shared" si="252"/>
        <v>1071.5450641990612</v>
      </c>
      <c r="J1694" s="71">
        <f t="shared" si="244"/>
        <v>139.91666666666666</v>
      </c>
      <c r="K1694" s="72">
        <f t="shared" si="245"/>
        <v>1071.5450641990612</v>
      </c>
    </row>
    <row r="1695" spans="1:11">
      <c r="A1695" s="65">
        <v>1680</v>
      </c>
      <c r="B1695" s="67">
        <f t="shared" si="246"/>
        <v>1071.5450641990612</v>
      </c>
      <c r="C1695" s="66">
        <f t="shared" si="247"/>
        <v>140</v>
      </c>
      <c r="D1695" s="70">
        <f t="shared" si="248"/>
        <v>1072.1139363452658</v>
      </c>
      <c r="E1695" s="67">
        <f t="shared" si="249"/>
        <v>1072.1139363452658</v>
      </c>
      <c r="F1695" s="68">
        <f t="shared" si="250"/>
        <v>233.88508217866996</v>
      </c>
      <c r="G1695" s="68" cm="1">
        <f t="array" ref="G1695">_xll.DCE_EC312_SpecificHeat_Ca(B1695)</f>
        <v>650</v>
      </c>
      <c r="H1695" s="67">
        <f t="shared" si="251"/>
        <v>8.9526075674711381E-2</v>
      </c>
      <c r="I1695" s="67">
        <f t="shared" si="252"/>
        <v>1071.634590274736</v>
      </c>
      <c r="J1695" s="71">
        <f t="shared" si="244"/>
        <v>140</v>
      </c>
      <c r="K1695" s="72">
        <f t="shared" si="245"/>
        <v>1071.634590274736</v>
      </c>
    </row>
    <row r="1696" spans="1:11">
      <c r="A1696" s="65">
        <v>1681</v>
      </c>
      <c r="B1696" s="67">
        <f t="shared" si="246"/>
        <v>1071.634590274736</v>
      </c>
      <c r="C1696" s="66">
        <f t="shared" si="247"/>
        <v>140.08333333333334</v>
      </c>
      <c r="D1696" s="70">
        <f t="shared" si="248"/>
        <v>1072.203015774915</v>
      </c>
      <c r="E1696" s="67">
        <f t="shared" si="249"/>
        <v>1072.203015774915</v>
      </c>
      <c r="F1696" s="68">
        <f t="shared" si="250"/>
        <v>233.74517735684302</v>
      </c>
      <c r="G1696" s="68" cm="1">
        <f t="array" ref="G1696">_xll.DCE_EC312_SpecificHeat_Ca(B1696)</f>
        <v>650</v>
      </c>
      <c r="H1696" s="67">
        <f t="shared" si="251"/>
        <v>8.9472523179830288E-2</v>
      </c>
      <c r="I1696" s="67">
        <f t="shared" si="252"/>
        <v>1071.7240627979158</v>
      </c>
      <c r="J1696" s="71">
        <f t="shared" si="244"/>
        <v>140.08333333333334</v>
      </c>
      <c r="K1696" s="72">
        <f t="shared" si="245"/>
        <v>1071.7240627979158</v>
      </c>
    </row>
    <row r="1697" spans="1:11">
      <c r="A1697" s="65">
        <v>1682</v>
      </c>
      <c r="B1697" s="67">
        <f t="shared" si="246"/>
        <v>1071.7240627979158</v>
      </c>
      <c r="C1697" s="66">
        <f t="shared" si="247"/>
        <v>140.16666666666666</v>
      </c>
      <c r="D1697" s="70">
        <f t="shared" si="248"/>
        <v>1072.2920422756069</v>
      </c>
      <c r="E1697" s="67">
        <f t="shared" si="249"/>
        <v>1072.2920422756069</v>
      </c>
      <c r="F1697" s="68">
        <f t="shared" si="250"/>
        <v>233.60544001908011</v>
      </c>
      <c r="G1697" s="68" cm="1">
        <f t="array" ref="G1697">_xll.DCE_EC312_SpecificHeat_Ca(B1697)</f>
        <v>650</v>
      </c>
      <c r="H1697" s="67">
        <f t="shared" si="251"/>
        <v>8.9419034794172625E-2</v>
      </c>
      <c r="I1697" s="67">
        <f t="shared" si="252"/>
        <v>1071.8134818327101</v>
      </c>
      <c r="J1697" s="71">
        <f t="shared" si="244"/>
        <v>140.16666666666666</v>
      </c>
      <c r="K1697" s="72">
        <f t="shared" si="245"/>
        <v>1071.8134818327101</v>
      </c>
    </row>
    <row r="1698" spans="1:11">
      <c r="A1698" s="65">
        <v>1683</v>
      </c>
      <c r="B1698" s="67">
        <f t="shared" si="246"/>
        <v>1071.8134818327101</v>
      </c>
      <c r="C1698" s="66">
        <f t="shared" si="247"/>
        <v>140.25</v>
      </c>
      <c r="D1698" s="70">
        <f t="shared" si="248"/>
        <v>1072.3810159102029</v>
      </c>
      <c r="E1698" s="67">
        <f t="shared" si="249"/>
        <v>1072.3810159102029</v>
      </c>
      <c r="F1698" s="68">
        <f t="shared" si="250"/>
        <v>233.46586986474708</v>
      </c>
      <c r="G1698" s="68" cm="1">
        <f t="array" ref="G1698">_xll.DCE_EC312_SpecificHeat_Ca(B1698)</f>
        <v>650</v>
      </c>
      <c r="H1698" s="67">
        <f t="shared" si="251"/>
        <v>8.9365610402662249E-2</v>
      </c>
      <c r="I1698" s="67">
        <f t="shared" si="252"/>
        <v>1071.9028474431127</v>
      </c>
      <c r="J1698" s="71">
        <f t="shared" si="244"/>
        <v>140.25</v>
      </c>
      <c r="K1698" s="72">
        <f t="shared" si="245"/>
        <v>1071.9028474431127</v>
      </c>
    </row>
    <row r="1699" spans="1:11">
      <c r="A1699" s="65">
        <v>1684</v>
      </c>
      <c r="B1699" s="67">
        <f t="shared" si="246"/>
        <v>1071.9028474431127</v>
      </c>
      <c r="C1699" s="66">
        <f t="shared" si="247"/>
        <v>140.33333333333334</v>
      </c>
      <c r="D1699" s="70">
        <f t="shared" si="248"/>
        <v>1072.4699367414519</v>
      </c>
      <c r="E1699" s="67">
        <f t="shared" si="249"/>
        <v>1072.4699367414519</v>
      </c>
      <c r="F1699" s="68">
        <f t="shared" si="250"/>
        <v>233.32646659354927</v>
      </c>
      <c r="G1699" s="68" cm="1">
        <f t="array" ref="G1699">_xll.DCE_EC312_SpecificHeat_Ca(B1699)</f>
        <v>650</v>
      </c>
      <c r="H1699" s="67">
        <f t="shared" si="251"/>
        <v>8.931224989035294E-2</v>
      </c>
      <c r="I1699" s="67">
        <f t="shared" si="252"/>
        <v>1071.992159693003</v>
      </c>
      <c r="J1699" s="71">
        <f t="shared" si="244"/>
        <v>140.33333333333334</v>
      </c>
      <c r="K1699" s="72">
        <f t="shared" si="245"/>
        <v>1071.992159693003</v>
      </c>
    </row>
    <row r="1700" spans="1:11">
      <c r="A1700" s="65">
        <v>1685</v>
      </c>
      <c r="B1700" s="67">
        <f t="shared" si="246"/>
        <v>1071.992159693003</v>
      </c>
      <c r="C1700" s="66">
        <f t="shared" si="247"/>
        <v>140.41666666666666</v>
      </c>
      <c r="D1700" s="70">
        <f t="shared" si="248"/>
        <v>1072.558804831991</v>
      </c>
      <c r="E1700" s="67">
        <f t="shared" si="249"/>
        <v>1072.558804831991</v>
      </c>
      <c r="F1700" s="68">
        <f t="shared" si="250"/>
        <v>233.18722990596362</v>
      </c>
      <c r="G1700" s="68" cm="1">
        <f t="array" ref="G1700">_xll.DCE_EC312_SpecificHeat_Ca(B1700)</f>
        <v>650</v>
      </c>
      <c r="H1700" s="67">
        <f t="shared" si="251"/>
        <v>8.9258953142593855E-2</v>
      </c>
      <c r="I1700" s="67">
        <f t="shared" si="252"/>
        <v>1072.0814186461457</v>
      </c>
      <c r="J1700" s="71">
        <f t="shared" si="244"/>
        <v>140.41666666666666</v>
      </c>
      <c r="K1700" s="72">
        <f t="shared" si="245"/>
        <v>1072.0814186461457</v>
      </c>
    </row>
    <row r="1701" spans="1:11">
      <c r="A1701" s="65">
        <v>1686</v>
      </c>
      <c r="B1701" s="67">
        <f t="shared" si="246"/>
        <v>1072.0814186461457</v>
      </c>
      <c r="C1701" s="66">
        <f t="shared" si="247"/>
        <v>140.5</v>
      </c>
      <c r="D1701" s="70">
        <f t="shared" si="248"/>
        <v>1072.6476202443466</v>
      </c>
      <c r="E1701" s="67">
        <f t="shared" si="249"/>
        <v>1072.6476202443466</v>
      </c>
      <c r="F1701" s="68">
        <f t="shared" si="250"/>
        <v>233.04815950335822</v>
      </c>
      <c r="G1701" s="68" cm="1">
        <f t="array" ref="G1701">_xll.DCE_EC312_SpecificHeat_Ca(B1701)</f>
        <v>650</v>
      </c>
      <c r="H1701" s="67">
        <f t="shared" si="251"/>
        <v>8.9205720045075265E-2</v>
      </c>
      <c r="I1701" s="67">
        <f t="shared" si="252"/>
        <v>1072.1706243661909</v>
      </c>
      <c r="J1701" s="71">
        <f t="shared" si="244"/>
        <v>140.5</v>
      </c>
      <c r="K1701" s="72">
        <f t="shared" si="245"/>
        <v>1072.1706243661909</v>
      </c>
    </row>
    <row r="1702" spans="1:11">
      <c r="A1702" s="65">
        <v>1687</v>
      </c>
      <c r="B1702" s="67">
        <f t="shared" si="246"/>
        <v>1072.1706243661909</v>
      </c>
      <c r="C1702" s="66">
        <f t="shared" si="247"/>
        <v>140.58333333333334</v>
      </c>
      <c r="D1702" s="70">
        <f t="shared" si="248"/>
        <v>1072.7363830409336</v>
      </c>
      <c r="E1702" s="67">
        <f t="shared" si="249"/>
        <v>1072.7363830409336</v>
      </c>
      <c r="F1702" s="68">
        <f t="shared" si="250"/>
        <v>232.90925508773714</v>
      </c>
      <c r="G1702" s="68" cm="1">
        <f t="array" ref="G1702">_xll.DCE_EC312_SpecificHeat_Ca(B1702)</f>
        <v>650</v>
      </c>
      <c r="H1702" s="67">
        <f t="shared" si="251"/>
        <v>8.915255048373083E-2</v>
      </c>
      <c r="I1702" s="67">
        <f t="shared" si="252"/>
        <v>1072.2597769166746</v>
      </c>
      <c r="J1702" s="71">
        <f t="shared" si="244"/>
        <v>140.58333333333334</v>
      </c>
      <c r="K1702" s="72">
        <f t="shared" si="245"/>
        <v>1072.2597769166746</v>
      </c>
    </row>
    <row r="1703" spans="1:11">
      <c r="A1703" s="65">
        <v>1688</v>
      </c>
      <c r="B1703" s="67">
        <f t="shared" si="246"/>
        <v>1072.2597769166746</v>
      </c>
      <c r="C1703" s="66">
        <f t="shared" si="247"/>
        <v>140.66666666666666</v>
      </c>
      <c r="D1703" s="70">
        <f t="shared" si="248"/>
        <v>1072.8250932840556</v>
      </c>
      <c r="E1703" s="67">
        <f t="shared" si="249"/>
        <v>1072.8250932840556</v>
      </c>
      <c r="F1703" s="68">
        <f t="shared" si="250"/>
        <v>232.77051636162406</v>
      </c>
      <c r="G1703" s="68" cm="1">
        <f t="array" ref="G1703">_xll.DCE_EC312_SpecificHeat_Ca(B1703)</f>
        <v>650</v>
      </c>
      <c r="H1703" s="67">
        <f t="shared" si="251"/>
        <v>8.9099444344693191E-2</v>
      </c>
      <c r="I1703" s="67">
        <f t="shared" si="252"/>
        <v>1072.3488763610192</v>
      </c>
      <c r="J1703" s="71">
        <f t="shared" ref="J1703:J1766" si="253">C1703</f>
        <v>140.66666666666666</v>
      </c>
      <c r="K1703" s="72">
        <f t="shared" ref="K1703:K1766" si="254">I1703</f>
        <v>1072.3488763610192</v>
      </c>
    </row>
    <row r="1704" spans="1:11">
      <c r="A1704" s="65">
        <v>1689</v>
      </c>
      <c r="B1704" s="67">
        <f t="shared" si="246"/>
        <v>1072.3488763610192</v>
      </c>
      <c r="C1704" s="66">
        <f t="shared" si="247"/>
        <v>140.75</v>
      </c>
      <c r="D1704" s="70">
        <f t="shared" si="248"/>
        <v>1072.9137510359067</v>
      </c>
      <c r="E1704" s="67">
        <f t="shared" si="249"/>
        <v>1072.9137510359067</v>
      </c>
      <c r="F1704" s="68">
        <f t="shared" si="250"/>
        <v>232.63194302876903</v>
      </c>
      <c r="G1704" s="68" cm="1">
        <f t="array" ref="G1704">_xll.DCE_EC312_SpecificHeat_Ca(B1704)</f>
        <v>650</v>
      </c>
      <c r="H1704" s="67">
        <f t="shared" si="251"/>
        <v>8.9046401514564333E-2</v>
      </c>
      <c r="I1704" s="67">
        <f t="shared" si="252"/>
        <v>1072.4379227625336</v>
      </c>
      <c r="J1704" s="71">
        <f t="shared" si="253"/>
        <v>140.75</v>
      </c>
      <c r="K1704" s="72">
        <f t="shared" si="254"/>
        <v>1072.4379227625336</v>
      </c>
    </row>
    <row r="1705" spans="1:11">
      <c r="A1705" s="65">
        <v>1690</v>
      </c>
      <c r="B1705" s="67">
        <f t="shared" si="246"/>
        <v>1072.4379227625336</v>
      </c>
      <c r="C1705" s="66">
        <f t="shared" si="247"/>
        <v>140.83333333333334</v>
      </c>
      <c r="D1705" s="70">
        <f t="shared" si="248"/>
        <v>1073.0023563585698</v>
      </c>
      <c r="E1705" s="67">
        <f t="shared" si="249"/>
        <v>1073.0023563585698</v>
      </c>
      <c r="F1705" s="68">
        <f t="shared" si="250"/>
        <v>232.49353479309517</v>
      </c>
      <c r="G1705" s="68" cm="1">
        <f t="array" ref="G1705">_xll.DCE_EC312_SpecificHeat_Ca(B1705)</f>
        <v>650</v>
      </c>
      <c r="H1705" s="67">
        <f t="shared" si="251"/>
        <v>8.8993421880012552E-2</v>
      </c>
      <c r="I1705" s="67">
        <f t="shared" si="252"/>
        <v>1072.5269161844137</v>
      </c>
      <c r="J1705" s="71">
        <f t="shared" si="253"/>
        <v>140.83333333333334</v>
      </c>
      <c r="K1705" s="72">
        <f t="shared" si="254"/>
        <v>1072.5269161844137</v>
      </c>
    </row>
    <row r="1706" spans="1:11">
      <c r="A1706" s="65">
        <v>1691</v>
      </c>
      <c r="B1706" s="67">
        <f t="shared" si="246"/>
        <v>1072.5269161844137</v>
      </c>
      <c r="C1706" s="66">
        <f t="shared" si="247"/>
        <v>140.91666666666666</v>
      </c>
      <c r="D1706" s="70">
        <f t="shared" si="248"/>
        <v>1073.0909093140178</v>
      </c>
      <c r="E1706" s="67">
        <f t="shared" si="249"/>
        <v>1073.0909093140178</v>
      </c>
      <c r="F1706" s="68">
        <f t="shared" si="250"/>
        <v>232.3552913593166</v>
      </c>
      <c r="G1706" s="68" cm="1">
        <f t="array" ref="G1706">_xll.DCE_EC312_SpecificHeat_Ca(B1706)</f>
        <v>650</v>
      </c>
      <c r="H1706" s="67">
        <f t="shared" si="251"/>
        <v>8.8940505328008859E-2</v>
      </c>
      <c r="I1706" s="67">
        <f t="shared" si="252"/>
        <v>1072.6158566897418</v>
      </c>
      <c r="J1706" s="71">
        <f t="shared" si="253"/>
        <v>140.91666666666666</v>
      </c>
      <c r="K1706" s="72">
        <f t="shared" si="254"/>
        <v>1072.6158566897418</v>
      </c>
    </row>
    <row r="1707" spans="1:11">
      <c r="A1707" s="65">
        <v>1692</v>
      </c>
      <c r="B1707" s="67">
        <f t="shared" si="246"/>
        <v>1072.6158566897418</v>
      </c>
      <c r="C1707" s="66">
        <f t="shared" si="247"/>
        <v>141</v>
      </c>
      <c r="D1707" s="70">
        <f t="shared" si="248"/>
        <v>1073.179409964114</v>
      </c>
      <c r="E1707" s="67">
        <f t="shared" si="249"/>
        <v>1073.179409964114</v>
      </c>
      <c r="F1707" s="68">
        <f t="shared" si="250"/>
        <v>232.21721243308309</v>
      </c>
      <c r="G1707" s="68" cm="1">
        <f t="array" ref="G1707">_xll.DCE_EC312_SpecificHeat_Ca(B1707)</f>
        <v>650</v>
      </c>
      <c r="H1707" s="67">
        <f t="shared" si="251"/>
        <v>8.8887651745882479E-2</v>
      </c>
      <c r="I1707" s="67">
        <f t="shared" si="252"/>
        <v>1072.7047443414876</v>
      </c>
      <c r="J1707" s="71">
        <f t="shared" si="253"/>
        <v>141</v>
      </c>
      <c r="K1707" s="72">
        <f t="shared" si="254"/>
        <v>1072.7047443414876</v>
      </c>
    </row>
    <row r="1708" spans="1:11">
      <c r="A1708" s="65">
        <v>1693</v>
      </c>
      <c r="B1708" s="67">
        <f t="shared" si="246"/>
        <v>1072.7047443414876</v>
      </c>
      <c r="C1708" s="66">
        <f t="shared" si="247"/>
        <v>141.08333333333334</v>
      </c>
      <c r="D1708" s="70">
        <f t="shared" si="248"/>
        <v>1073.267858370612</v>
      </c>
      <c r="E1708" s="67">
        <f t="shared" si="249"/>
        <v>1073.267858370612</v>
      </c>
      <c r="F1708" s="68">
        <f t="shared" si="250"/>
        <v>232.07929772055832</v>
      </c>
      <c r="G1708" s="68" cm="1">
        <f t="array" ref="G1708">_xll.DCE_EC312_SpecificHeat_Ca(B1708)</f>
        <v>650</v>
      </c>
      <c r="H1708" s="67">
        <f t="shared" si="251"/>
        <v>8.8834861021159339E-2</v>
      </c>
      <c r="I1708" s="67">
        <f t="shared" si="252"/>
        <v>1072.7935792025089</v>
      </c>
      <c r="J1708" s="71">
        <f t="shared" si="253"/>
        <v>141.08333333333334</v>
      </c>
      <c r="K1708" s="72">
        <f t="shared" si="254"/>
        <v>1072.7935792025089</v>
      </c>
    </row>
    <row r="1709" spans="1:11">
      <c r="A1709" s="65">
        <v>1694</v>
      </c>
      <c r="B1709" s="67">
        <f t="shared" si="246"/>
        <v>1072.7935792025089</v>
      </c>
      <c r="C1709" s="66">
        <f t="shared" si="247"/>
        <v>141.16666666666666</v>
      </c>
      <c r="D1709" s="70">
        <f t="shared" si="248"/>
        <v>1073.3562545951561</v>
      </c>
      <c r="E1709" s="67">
        <f t="shared" si="249"/>
        <v>1073.3562545951561</v>
      </c>
      <c r="F1709" s="68">
        <f t="shared" si="250"/>
        <v>231.94154692869699</v>
      </c>
      <c r="G1709" s="68" cm="1">
        <f t="array" ref="G1709">_xll.DCE_EC312_SpecificHeat_Ca(B1709)</f>
        <v>650</v>
      </c>
      <c r="H1709" s="67">
        <f t="shared" si="251"/>
        <v>8.8782133041668071E-2</v>
      </c>
      <c r="I1709" s="67">
        <f t="shared" si="252"/>
        <v>1072.8823613355505</v>
      </c>
      <c r="J1709" s="71">
        <f t="shared" si="253"/>
        <v>141.16666666666666</v>
      </c>
      <c r="K1709" s="72">
        <f t="shared" si="254"/>
        <v>1072.8823613355505</v>
      </c>
    </row>
    <row r="1710" spans="1:11">
      <c r="A1710" s="65">
        <v>1695</v>
      </c>
      <c r="B1710" s="67">
        <f t="shared" si="246"/>
        <v>1072.8823613355505</v>
      </c>
      <c r="C1710" s="66">
        <f t="shared" si="247"/>
        <v>141.25</v>
      </c>
      <c r="D1710" s="70">
        <f t="shared" si="248"/>
        <v>1073.4445986992821</v>
      </c>
      <c r="E1710" s="67">
        <f t="shared" si="249"/>
        <v>1073.4445986992821</v>
      </c>
      <c r="F1710" s="68">
        <f t="shared" si="250"/>
        <v>231.80395976538938</v>
      </c>
      <c r="G1710" s="68" cm="1">
        <f t="array" ref="G1710">_xll.DCE_EC312_SpecificHeat_Ca(B1710)</f>
        <v>650</v>
      </c>
      <c r="H1710" s="67">
        <f t="shared" si="251"/>
        <v>8.8729467695595504E-2</v>
      </c>
      <c r="I1710" s="67">
        <f t="shared" si="252"/>
        <v>1072.9710908032462</v>
      </c>
      <c r="J1710" s="71">
        <f t="shared" si="253"/>
        <v>141.25</v>
      </c>
      <c r="K1710" s="72">
        <f t="shared" si="254"/>
        <v>1072.9710908032462</v>
      </c>
    </row>
    <row r="1711" spans="1:11">
      <c r="A1711" s="65">
        <v>1696</v>
      </c>
      <c r="B1711" s="67">
        <f t="shared" si="246"/>
        <v>1072.9710908032462</v>
      </c>
      <c r="C1711" s="66">
        <f t="shared" si="247"/>
        <v>141.33333333333334</v>
      </c>
      <c r="D1711" s="70">
        <f t="shared" si="248"/>
        <v>1073.5328907444161</v>
      </c>
      <c r="E1711" s="67">
        <f t="shared" si="249"/>
        <v>1073.5328907444161</v>
      </c>
      <c r="F1711" s="68">
        <f t="shared" si="250"/>
        <v>231.66653593864311</v>
      </c>
      <c r="G1711" s="68" cm="1">
        <f t="array" ref="G1711">_xll.DCE_EC312_SpecificHeat_Ca(B1711)</f>
        <v>650</v>
      </c>
      <c r="H1711" s="67">
        <f t="shared" si="251"/>
        <v>8.8676864871173405E-2</v>
      </c>
      <c r="I1711" s="67">
        <f t="shared" si="252"/>
        <v>1073.0597676681173</v>
      </c>
      <c r="J1711" s="71">
        <f t="shared" si="253"/>
        <v>141.33333333333334</v>
      </c>
      <c r="K1711" s="72">
        <f t="shared" si="254"/>
        <v>1073.0597676681173</v>
      </c>
    </row>
    <row r="1712" spans="1:11">
      <c r="A1712" s="65">
        <v>1697</v>
      </c>
      <c r="B1712" s="67">
        <f t="shared" si="246"/>
        <v>1073.0597676681173</v>
      </c>
      <c r="C1712" s="66">
        <f t="shared" si="247"/>
        <v>141.41666666666666</v>
      </c>
      <c r="D1712" s="70">
        <f t="shared" si="248"/>
        <v>1073.6211307918761</v>
      </c>
      <c r="E1712" s="67">
        <f t="shared" si="249"/>
        <v>1073.6211307918761</v>
      </c>
      <c r="F1712" s="68">
        <f t="shared" si="250"/>
        <v>231.52927515745964</v>
      </c>
      <c r="G1712" s="68" cm="1">
        <f t="array" ref="G1712">_xll.DCE_EC312_SpecificHeat_Ca(B1712)</f>
        <v>650</v>
      </c>
      <c r="H1712" s="67">
        <f t="shared" si="251"/>
        <v>8.8624324457013889E-2</v>
      </c>
      <c r="I1712" s="67">
        <f t="shared" si="252"/>
        <v>1073.1483919925743</v>
      </c>
      <c r="J1712" s="71">
        <f t="shared" si="253"/>
        <v>141.41666666666666</v>
      </c>
      <c r="K1712" s="72">
        <f t="shared" si="254"/>
        <v>1073.1483919925743</v>
      </c>
    </row>
    <row r="1713" spans="1:11">
      <c r="A1713" s="65">
        <v>1698</v>
      </c>
      <c r="B1713" s="67">
        <f t="shared" si="246"/>
        <v>1073.1483919925743</v>
      </c>
      <c r="C1713" s="66">
        <f t="shared" si="247"/>
        <v>141.5</v>
      </c>
      <c r="D1713" s="70">
        <f t="shared" si="248"/>
        <v>1073.7093189028722</v>
      </c>
      <c r="E1713" s="67">
        <f t="shared" si="249"/>
        <v>1073.7093189028722</v>
      </c>
      <c r="F1713" s="68">
        <f t="shared" si="250"/>
        <v>231.39217713177263</v>
      </c>
      <c r="G1713" s="68" cm="1">
        <f t="array" ref="G1713">_xll.DCE_EC312_SpecificHeat_Ca(B1713)</f>
        <v>650</v>
      </c>
      <c r="H1713" s="67">
        <f t="shared" si="251"/>
        <v>8.8571846342085925E-2</v>
      </c>
      <c r="I1713" s="67">
        <f t="shared" si="252"/>
        <v>1073.2369638389164</v>
      </c>
      <c r="J1713" s="71">
        <f t="shared" si="253"/>
        <v>141.5</v>
      </c>
      <c r="K1713" s="72">
        <f t="shared" si="254"/>
        <v>1073.2369638389164</v>
      </c>
    </row>
    <row r="1714" spans="1:11">
      <c r="A1714" s="65">
        <v>1699</v>
      </c>
      <c r="B1714" s="67">
        <f t="shared" si="246"/>
        <v>1073.2369638389164</v>
      </c>
      <c r="C1714" s="66">
        <f t="shared" si="247"/>
        <v>141.58333333333334</v>
      </c>
      <c r="D1714" s="70">
        <f t="shared" si="248"/>
        <v>1073.7974551385055</v>
      </c>
      <c r="E1714" s="67">
        <f t="shared" si="249"/>
        <v>1073.7974551385055</v>
      </c>
      <c r="F1714" s="68">
        <f t="shared" si="250"/>
        <v>231.25524157168894</v>
      </c>
      <c r="G1714" s="68" cm="1">
        <f t="array" ref="G1714">_xll.DCE_EC312_SpecificHeat_Ca(B1714)</f>
        <v>650</v>
      </c>
      <c r="H1714" s="67">
        <f t="shared" si="251"/>
        <v>8.8519430415424788E-2</v>
      </c>
      <c r="I1714" s="67">
        <f t="shared" si="252"/>
        <v>1073.3254832693317</v>
      </c>
      <c r="J1714" s="71">
        <f t="shared" si="253"/>
        <v>141.58333333333334</v>
      </c>
      <c r="K1714" s="72">
        <f t="shared" si="254"/>
        <v>1073.3254832693317</v>
      </c>
    </row>
    <row r="1715" spans="1:11">
      <c r="A1715" s="65">
        <v>1700</v>
      </c>
      <c r="B1715" s="67">
        <f t="shared" si="246"/>
        <v>1073.3254832693317</v>
      </c>
      <c r="C1715" s="66">
        <f t="shared" si="247"/>
        <v>141.66666666666666</v>
      </c>
      <c r="D1715" s="70">
        <f t="shared" si="248"/>
        <v>1073.8855395597707</v>
      </c>
      <c r="E1715" s="67">
        <f t="shared" si="249"/>
        <v>1073.8855395597707</v>
      </c>
      <c r="F1715" s="68">
        <f t="shared" si="250"/>
        <v>231.11846818865001</v>
      </c>
      <c r="G1715" s="68" cm="1">
        <f t="array" ref="G1715">_xll.DCE_EC312_SpecificHeat_Ca(B1715)</f>
        <v>650</v>
      </c>
      <c r="H1715" s="67">
        <f t="shared" si="251"/>
        <v>8.8467076566576597E-2</v>
      </c>
      <c r="I1715" s="67">
        <f t="shared" si="252"/>
        <v>1073.4139503458982</v>
      </c>
      <c r="J1715" s="71">
        <f t="shared" si="253"/>
        <v>141.66666666666666</v>
      </c>
      <c r="K1715" s="72">
        <f t="shared" si="254"/>
        <v>1073.4139503458982</v>
      </c>
    </row>
    <row r="1716" spans="1:11">
      <c r="A1716" s="65">
        <v>1701</v>
      </c>
      <c r="B1716" s="67">
        <f t="shared" si="246"/>
        <v>1073.4139503458982</v>
      </c>
      <c r="C1716" s="66">
        <f t="shared" si="247"/>
        <v>141.75</v>
      </c>
      <c r="D1716" s="70">
        <f t="shared" si="248"/>
        <v>1073.9735722275539</v>
      </c>
      <c r="E1716" s="67">
        <f t="shared" si="249"/>
        <v>1073.9735722275539</v>
      </c>
      <c r="F1716" s="68">
        <f t="shared" si="250"/>
        <v>230.98185669421463</v>
      </c>
      <c r="G1716" s="68" cm="1">
        <f t="array" ref="G1716">_xll.DCE_EC312_SpecificHeat_Ca(B1716)</f>
        <v>650</v>
      </c>
      <c r="H1716" s="67">
        <f t="shared" si="251"/>
        <v>8.8414784685132364E-2</v>
      </c>
      <c r="I1716" s="67">
        <f t="shared" si="252"/>
        <v>1073.5023651305833</v>
      </c>
      <c r="J1716" s="71">
        <f t="shared" si="253"/>
        <v>141.75</v>
      </c>
      <c r="K1716" s="72">
        <f t="shared" si="254"/>
        <v>1073.5023651305833</v>
      </c>
    </row>
    <row r="1717" spans="1:11">
      <c r="A1717" s="65">
        <v>1702</v>
      </c>
      <c r="B1717" s="67">
        <f t="shared" si="246"/>
        <v>1073.5023651305833</v>
      </c>
      <c r="C1717" s="66">
        <f t="shared" si="247"/>
        <v>141.83333333333334</v>
      </c>
      <c r="D1717" s="70">
        <f t="shared" si="248"/>
        <v>1074.0615532026343</v>
      </c>
      <c r="E1717" s="67">
        <f t="shared" si="249"/>
        <v>1074.0615532026343</v>
      </c>
      <c r="F1717" s="68">
        <f t="shared" si="250"/>
        <v>230.84540680083276</v>
      </c>
      <c r="G1717" s="68" cm="1">
        <f t="array" ref="G1717">_xll.DCE_EC312_SpecificHeat_Ca(B1717)</f>
        <v>650</v>
      </c>
      <c r="H1717" s="67">
        <f t="shared" si="251"/>
        <v>8.8362554661024301E-2</v>
      </c>
      <c r="I1717" s="67">
        <f t="shared" si="252"/>
        <v>1073.5907276852442</v>
      </c>
      <c r="J1717" s="71">
        <f t="shared" si="253"/>
        <v>141.83333333333334</v>
      </c>
      <c r="K1717" s="72">
        <f t="shared" si="254"/>
        <v>1073.5907276852442</v>
      </c>
    </row>
    <row r="1718" spans="1:11">
      <c r="A1718" s="65">
        <v>1703</v>
      </c>
      <c r="B1718" s="67">
        <f t="shared" si="246"/>
        <v>1073.5907276852442</v>
      </c>
      <c r="C1718" s="66">
        <f t="shared" si="247"/>
        <v>141.91666666666666</v>
      </c>
      <c r="D1718" s="70">
        <f t="shared" si="248"/>
        <v>1074.1494825456839</v>
      </c>
      <c r="E1718" s="67">
        <f t="shared" si="249"/>
        <v>1074.1494825456839</v>
      </c>
      <c r="F1718" s="68">
        <f t="shared" si="250"/>
        <v>230.70911822155952</v>
      </c>
      <c r="G1718" s="68" cm="1">
        <f t="array" ref="G1718">_xll.DCE_EC312_SpecificHeat_Ca(B1718)</f>
        <v>650</v>
      </c>
      <c r="H1718" s="67">
        <f t="shared" si="251"/>
        <v>8.8310386384416156E-2</v>
      </c>
      <c r="I1718" s="67">
        <f t="shared" si="252"/>
        <v>1073.6790380716286</v>
      </c>
      <c r="J1718" s="71">
        <f t="shared" si="253"/>
        <v>141.91666666666666</v>
      </c>
      <c r="K1718" s="72">
        <f t="shared" si="254"/>
        <v>1073.6790380716286</v>
      </c>
    </row>
    <row r="1719" spans="1:11">
      <c r="A1719" s="65">
        <v>1704</v>
      </c>
      <c r="B1719" s="67">
        <f t="shared" si="246"/>
        <v>1073.6790380716286</v>
      </c>
      <c r="C1719" s="66">
        <f t="shared" si="247"/>
        <v>142</v>
      </c>
      <c r="D1719" s="70">
        <f t="shared" si="248"/>
        <v>1074.2373603172684</v>
      </c>
      <c r="E1719" s="67">
        <f t="shared" si="249"/>
        <v>1074.2373603172684</v>
      </c>
      <c r="F1719" s="68">
        <f t="shared" si="250"/>
        <v>230.57299067038005</v>
      </c>
      <c r="G1719" s="68" cm="1">
        <f t="array" ref="G1719">_xll.DCE_EC312_SpecificHeat_Ca(B1719)</f>
        <v>650</v>
      </c>
      <c r="H1719" s="67">
        <f t="shared" si="251"/>
        <v>8.8258279745827728E-2</v>
      </c>
      <c r="I1719" s="67">
        <f t="shared" si="252"/>
        <v>1073.7672963513744</v>
      </c>
      <c r="J1719" s="71">
        <f t="shared" si="253"/>
        <v>142</v>
      </c>
      <c r="K1719" s="72">
        <f t="shared" si="254"/>
        <v>1073.7672963513744</v>
      </c>
    </row>
    <row r="1720" spans="1:11">
      <c r="A1720" s="65">
        <v>1705</v>
      </c>
      <c r="B1720" s="67">
        <f t="shared" si="246"/>
        <v>1073.7672963513744</v>
      </c>
      <c r="C1720" s="66">
        <f t="shared" si="247"/>
        <v>142.08333333333334</v>
      </c>
      <c r="D1720" s="70">
        <f t="shared" si="248"/>
        <v>1074.3251865778468</v>
      </c>
      <c r="E1720" s="67">
        <f t="shared" si="249"/>
        <v>1074.3251865778468</v>
      </c>
      <c r="F1720" s="68">
        <f t="shared" si="250"/>
        <v>230.4370238617683</v>
      </c>
      <c r="G1720" s="68" cm="1">
        <f t="array" ref="G1720">_xll.DCE_EC312_SpecificHeat_Ca(B1720)</f>
        <v>650</v>
      </c>
      <c r="H1720" s="67">
        <f t="shared" si="251"/>
        <v>8.8206234635965927E-2</v>
      </c>
      <c r="I1720" s="67">
        <f t="shared" si="252"/>
        <v>1073.8555025860103</v>
      </c>
      <c r="J1720" s="71">
        <f t="shared" si="253"/>
        <v>142.08333333333334</v>
      </c>
      <c r="K1720" s="72">
        <f t="shared" si="254"/>
        <v>1073.8555025860103</v>
      </c>
    </row>
    <row r="1721" spans="1:11">
      <c r="A1721" s="65">
        <v>1706</v>
      </c>
      <c r="B1721" s="67">
        <f t="shared" si="246"/>
        <v>1073.8555025860103</v>
      </c>
      <c r="C1721" s="66">
        <f t="shared" si="247"/>
        <v>142.16666666666666</v>
      </c>
      <c r="D1721" s="70">
        <f t="shared" si="248"/>
        <v>1074.4129613877717</v>
      </c>
      <c r="E1721" s="67">
        <f t="shared" si="249"/>
        <v>1074.4129613877717</v>
      </c>
      <c r="F1721" s="68">
        <f t="shared" si="250"/>
        <v>230.30121751083988</v>
      </c>
      <c r="G1721" s="68" cm="1">
        <f t="array" ref="G1721">_xll.DCE_EC312_SpecificHeat_Ca(B1721)</f>
        <v>650</v>
      </c>
      <c r="H1721" s="67">
        <f t="shared" si="251"/>
        <v>8.8154250945783261E-2</v>
      </c>
      <c r="I1721" s="67">
        <f t="shared" si="252"/>
        <v>1073.9436568369561</v>
      </c>
      <c r="J1721" s="71">
        <f t="shared" si="253"/>
        <v>142.16666666666666</v>
      </c>
      <c r="K1721" s="72">
        <f t="shared" si="254"/>
        <v>1073.9436568369561</v>
      </c>
    </row>
    <row r="1722" spans="1:11">
      <c r="A1722" s="65">
        <v>1707</v>
      </c>
      <c r="B1722" s="67">
        <f t="shared" si="246"/>
        <v>1073.9436568369561</v>
      </c>
      <c r="C1722" s="66">
        <f t="shared" si="247"/>
        <v>142.25</v>
      </c>
      <c r="D1722" s="70">
        <f t="shared" si="248"/>
        <v>1074.5006848072896</v>
      </c>
      <c r="E1722" s="67">
        <f t="shared" si="249"/>
        <v>1074.5006848072896</v>
      </c>
      <c r="F1722" s="68">
        <f t="shared" si="250"/>
        <v>230.16557133337938</v>
      </c>
      <c r="G1722" s="68" cm="1">
        <f t="array" ref="G1722">_xll.DCE_EC312_SpecificHeat_Ca(B1722)</f>
        <v>650</v>
      </c>
      <c r="H1722" s="67">
        <f t="shared" si="251"/>
        <v>8.8102328566488308E-2</v>
      </c>
      <c r="I1722" s="67">
        <f t="shared" si="252"/>
        <v>1074.0317591655225</v>
      </c>
      <c r="J1722" s="71">
        <f t="shared" si="253"/>
        <v>142.25</v>
      </c>
      <c r="K1722" s="72">
        <f t="shared" si="254"/>
        <v>1074.0317591655225</v>
      </c>
    </row>
    <row r="1723" spans="1:11">
      <c r="A1723" s="65">
        <v>1708</v>
      </c>
      <c r="B1723" s="67">
        <f t="shared" si="246"/>
        <v>1074.0317591655225</v>
      </c>
      <c r="C1723" s="66">
        <f t="shared" si="247"/>
        <v>142.33333333333334</v>
      </c>
      <c r="D1723" s="70">
        <f t="shared" si="248"/>
        <v>1074.5883568965417</v>
      </c>
      <c r="E1723" s="67">
        <f t="shared" si="249"/>
        <v>1074.5883568965417</v>
      </c>
      <c r="F1723" s="68">
        <f t="shared" si="250"/>
        <v>230.03008504599308</v>
      </c>
      <c r="G1723" s="68" cm="1">
        <f t="array" ref="G1723">_xll.DCE_EC312_SpecificHeat_Ca(B1723)</f>
        <v>650</v>
      </c>
      <c r="H1723" s="67">
        <f t="shared" si="251"/>
        <v>8.8050467389604162E-2</v>
      </c>
      <c r="I1723" s="67">
        <f t="shared" si="252"/>
        <v>1074.1198096329122</v>
      </c>
      <c r="J1723" s="71">
        <f t="shared" si="253"/>
        <v>142.33333333333334</v>
      </c>
      <c r="K1723" s="72">
        <f t="shared" si="254"/>
        <v>1074.1198096329122</v>
      </c>
    </row>
    <row r="1724" spans="1:11">
      <c r="A1724" s="65">
        <v>1709</v>
      </c>
      <c r="B1724" s="67">
        <f t="shared" si="246"/>
        <v>1074.1198096329122</v>
      </c>
      <c r="C1724" s="66">
        <f t="shared" si="247"/>
        <v>142.41666666666666</v>
      </c>
      <c r="D1724" s="70">
        <f t="shared" si="248"/>
        <v>1074.675977715563</v>
      </c>
      <c r="E1724" s="67">
        <f t="shared" si="249"/>
        <v>1074.675977715563</v>
      </c>
      <c r="F1724" s="68">
        <f t="shared" si="250"/>
        <v>229.89475836574303</v>
      </c>
      <c r="G1724" s="68" cm="1">
        <f t="array" ref="G1724">_xll.DCE_EC312_SpecificHeat_Ca(B1724)</f>
        <v>650</v>
      </c>
      <c r="H1724" s="67">
        <f t="shared" si="251"/>
        <v>8.7998667306828385E-2</v>
      </c>
      <c r="I1724" s="67">
        <f t="shared" si="252"/>
        <v>1074.2078083002191</v>
      </c>
      <c r="J1724" s="71">
        <f t="shared" si="253"/>
        <v>142.41666666666666</v>
      </c>
      <c r="K1724" s="72">
        <f t="shared" si="254"/>
        <v>1074.2078083002191</v>
      </c>
    </row>
    <row r="1725" spans="1:11">
      <c r="A1725" s="65">
        <v>1710</v>
      </c>
      <c r="B1725" s="67">
        <f t="shared" si="246"/>
        <v>1074.2078083002191</v>
      </c>
      <c r="C1725" s="66">
        <f t="shared" si="247"/>
        <v>142.5</v>
      </c>
      <c r="D1725" s="70">
        <f t="shared" si="248"/>
        <v>1074.763547324284</v>
      </c>
      <c r="E1725" s="67">
        <f t="shared" si="249"/>
        <v>1074.763547324284</v>
      </c>
      <c r="F1725" s="68">
        <f t="shared" si="250"/>
        <v>229.75959101056549</v>
      </c>
      <c r="G1725" s="68" cm="1">
        <f t="array" ref="G1725">_xll.DCE_EC312_SpecificHeat_Ca(B1725)</f>
        <v>650</v>
      </c>
      <c r="H1725" s="67">
        <f t="shared" si="251"/>
        <v>8.7946928210193176E-2</v>
      </c>
      <c r="I1725" s="67">
        <f t="shared" si="252"/>
        <v>1074.2957552284292</v>
      </c>
      <c r="J1725" s="71">
        <f t="shared" si="253"/>
        <v>142.5</v>
      </c>
      <c r="K1725" s="72">
        <f t="shared" si="254"/>
        <v>1074.2957552284292</v>
      </c>
    </row>
    <row r="1726" spans="1:11">
      <c r="A1726" s="65">
        <v>1711</v>
      </c>
      <c r="B1726" s="67">
        <f t="shared" si="246"/>
        <v>1074.2957552284292</v>
      </c>
      <c r="C1726" s="66">
        <f t="shared" si="247"/>
        <v>142.58333333333334</v>
      </c>
      <c r="D1726" s="70">
        <f t="shared" si="248"/>
        <v>1074.8510657825298</v>
      </c>
      <c r="E1726" s="67">
        <f t="shared" si="249"/>
        <v>1074.8510657825298</v>
      </c>
      <c r="F1726" s="68">
        <f t="shared" si="250"/>
        <v>229.62458269901893</v>
      </c>
      <c r="G1726" s="68" cm="1">
        <f t="array" ref="G1726">_xll.DCE_EC312_SpecificHeat_Ca(B1726)</f>
        <v>650</v>
      </c>
      <c r="H1726" s="67">
        <f t="shared" si="251"/>
        <v>8.7895249991968905E-2</v>
      </c>
      <c r="I1726" s="67">
        <f t="shared" si="252"/>
        <v>1074.3836504784213</v>
      </c>
      <c r="J1726" s="71">
        <f t="shared" si="253"/>
        <v>142.58333333333334</v>
      </c>
      <c r="K1726" s="72">
        <f t="shared" si="254"/>
        <v>1074.3836504784213</v>
      </c>
    </row>
    <row r="1727" spans="1:11">
      <c r="A1727" s="65">
        <v>1712</v>
      </c>
      <c r="B1727" s="67">
        <f t="shared" si="246"/>
        <v>1074.3836504784213</v>
      </c>
      <c r="C1727" s="66">
        <f t="shared" si="247"/>
        <v>142.66666666666666</v>
      </c>
      <c r="D1727" s="70">
        <f t="shared" si="248"/>
        <v>1074.9385331500205</v>
      </c>
      <c r="E1727" s="67">
        <f t="shared" si="249"/>
        <v>1074.9385331500205</v>
      </c>
      <c r="F1727" s="68">
        <f t="shared" si="250"/>
        <v>229.48973315018378</v>
      </c>
      <c r="G1727" s="68" cm="1">
        <f t="array" ref="G1727">_xll.DCE_EC312_SpecificHeat_Ca(B1727)</f>
        <v>650</v>
      </c>
      <c r="H1727" s="67">
        <f t="shared" si="251"/>
        <v>8.784363254462571E-2</v>
      </c>
      <c r="I1727" s="67">
        <f t="shared" si="252"/>
        <v>1074.471494110966</v>
      </c>
      <c r="J1727" s="71">
        <f t="shared" si="253"/>
        <v>142.66666666666666</v>
      </c>
      <c r="K1727" s="72">
        <f t="shared" si="254"/>
        <v>1074.471494110966</v>
      </c>
    </row>
    <row r="1728" spans="1:11">
      <c r="A1728" s="65">
        <v>1713</v>
      </c>
      <c r="B1728" s="67">
        <f t="shared" si="246"/>
        <v>1074.471494110966</v>
      </c>
      <c r="C1728" s="66">
        <f t="shared" si="247"/>
        <v>142.75</v>
      </c>
      <c r="D1728" s="70">
        <f t="shared" si="248"/>
        <v>1075.0259494863722</v>
      </c>
      <c r="E1728" s="67">
        <f t="shared" si="249"/>
        <v>1075.0259494863722</v>
      </c>
      <c r="F1728" s="68">
        <f t="shared" si="250"/>
        <v>229.35504208390969</v>
      </c>
      <c r="G1728" s="68" cm="1">
        <f t="array" ref="G1728">_xll.DCE_EC312_SpecificHeat_Ca(B1728)</f>
        <v>650</v>
      </c>
      <c r="H1728" s="67">
        <f t="shared" si="251"/>
        <v>8.7792075760928207E-2</v>
      </c>
      <c r="I1728" s="67">
        <f t="shared" si="252"/>
        <v>1074.5592861867269</v>
      </c>
      <c r="J1728" s="71">
        <f t="shared" si="253"/>
        <v>142.75</v>
      </c>
      <c r="K1728" s="72">
        <f t="shared" si="254"/>
        <v>1074.5592861867269</v>
      </c>
    </row>
    <row r="1729" spans="1:11">
      <c r="A1729" s="65">
        <v>1714</v>
      </c>
      <c r="B1729" s="67">
        <f t="shared" si="246"/>
        <v>1074.5592861867269</v>
      </c>
      <c r="C1729" s="66">
        <f t="shared" si="247"/>
        <v>142.83333333333334</v>
      </c>
      <c r="D1729" s="70">
        <f t="shared" si="248"/>
        <v>1075.1133148510962</v>
      </c>
      <c r="E1729" s="67">
        <f t="shared" si="249"/>
        <v>1075.1133148510962</v>
      </c>
      <c r="F1729" s="68">
        <f t="shared" si="250"/>
        <v>229.22050922077347</v>
      </c>
      <c r="G1729" s="68" cm="1">
        <f t="array" ref="G1729">_xll.DCE_EC312_SpecificHeat_Ca(B1729)</f>
        <v>650</v>
      </c>
      <c r="H1729" s="67">
        <f t="shared" si="251"/>
        <v>8.7740579533919283E-2</v>
      </c>
      <c r="I1729" s="67">
        <f t="shared" si="252"/>
        <v>1074.6470267662608</v>
      </c>
      <c r="J1729" s="71">
        <f t="shared" si="253"/>
        <v>142.83333333333334</v>
      </c>
      <c r="K1729" s="72">
        <f t="shared" si="254"/>
        <v>1074.6470267662608</v>
      </c>
    </row>
    <row r="1730" spans="1:11">
      <c r="A1730" s="65">
        <v>1715</v>
      </c>
      <c r="B1730" s="67">
        <f t="shared" si="246"/>
        <v>1074.6470267662608</v>
      </c>
      <c r="C1730" s="66">
        <f t="shared" si="247"/>
        <v>142.91666666666666</v>
      </c>
      <c r="D1730" s="70">
        <f t="shared" si="248"/>
        <v>1075.2006293036004</v>
      </c>
      <c r="E1730" s="67">
        <f t="shared" si="249"/>
        <v>1075.2006293036004</v>
      </c>
      <c r="F1730" s="68">
        <f t="shared" si="250"/>
        <v>229.08613428205163</v>
      </c>
      <c r="G1730" s="68" cm="1">
        <f t="array" ref="G1730">_xll.DCE_EC312_SpecificHeat_Ca(B1730)</f>
        <v>650</v>
      </c>
      <c r="H1730" s="67">
        <f t="shared" si="251"/>
        <v>8.7689143756909782E-2</v>
      </c>
      <c r="I1730" s="67">
        <f t="shared" si="252"/>
        <v>1074.7347159100177</v>
      </c>
      <c r="J1730" s="71">
        <f t="shared" si="253"/>
        <v>142.91666666666666</v>
      </c>
      <c r="K1730" s="72">
        <f t="shared" si="254"/>
        <v>1074.7347159100177</v>
      </c>
    </row>
    <row r="1731" spans="1:11">
      <c r="A1731" s="65">
        <v>1716</v>
      </c>
      <c r="B1731" s="67">
        <f t="shared" si="246"/>
        <v>1074.7347159100177</v>
      </c>
      <c r="C1731" s="66">
        <f t="shared" si="247"/>
        <v>143</v>
      </c>
      <c r="D1731" s="70">
        <f t="shared" si="248"/>
        <v>1075.2878929031879</v>
      </c>
      <c r="E1731" s="67">
        <f t="shared" si="249"/>
        <v>1075.2878929031879</v>
      </c>
      <c r="F1731" s="68">
        <f t="shared" si="250"/>
        <v>228.95191698908559</v>
      </c>
      <c r="G1731" s="68" cm="1">
        <f t="array" ref="G1731">_xll.DCE_EC312_SpecificHeat_Ca(B1731)</f>
        <v>650</v>
      </c>
      <c r="H1731" s="67">
        <f t="shared" si="251"/>
        <v>8.7637768323235235E-2</v>
      </c>
      <c r="I1731" s="67">
        <f t="shared" si="252"/>
        <v>1074.822353678341</v>
      </c>
      <c r="J1731" s="71">
        <f t="shared" si="253"/>
        <v>143</v>
      </c>
      <c r="K1731" s="72">
        <f t="shared" si="254"/>
        <v>1074.822353678341</v>
      </c>
    </row>
    <row r="1732" spans="1:11">
      <c r="A1732" s="65">
        <v>1717</v>
      </c>
      <c r="B1732" s="67">
        <f t="shared" si="246"/>
        <v>1074.822353678341</v>
      </c>
      <c r="C1732" s="66">
        <f t="shared" si="247"/>
        <v>143.08333333333334</v>
      </c>
      <c r="D1732" s="70">
        <f t="shared" si="248"/>
        <v>1075.3751057090592</v>
      </c>
      <c r="E1732" s="67">
        <f t="shared" si="249"/>
        <v>1075.3751057090592</v>
      </c>
      <c r="F1732" s="68">
        <f t="shared" si="250"/>
        <v>228.81785706480326</v>
      </c>
      <c r="G1732" s="68" cm="1">
        <f t="array" ref="G1732">_xll.DCE_EC312_SpecificHeat_Ca(B1732)</f>
        <v>650</v>
      </c>
      <c r="H1732" s="67">
        <f t="shared" si="251"/>
        <v>8.758645312683859E-2</v>
      </c>
      <c r="I1732" s="67">
        <f t="shared" si="252"/>
        <v>1074.9099401314677</v>
      </c>
      <c r="J1732" s="71">
        <f t="shared" si="253"/>
        <v>143.08333333333334</v>
      </c>
      <c r="K1732" s="72">
        <f t="shared" si="254"/>
        <v>1074.9099401314677</v>
      </c>
    </row>
    <row r="1733" spans="1:11">
      <c r="A1733" s="65">
        <v>1718</v>
      </c>
      <c r="B1733" s="67">
        <f t="shared" si="246"/>
        <v>1074.9099401314677</v>
      </c>
      <c r="C1733" s="66">
        <f t="shared" si="247"/>
        <v>143.16666666666666</v>
      </c>
      <c r="D1733" s="70">
        <f t="shared" si="248"/>
        <v>1075.4622677803111</v>
      </c>
      <c r="E1733" s="67">
        <f t="shared" si="249"/>
        <v>1075.4622677803111</v>
      </c>
      <c r="F1733" s="68">
        <f t="shared" si="250"/>
        <v>228.68395423210623</v>
      </c>
      <c r="G1733" s="68" cm="1">
        <f t="array" ref="G1733">_xll.DCE_EC312_SpecificHeat_Ca(B1733)</f>
        <v>650</v>
      </c>
      <c r="H1733" s="67">
        <f t="shared" si="251"/>
        <v>8.7535198061652608E-2</v>
      </c>
      <c r="I1733" s="67">
        <f t="shared" si="252"/>
        <v>1074.9974753295294</v>
      </c>
      <c r="J1733" s="71">
        <f t="shared" si="253"/>
        <v>143.16666666666666</v>
      </c>
      <c r="K1733" s="72">
        <f t="shared" si="254"/>
        <v>1074.9974753295294</v>
      </c>
    </row>
    <row r="1734" spans="1:11">
      <c r="A1734" s="65">
        <v>1719</v>
      </c>
      <c r="B1734" s="67">
        <f t="shared" si="246"/>
        <v>1074.9974753295294</v>
      </c>
      <c r="C1734" s="66">
        <f t="shared" si="247"/>
        <v>143.25</v>
      </c>
      <c r="D1734" s="70">
        <f t="shared" si="248"/>
        <v>1075.5493791759372</v>
      </c>
      <c r="E1734" s="67">
        <f t="shared" si="249"/>
        <v>1075.5493791759372</v>
      </c>
      <c r="F1734" s="68">
        <f t="shared" si="250"/>
        <v>228.55020821473951</v>
      </c>
      <c r="G1734" s="68" cm="1">
        <f t="array" ref="G1734">_xll.DCE_EC312_SpecificHeat_Ca(B1734)</f>
        <v>650</v>
      </c>
      <c r="H1734" s="67">
        <f t="shared" si="251"/>
        <v>8.7484003021933002E-2</v>
      </c>
      <c r="I1734" s="67">
        <f t="shared" si="252"/>
        <v>1075.0849593325513</v>
      </c>
      <c r="J1734" s="71">
        <f t="shared" si="253"/>
        <v>143.25</v>
      </c>
      <c r="K1734" s="72">
        <f t="shared" si="254"/>
        <v>1075.0849593325513</v>
      </c>
    </row>
    <row r="1735" spans="1:11">
      <c r="A1735" s="65">
        <v>1720</v>
      </c>
      <c r="B1735" s="67">
        <f t="shared" si="246"/>
        <v>1075.0849593325513</v>
      </c>
      <c r="C1735" s="66">
        <f t="shared" si="247"/>
        <v>143.33333333333334</v>
      </c>
      <c r="D1735" s="70">
        <f t="shared" si="248"/>
        <v>1075.6364399548288</v>
      </c>
      <c r="E1735" s="67">
        <f t="shared" si="249"/>
        <v>1075.6364399548288</v>
      </c>
      <c r="F1735" s="68">
        <f t="shared" si="250"/>
        <v>228.4166187372561</v>
      </c>
      <c r="G1735" s="68" cm="1">
        <f t="array" ref="G1735">_xll.DCE_EC312_SpecificHeat_Ca(B1735)</f>
        <v>650</v>
      </c>
      <c r="H1735" s="67">
        <f t="shared" si="251"/>
        <v>8.7432867902244651E-2</v>
      </c>
      <c r="I1735" s="67">
        <f t="shared" si="252"/>
        <v>1075.1723922004535</v>
      </c>
      <c r="J1735" s="71">
        <f t="shared" si="253"/>
        <v>143.33333333333334</v>
      </c>
      <c r="K1735" s="72">
        <f t="shared" si="254"/>
        <v>1075.1723922004535</v>
      </c>
    </row>
    <row r="1736" spans="1:11">
      <c r="A1736" s="65">
        <v>1721</v>
      </c>
      <c r="B1736" s="67">
        <f t="shared" si="246"/>
        <v>1075.1723922004535</v>
      </c>
      <c r="C1736" s="66">
        <f t="shared" si="247"/>
        <v>143.41666666666666</v>
      </c>
      <c r="D1736" s="70">
        <f t="shared" si="248"/>
        <v>1075.7234501757739</v>
      </c>
      <c r="E1736" s="67">
        <f t="shared" si="249"/>
        <v>1075.7234501757739</v>
      </c>
      <c r="F1736" s="68">
        <f t="shared" si="250"/>
        <v>228.28318552465342</v>
      </c>
      <c r="G1736" s="68" cm="1">
        <f t="array" ref="G1736">_xll.DCE_EC312_SpecificHeat_Ca(B1736)</f>
        <v>650</v>
      </c>
      <c r="H1736" s="67">
        <f t="shared" si="251"/>
        <v>8.7381792597322622E-2</v>
      </c>
      <c r="I1736" s="67">
        <f t="shared" si="252"/>
        <v>1075.2597739930509</v>
      </c>
      <c r="J1736" s="71">
        <f t="shared" si="253"/>
        <v>143.41666666666666</v>
      </c>
      <c r="K1736" s="72">
        <f t="shared" si="254"/>
        <v>1075.2597739930509</v>
      </c>
    </row>
    <row r="1737" spans="1:11">
      <c r="A1737" s="65">
        <v>1722</v>
      </c>
      <c r="B1737" s="67">
        <f t="shared" si="246"/>
        <v>1075.2597739930509</v>
      </c>
      <c r="C1737" s="66">
        <f t="shared" si="247"/>
        <v>143.5</v>
      </c>
      <c r="D1737" s="70">
        <f t="shared" si="248"/>
        <v>1075.8104098974584</v>
      </c>
      <c r="E1737" s="67">
        <f t="shared" si="249"/>
        <v>1075.8104098974584</v>
      </c>
      <c r="F1737" s="68">
        <f t="shared" si="250"/>
        <v>228.14990830246225</v>
      </c>
      <c r="G1737" s="68" cm="1">
        <f t="array" ref="G1737">_xll.DCE_EC312_SpecificHeat_Ca(B1737)</f>
        <v>650</v>
      </c>
      <c r="H1737" s="67">
        <f t="shared" si="251"/>
        <v>8.7330777002106147E-2</v>
      </c>
      <c r="I1737" s="67">
        <f t="shared" si="252"/>
        <v>1075.347104770053</v>
      </c>
      <c r="J1737" s="71">
        <f t="shared" si="253"/>
        <v>143.5</v>
      </c>
      <c r="K1737" s="72">
        <f t="shared" si="254"/>
        <v>1075.347104770053</v>
      </c>
    </row>
    <row r="1738" spans="1:11">
      <c r="A1738" s="65">
        <v>1723</v>
      </c>
      <c r="B1738" s="67">
        <f t="shared" si="246"/>
        <v>1075.347104770053</v>
      </c>
      <c r="C1738" s="66">
        <f t="shared" si="247"/>
        <v>143.58333333333334</v>
      </c>
      <c r="D1738" s="70">
        <f t="shared" si="248"/>
        <v>1075.8973191784662</v>
      </c>
      <c r="E1738" s="67">
        <f t="shared" si="249"/>
        <v>1075.8973191784662</v>
      </c>
      <c r="F1738" s="68">
        <f t="shared" si="250"/>
        <v>228.01678679731202</v>
      </c>
      <c r="G1738" s="68" cm="1">
        <f t="array" ref="G1738">_xll.DCE_EC312_SpecificHeat_Ca(B1738)</f>
        <v>650</v>
      </c>
      <c r="H1738" s="67">
        <f t="shared" si="251"/>
        <v>8.7279821011954931E-2</v>
      </c>
      <c r="I1738" s="67">
        <f t="shared" si="252"/>
        <v>1075.4343845910648</v>
      </c>
      <c r="J1738" s="71">
        <f t="shared" si="253"/>
        <v>143.58333333333334</v>
      </c>
      <c r="K1738" s="72">
        <f t="shared" si="254"/>
        <v>1075.4343845910648</v>
      </c>
    </row>
    <row r="1739" spans="1:11">
      <c r="A1739" s="65">
        <v>1724</v>
      </c>
      <c r="B1739" s="67">
        <f t="shared" si="246"/>
        <v>1075.4343845910648</v>
      </c>
      <c r="C1739" s="66">
        <f t="shared" si="247"/>
        <v>143.66666666666666</v>
      </c>
      <c r="D1739" s="70">
        <f t="shared" si="248"/>
        <v>1075.9841780772795</v>
      </c>
      <c r="E1739" s="67">
        <f t="shared" si="249"/>
        <v>1075.9841780772795</v>
      </c>
      <c r="F1739" s="68">
        <f t="shared" si="250"/>
        <v>227.88382073610796</v>
      </c>
      <c r="G1739" s="68" cm="1">
        <f t="array" ref="G1739">_xll.DCE_EC312_SpecificHeat_Ca(B1739)</f>
        <v>650</v>
      </c>
      <c r="H1739" s="67">
        <f t="shared" si="251"/>
        <v>8.7228924522334328E-2</v>
      </c>
      <c r="I1739" s="67">
        <f t="shared" si="252"/>
        <v>1075.5216135155872</v>
      </c>
      <c r="J1739" s="71">
        <f t="shared" si="253"/>
        <v>143.66666666666666</v>
      </c>
      <c r="K1739" s="72">
        <f t="shared" si="254"/>
        <v>1075.5216135155872</v>
      </c>
    </row>
    <row r="1740" spans="1:11">
      <c r="A1740" s="65">
        <v>1725</v>
      </c>
      <c r="B1740" s="67">
        <f t="shared" si="246"/>
        <v>1075.5216135155872</v>
      </c>
      <c r="C1740" s="66">
        <f t="shared" si="247"/>
        <v>143.75</v>
      </c>
      <c r="D1740" s="70">
        <f t="shared" si="248"/>
        <v>1076.0709866522782</v>
      </c>
      <c r="E1740" s="67">
        <f t="shared" si="249"/>
        <v>1076.0709866522782</v>
      </c>
      <c r="F1740" s="68">
        <f t="shared" si="250"/>
        <v>227.75100984625783</v>
      </c>
      <c r="G1740" s="68" cm="1">
        <f t="array" ref="G1740">_xll.DCE_EC312_SpecificHeat_Ca(B1740)</f>
        <v>650</v>
      </c>
      <c r="H1740" s="67">
        <f t="shared" si="251"/>
        <v>8.7178087428901985E-2</v>
      </c>
      <c r="I1740" s="67">
        <f t="shared" si="252"/>
        <v>1075.608791603016</v>
      </c>
      <c r="J1740" s="71">
        <f t="shared" si="253"/>
        <v>143.75</v>
      </c>
      <c r="K1740" s="72">
        <f t="shared" si="254"/>
        <v>1075.608791603016</v>
      </c>
    </row>
    <row r="1741" spans="1:11">
      <c r="A1741" s="65">
        <v>1726</v>
      </c>
      <c r="B1741" s="67">
        <f t="shared" si="246"/>
        <v>1075.608791603016</v>
      </c>
      <c r="C1741" s="66">
        <f t="shared" si="247"/>
        <v>143.83333333333334</v>
      </c>
      <c r="D1741" s="70">
        <f t="shared" si="248"/>
        <v>1076.1577449617414</v>
      </c>
      <c r="E1741" s="67">
        <f t="shared" si="249"/>
        <v>1076.1577449617414</v>
      </c>
      <c r="F1741" s="68">
        <f t="shared" si="250"/>
        <v>227.61835385627373</v>
      </c>
      <c r="G1741" s="68" cm="1">
        <f t="array" ref="G1741">_xll.DCE_EC312_SpecificHeat_Ca(B1741)</f>
        <v>650</v>
      </c>
      <c r="H1741" s="67">
        <f t="shared" si="251"/>
        <v>8.7127309627738292E-2</v>
      </c>
      <c r="I1741" s="67">
        <f t="shared" si="252"/>
        <v>1075.6959189126437</v>
      </c>
      <c r="J1741" s="71">
        <f t="shared" si="253"/>
        <v>143.83333333333334</v>
      </c>
      <c r="K1741" s="72">
        <f t="shared" si="254"/>
        <v>1075.6959189126437</v>
      </c>
    </row>
    <row r="1742" spans="1:11">
      <c r="A1742" s="65">
        <v>1727</v>
      </c>
      <c r="B1742" s="67">
        <f t="shared" si="246"/>
        <v>1075.6959189126437</v>
      </c>
      <c r="C1742" s="66">
        <f t="shared" si="247"/>
        <v>143.91666666666666</v>
      </c>
      <c r="D1742" s="70">
        <f t="shared" si="248"/>
        <v>1076.2444530638468</v>
      </c>
      <c r="E1742" s="67">
        <f t="shared" si="249"/>
        <v>1076.2444530638468</v>
      </c>
      <c r="F1742" s="68">
        <f t="shared" si="250"/>
        <v>227.48585249493217</v>
      </c>
      <c r="G1742" s="68" cm="1">
        <f t="array" ref="G1742">_xll.DCE_EC312_SpecificHeat_Ca(B1742)</f>
        <v>650</v>
      </c>
      <c r="H1742" s="67">
        <f t="shared" si="251"/>
        <v>8.7076591015024865E-2</v>
      </c>
      <c r="I1742" s="67">
        <f t="shared" si="252"/>
        <v>1075.7829955036586</v>
      </c>
      <c r="J1742" s="71">
        <f t="shared" si="253"/>
        <v>143.91666666666666</v>
      </c>
      <c r="K1742" s="72">
        <f t="shared" si="254"/>
        <v>1075.7829955036586</v>
      </c>
    </row>
    <row r="1743" spans="1:11">
      <c r="A1743" s="65">
        <v>1728</v>
      </c>
      <c r="B1743" s="67">
        <f t="shared" si="246"/>
        <v>1075.7829955036586</v>
      </c>
      <c r="C1743" s="66">
        <f t="shared" si="247"/>
        <v>144</v>
      </c>
      <c r="D1743" s="70">
        <f t="shared" si="248"/>
        <v>1076.3311110166712</v>
      </c>
      <c r="E1743" s="67">
        <f t="shared" si="249"/>
        <v>1076.3311110166712</v>
      </c>
      <c r="F1743" s="68">
        <f t="shared" si="250"/>
        <v>227.35350549185071</v>
      </c>
      <c r="G1743" s="68" cm="1">
        <f t="array" ref="G1743">_xll.DCE_EC312_SpecificHeat_Ca(B1743)</f>
        <v>650</v>
      </c>
      <c r="H1743" s="67">
        <f t="shared" si="251"/>
        <v>8.7025931487265243E-2</v>
      </c>
      <c r="I1743" s="67">
        <f t="shared" si="252"/>
        <v>1075.8700214351459</v>
      </c>
      <c r="J1743" s="71">
        <f t="shared" si="253"/>
        <v>144</v>
      </c>
      <c r="K1743" s="72">
        <f t="shared" si="254"/>
        <v>1075.8700214351459</v>
      </c>
    </row>
    <row r="1744" spans="1:11">
      <c r="A1744" s="65">
        <v>1729</v>
      </c>
      <c r="B1744" s="67">
        <f t="shared" si="246"/>
        <v>1075.8700214351459</v>
      </c>
      <c r="C1744" s="66">
        <f t="shared" si="247"/>
        <v>144.08333333333334</v>
      </c>
      <c r="D1744" s="70">
        <f t="shared" si="248"/>
        <v>1076.4177188781905</v>
      </c>
      <c r="E1744" s="67">
        <f t="shared" si="249"/>
        <v>1076.4177188781905</v>
      </c>
      <c r="F1744" s="68">
        <f t="shared" si="250"/>
        <v>227.22131257702753</v>
      </c>
      <c r="G1744" s="68" cm="1">
        <f t="array" ref="G1744">_xll.DCE_EC312_SpecificHeat_Ca(B1744)</f>
        <v>650</v>
      </c>
      <c r="H1744" s="67">
        <f t="shared" si="251"/>
        <v>8.6975330941108653E-2</v>
      </c>
      <c r="I1744" s="67">
        <f t="shared" si="252"/>
        <v>1075.9569967660871</v>
      </c>
      <c r="J1744" s="71">
        <f t="shared" si="253"/>
        <v>144.08333333333334</v>
      </c>
      <c r="K1744" s="72">
        <f t="shared" si="254"/>
        <v>1075.9569967660871</v>
      </c>
    </row>
    <row r="1745" spans="1:11">
      <c r="A1745" s="65">
        <v>1730</v>
      </c>
      <c r="B1745" s="67">
        <f t="shared" ref="B1745:B1808" si="255">IF(A1745=1,20,I1744)</f>
        <v>1075.9569967660871</v>
      </c>
      <c r="C1745" s="66">
        <f t="shared" ref="C1745:C1808" si="256">A1745*5/60</f>
        <v>144.16666666666666</v>
      </c>
      <c r="D1745" s="70">
        <f t="shared" ref="D1745:D1808" si="257">20 + 345 *LOG10(8 * C1745 + 1)</f>
        <v>1076.5042767062805</v>
      </c>
      <c r="E1745" s="67">
        <f t="shared" ref="E1745:E1808" si="258">D1745</f>
        <v>1076.5042767062805</v>
      </c>
      <c r="F1745" s="68">
        <f t="shared" ref="F1745:F1808" si="259">25 * (D1745 - B1745)+1 * 0.7 * 1 * 0.0000000567 * ((E1745 + 273) ^ 4 - (B1745 + 273) ^ 4)</f>
        <v>227.08927348138508</v>
      </c>
      <c r="G1745" s="68" cm="1">
        <f t="array" ref="G1745">_xll.DCE_EC312_SpecificHeat_Ca(B1745)</f>
        <v>650</v>
      </c>
      <c r="H1745" s="67">
        <f t="shared" ref="H1745:H1808" si="260">$G$10 * $G$9 / (G1745 * 7850) * F1745 * 5</f>
        <v>8.6924789273558095E-2</v>
      </c>
      <c r="I1745" s="67">
        <f t="shared" ref="I1745:I1808" si="261">B1745+H1745</f>
        <v>1076.0439215553606</v>
      </c>
      <c r="J1745" s="71">
        <f t="shared" si="253"/>
        <v>144.16666666666666</v>
      </c>
      <c r="K1745" s="72">
        <f t="shared" si="254"/>
        <v>1076.0439215553606</v>
      </c>
    </row>
    <row r="1746" spans="1:11">
      <c r="A1746" s="65">
        <v>1731</v>
      </c>
      <c r="B1746" s="67">
        <f t="shared" si="255"/>
        <v>1076.0439215553606</v>
      </c>
      <c r="C1746" s="66">
        <f t="shared" si="256"/>
        <v>144.25</v>
      </c>
      <c r="D1746" s="70">
        <f t="shared" si="257"/>
        <v>1076.5907845587162</v>
      </c>
      <c r="E1746" s="67">
        <f t="shared" si="258"/>
        <v>1076.5907845587162</v>
      </c>
      <c r="F1746" s="68">
        <f t="shared" si="259"/>
        <v>226.95738793619341</v>
      </c>
      <c r="G1746" s="68" cm="1">
        <f t="array" ref="G1746">_xll.DCE_EC312_SpecificHeat_Ca(B1746)</f>
        <v>650</v>
      </c>
      <c r="H1746" s="67">
        <f t="shared" si="260"/>
        <v>8.6874306381749686E-2</v>
      </c>
      <c r="I1746" s="67">
        <f t="shared" si="261"/>
        <v>1076.1307958617424</v>
      </c>
      <c r="J1746" s="71">
        <f t="shared" si="253"/>
        <v>144.25</v>
      </c>
      <c r="K1746" s="72">
        <f t="shared" si="254"/>
        <v>1076.1307958617424</v>
      </c>
    </row>
    <row r="1747" spans="1:11">
      <c r="A1747" s="65">
        <v>1732</v>
      </c>
      <c r="B1747" s="67">
        <f t="shared" si="255"/>
        <v>1076.1307958617424</v>
      </c>
      <c r="C1747" s="66">
        <f t="shared" si="256"/>
        <v>144.33333333333334</v>
      </c>
      <c r="D1747" s="70">
        <f t="shared" si="257"/>
        <v>1076.6772424931733</v>
      </c>
      <c r="E1747" s="67">
        <f t="shared" si="258"/>
        <v>1076.6772424931733</v>
      </c>
      <c r="F1747" s="68">
        <f t="shared" si="259"/>
        <v>226.82565567367416</v>
      </c>
      <c r="G1747" s="68" cm="1">
        <f t="array" ref="G1747">_xll.DCE_EC312_SpecificHeat_Ca(B1747)</f>
        <v>650</v>
      </c>
      <c r="H1747" s="67">
        <f t="shared" si="260"/>
        <v>8.6823882163183708E-2</v>
      </c>
      <c r="I1747" s="67">
        <f t="shared" si="261"/>
        <v>1076.2176197439055</v>
      </c>
      <c r="J1747" s="71">
        <f t="shared" si="253"/>
        <v>144.33333333333334</v>
      </c>
      <c r="K1747" s="72">
        <f t="shared" si="254"/>
        <v>1076.2176197439055</v>
      </c>
    </row>
    <row r="1748" spans="1:11">
      <c r="A1748" s="65">
        <v>1733</v>
      </c>
      <c r="B1748" s="67">
        <f t="shared" si="255"/>
        <v>1076.2176197439055</v>
      </c>
      <c r="C1748" s="66">
        <f t="shared" si="256"/>
        <v>144.41666666666666</v>
      </c>
      <c r="D1748" s="70">
        <f t="shared" si="257"/>
        <v>1076.7636505672269</v>
      </c>
      <c r="E1748" s="67">
        <f t="shared" si="258"/>
        <v>1076.7636505672269</v>
      </c>
      <c r="F1748" s="68">
        <f t="shared" si="259"/>
        <v>226.69407642644103</v>
      </c>
      <c r="G1748" s="68" cm="1">
        <f t="array" ref="G1748">_xll.DCE_EC312_SpecificHeat_Ca(B1748)</f>
        <v>650</v>
      </c>
      <c r="H1748" s="67">
        <f t="shared" si="260"/>
        <v>8.677351651551056E-2</v>
      </c>
      <c r="I1748" s="67">
        <f t="shared" si="261"/>
        <v>1076.304393260421</v>
      </c>
      <c r="J1748" s="71">
        <f t="shared" si="253"/>
        <v>144.41666666666666</v>
      </c>
      <c r="K1748" s="72">
        <f t="shared" si="254"/>
        <v>1076.304393260421</v>
      </c>
    </row>
    <row r="1749" spans="1:11">
      <c r="A1749" s="65">
        <v>1734</v>
      </c>
      <c r="B1749" s="67">
        <f t="shared" si="255"/>
        <v>1076.304393260421</v>
      </c>
      <c r="C1749" s="66">
        <f t="shared" si="256"/>
        <v>144.5</v>
      </c>
      <c r="D1749" s="70">
        <f t="shared" si="257"/>
        <v>1076.8500088383537</v>
      </c>
      <c r="E1749" s="67">
        <f t="shared" si="258"/>
        <v>1076.8500088383537</v>
      </c>
      <c r="F1749" s="68">
        <f t="shared" si="259"/>
        <v>226.56264992784617</v>
      </c>
      <c r="G1749" s="68" cm="1">
        <f t="array" ref="G1749">_xll.DCE_EC312_SpecificHeat_Ca(B1749)</f>
        <v>650</v>
      </c>
      <c r="H1749" s="67">
        <f t="shared" si="260"/>
        <v>8.6723209336663304E-2</v>
      </c>
      <c r="I1749" s="67">
        <f t="shared" si="261"/>
        <v>1076.3911164697577</v>
      </c>
      <c r="J1749" s="71">
        <f t="shared" si="253"/>
        <v>144.5</v>
      </c>
      <c r="K1749" s="72">
        <f t="shared" si="254"/>
        <v>1076.3911164697577</v>
      </c>
    </row>
    <row r="1750" spans="1:11">
      <c r="A1750" s="65">
        <v>1735</v>
      </c>
      <c r="B1750" s="67">
        <f t="shared" si="255"/>
        <v>1076.3911164697577</v>
      </c>
      <c r="C1750" s="66">
        <f t="shared" si="256"/>
        <v>144.58333333333334</v>
      </c>
      <c r="D1750" s="70">
        <f t="shared" si="257"/>
        <v>1076.9363173639294</v>
      </c>
      <c r="E1750" s="67">
        <f t="shared" si="258"/>
        <v>1076.9363173639294</v>
      </c>
      <c r="F1750" s="68">
        <f t="shared" si="259"/>
        <v>226.43137591157222</v>
      </c>
      <c r="G1750" s="68" cm="1">
        <f t="array" ref="G1750">_xll.DCE_EC312_SpecificHeat_Ca(B1750)</f>
        <v>650</v>
      </c>
      <c r="H1750" s="67">
        <f t="shared" si="260"/>
        <v>8.6672960524701512E-2</v>
      </c>
      <c r="I1750" s="67">
        <f t="shared" si="261"/>
        <v>1076.4777894302824</v>
      </c>
      <c r="J1750" s="71">
        <f t="shared" si="253"/>
        <v>144.58333333333334</v>
      </c>
      <c r="K1750" s="72">
        <f t="shared" si="254"/>
        <v>1076.4777894302824</v>
      </c>
    </row>
    <row r="1751" spans="1:11">
      <c r="A1751" s="65">
        <v>1736</v>
      </c>
      <c r="B1751" s="67">
        <f t="shared" si="255"/>
        <v>1076.4777894302824</v>
      </c>
      <c r="C1751" s="66">
        <f t="shared" si="256"/>
        <v>144.66666666666666</v>
      </c>
      <c r="D1751" s="70">
        <f t="shared" si="257"/>
        <v>1077.0225762012321</v>
      </c>
      <c r="E1751" s="67">
        <f t="shared" si="258"/>
        <v>1077.0225762012321</v>
      </c>
      <c r="F1751" s="68">
        <f t="shared" si="259"/>
        <v>226.30025411219876</v>
      </c>
      <c r="G1751" s="68" cm="1">
        <f t="array" ref="G1751">_xll.DCE_EC312_SpecificHeat_Ca(B1751)</f>
        <v>650</v>
      </c>
      <c r="H1751" s="67">
        <f t="shared" si="260"/>
        <v>8.6622769978028064E-2</v>
      </c>
      <c r="I1751" s="67">
        <f t="shared" si="261"/>
        <v>1076.5644122002604</v>
      </c>
      <c r="J1751" s="71">
        <f t="shared" si="253"/>
        <v>144.66666666666666</v>
      </c>
      <c r="K1751" s="72">
        <f t="shared" si="254"/>
        <v>1076.5644122002604</v>
      </c>
    </row>
    <row r="1752" spans="1:11">
      <c r="A1752" s="65">
        <v>1737</v>
      </c>
      <c r="B1752" s="67">
        <f t="shared" si="255"/>
        <v>1076.5644122002604</v>
      </c>
      <c r="C1752" s="66">
        <f t="shared" si="256"/>
        <v>144.75</v>
      </c>
      <c r="D1752" s="70">
        <f t="shared" si="257"/>
        <v>1077.1087854074406</v>
      </c>
      <c r="E1752" s="67">
        <f t="shared" si="258"/>
        <v>1077.1087854074406</v>
      </c>
      <c r="F1752" s="68">
        <f t="shared" si="259"/>
        <v>226.16928426510424</v>
      </c>
      <c r="G1752" s="68" cm="1">
        <f t="array" ref="G1752">_xll.DCE_EC312_SpecificHeat_Ca(B1752)</f>
        <v>650</v>
      </c>
      <c r="H1752" s="67">
        <f t="shared" si="260"/>
        <v>8.6572637595351637E-2</v>
      </c>
      <c r="I1752" s="67">
        <f t="shared" si="261"/>
        <v>1076.6509848378557</v>
      </c>
      <c r="J1752" s="71">
        <f t="shared" si="253"/>
        <v>144.75</v>
      </c>
      <c r="K1752" s="72">
        <f t="shared" si="254"/>
        <v>1076.6509848378557</v>
      </c>
    </row>
    <row r="1753" spans="1:11">
      <c r="A1753" s="65">
        <v>1738</v>
      </c>
      <c r="B1753" s="67">
        <f t="shared" si="255"/>
        <v>1076.6509848378557</v>
      </c>
      <c r="C1753" s="66">
        <f t="shared" si="256"/>
        <v>144.83333333333334</v>
      </c>
      <c r="D1753" s="70">
        <f t="shared" si="257"/>
        <v>1077.1949450396346</v>
      </c>
      <c r="E1753" s="67">
        <f t="shared" si="258"/>
        <v>1077.1949450396346</v>
      </c>
      <c r="F1753" s="68">
        <f t="shared" si="259"/>
        <v>226.0384661058016</v>
      </c>
      <c r="G1753" s="68" cm="1">
        <f t="array" ref="G1753">_xll.DCE_EC312_SpecificHeat_Ca(B1753)</f>
        <v>650</v>
      </c>
      <c r="H1753" s="67">
        <f t="shared" si="260"/>
        <v>8.6522563275432382E-2</v>
      </c>
      <c r="I1753" s="67">
        <f t="shared" si="261"/>
        <v>1076.7375074011311</v>
      </c>
      <c r="J1753" s="71">
        <f t="shared" si="253"/>
        <v>144.83333333333334</v>
      </c>
      <c r="K1753" s="72">
        <f t="shared" si="254"/>
        <v>1076.7375074011311</v>
      </c>
    </row>
    <row r="1754" spans="1:11">
      <c r="A1754" s="65">
        <v>1739</v>
      </c>
      <c r="B1754" s="67">
        <f t="shared" si="255"/>
        <v>1076.7375074011311</v>
      </c>
      <c r="C1754" s="66">
        <f t="shared" si="256"/>
        <v>144.91666666666666</v>
      </c>
      <c r="D1754" s="70">
        <f t="shared" si="257"/>
        <v>1077.2810551547959</v>
      </c>
      <c r="E1754" s="67">
        <f t="shared" si="258"/>
        <v>1077.2810551547959</v>
      </c>
      <c r="F1754" s="68">
        <f t="shared" si="259"/>
        <v>225.90779937080782</v>
      </c>
      <c r="G1754" s="68" cm="1">
        <f t="array" ref="G1754">_xll.DCE_EC312_SpecificHeat_Ca(B1754)</f>
        <v>650</v>
      </c>
      <c r="H1754" s="67">
        <f t="shared" si="260"/>
        <v>8.6472546917414794E-2</v>
      </c>
      <c r="I1754" s="67">
        <f t="shared" si="261"/>
        <v>1076.8239799480484</v>
      </c>
      <c r="J1754" s="71">
        <f t="shared" si="253"/>
        <v>144.91666666666666</v>
      </c>
      <c r="K1754" s="72">
        <f t="shared" si="254"/>
        <v>1076.8239799480484</v>
      </c>
    </row>
    <row r="1755" spans="1:11">
      <c r="A1755" s="65">
        <v>1740</v>
      </c>
      <c r="B1755" s="67">
        <f t="shared" si="255"/>
        <v>1076.8239799480484</v>
      </c>
      <c r="C1755" s="66">
        <f t="shared" si="256"/>
        <v>145</v>
      </c>
      <c r="D1755" s="70">
        <f t="shared" si="257"/>
        <v>1077.367115809808</v>
      </c>
      <c r="E1755" s="67">
        <f t="shared" si="258"/>
        <v>1077.367115809808</v>
      </c>
      <c r="F1755" s="68">
        <f t="shared" si="259"/>
        <v>225.77728379696006</v>
      </c>
      <c r="G1755" s="68" cm="1">
        <f t="array" ref="G1755">_xll.DCE_EC312_SpecificHeat_Ca(B1755)</f>
        <v>650</v>
      </c>
      <c r="H1755" s="67">
        <f t="shared" si="260"/>
        <v>8.6422588420565924E-2</v>
      </c>
      <c r="I1755" s="67">
        <f t="shared" si="261"/>
        <v>1076.9104025364691</v>
      </c>
      <c r="J1755" s="71">
        <f t="shared" si="253"/>
        <v>145</v>
      </c>
      <c r="K1755" s="72">
        <f t="shared" si="254"/>
        <v>1076.9104025364691</v>
      </c>
    </row>
    <row r="1756" spans="1:11">
      <c r="A1756" s="65">
        <v>1741</v>
      </c>
      <c r="B1756" s="67">
        <f t="shared" si="255"/>
        <v>1076.9104025364691</v>
      </c>
      <c r="C1756" s="66">
        <f t="shared" si="256"/>
        <v>145.08333333333334</v>
      </c>
      <c r="D1756" s="70">
        <f t="shared" si="257"/>
        <v>1077.4531270614561</v>
      </c>
      <c r="E1756" s="67">
        <f t="shared" si="258"/>
        <v>1077.4531270614561</v>
      </c>
      <c r="F1756" s="68">
        <f t="shared" si="259"/>
        <v>225.64691912189443</v>
      </c>
      <c r="G1756" s="68" cm="1">
        <f t="array" ref="G1756">_xll.DCE_EC312_SpecificHeat_Ca(B1756)</f>
        <v>650</v>
      </c>
      <c r="H1756" s="67">
        <f t="shared" si="260"/>
        <v>8.6372687684458604E-2</v>
      </c>
      <c r="I1756" s="67">
        <f t="shared" si="261"/>
        <v>1076.9967752241535</v>
      </c>
      <c r="J1756" s="71">
        <f t="shared" si="253"/>
        <v>145.08333333333334</v>
      </c>
      <c r="K1756" s="72">
        <f t="shared" si="254"/>
        <v>1076.9967752241535</v>
      </c>
    </row>
    <row r="1757" spans="1:11">
      <c r="A1757" s="65">
        <v>1742</v>
      </c>
      <c r="B1757" s="67">
        <f t="shared" si="255"/>
        <v>1076.9967752241535</v>
      </c>
      <c r="C1757" s="66">
        <f t="shared" si="256"/>
        <v>145.16666666666666</v>
      </c>
      <c r="D1757" s="70">
        <f t="shared" si="257"/>
        <v>1077.5390889664284</v>
      </c>
      <c r="E1757" s="67">
        <f t="shared" si="258"/>
        <v>1077.5390889664284</v>
      </c>
      <c r="F1757" s="68">
        <f t="shared" si="259"/>
        <v>225.51670508393309</v>
      </c>
      <c r="G1757" s="68" cm="1">
        <f t="array" ref="G1757">_xll.DCE_EC312_SpecificHeat_Ca(B1757)</f>
        <v>650</v>
      </c>
      <c r="H1757" s="67">
        <f t="shared" si="260"/>
        <v>8.6322844608928334E-2</v>
      </c>
      <c r="I1757" s="67">
        <f t="shared" si="261"/>
        <v>1077.0830980687624</v>
      </c>
      <c r="J1757" s="71">
        <f t="shared" si="253"/>
        <v>145.16666666666666</v>
      </c>
      <c r="K1757" s="72">
        <f t="shared" si="254"/>
        <v>1077.0830980687624</v>
      </c>
    </row>
    <row r="1758" spans="1:11">
      <c r="A1758" s="65">
        <v>1743</v>
      </c>
      <c r="B1758" s="67">
        <f t="shared" si="255"/>
        <v>1077.0830980687624</v>
      </c>
      <c r="C1758" s="66">
        <f t="shared" si="256"/>
        <v>145.25</v>
      </c>
      <c r="D1758" s="70">
        <f t="shared" si="257"/>
        <v>1077.6250015813148</v>
      </c>
      <c r="E1758" s="67">
        <f t="shared" si="258"/>
        <v>1077.6250015813148</v>
      </c>
      <c r="F1758" s="68">
        <f t="shared" si="259"/>
        <v>225.3866414216956</v>
      </c>
      <c r="G1758" s="68" cm="1">
        <f t="array" ref="G1758">_xll.DCE_EC312_SpecificHeat_Ca(B1758)</f>
        <v>650</v>
      </c>
      <c r="H1758" s="67">
        <f t="shared" si="260"/>
        <v>8.6273059093924395E-2</v>
      </c>
      <c r="I1758" s="67">
        <f t="shared" si="261"/>
        <v>1077.1693711278563</v>
      </c>
      <c r="J1758" s="71">
        <f t="shared" si="253"/>
        <v>145.25</v>
      </c>
      <c r="K1758" s="72">
        <f t="shared" si="254"/>
        <v>1077.1693711278563</v>
      </c>
    </row>
    <row r="1759" spans="1:11">
      <c r="A1759" s="65">
        <v>1744</v>
      </c>
      <c r="B1759" s="67">
        <f t="shared" si="255"/>
        <v>1077.1693711278563</v>
      </c>
      <c r="C1759" s="66">
        <f t="shared" si="256"/>
        <v>145.33333333333334</v>
      </c>
      <c r="D1759" s="70">
        <f t="shared" si="257"/>
        <v>1077.7108649626082</v>
      </c>
      <c r="E1759" s="67">
        <f t="shared" si="258"/>
        <v>1077.7108649626082</v>
      </c>
      <c r="F1759" s="68">
        <f t="shared" si="259"/>
        <v>225.25672787465632</v>
      </c>
      <c r="G1759" s="68" cm="1">
        <f t="array" ref="G1759">_xll.DCE_EC312_SpecificHeat_Ca(B1759)</f>
        <v>650</v>
      </c>
      <c r="H1759" s="67">
        <f t="shared" si="260"/>
        <v>8.6223331039723294E-2</v>
      </c>
      <c r="I1759" s="67">
        <f t="shared" si="261"/>
        <v>1077.255594458896</v>
      </c>
      <c r="J1759" s="71">
        <f t="shared" si="253"/>
        <v>145.33333333333334</v>
      </c>
      <c r="K1759" s="72">
        <f t="shared" si="254"/>
        <v>1077.255594458896</v>
      </c>
    </row>
    <row r="1760" spans="1:11">
      <c r="A1760" s="65">
        <v>1745</v>
      </c>
      <c r="B1760" s="67">
        <f t="shared" si="255"/>
        <v>1077.255594458896</v>
      </c>
      <c r="C1760" s="66">
        <f t="shared" si="256"/>
        <v>145.41666666666666</v>
      </c>
      <c r="D1760" s="70">
        <f t="shared" si="257"/>
        <v>1077.7966791667045</v>
      </c>
      <c r="E1760" s="67">
        <f t="shared" si="258"/>
        <v>1077.7966791667045</v>
      </c>
      <c r="F1760" s="68">
        <f t="shared" si="259"/>
        <v>225.12696418279788</v>
      </c>
      <c r="G1760" s="68" cm="1">
        <f t="array" ref="G1760">_xll.DCE_EC312_SpecificHeat_Ca(B1760)</f>
        <v>650</v>
      </c>
      <c r="H1760" s="67">
        <f t="shared" si="260"/>
        <v>8.6173660346796091E-2</v>
      </c>
      <c r="I1760" s="67">
        <f t="shared" si="261"/>
        <v>1077.3417681192427</v>
      </c>
      <c r="J1760" s="71">
        <f t="shared" si="253"/>
        <v>145.41666666666666</v>
      </c>
      <c r="K1760" s="72">
        <f t="shared" si="254"/>
        <v>1077.3417681192427</v>
      </c>
    </row>
    <row r="1761" spans="1:11">
      <c r="A1761" s="65">
        <v>1746</v>
      </c>
      <c r="B1761" s="67">
        <f t="shared" si="255"/>
        <v>1077.3417681192427</v>
      </c>
      <c r="C1761" s="66">
        <f t="shared" si="256"/>
        <v>145.5</v>
      </c>
      <c r="D1761" s="70">
        <f t="shared" si="257"/>
        <v>1077.8824442499031</v>
      </c>
      <c r="E1761" s="67">
        <f t="shared" si="258"/>
        <v>1077.8824442499031</v>
      </c>
      <c r="F1761" s="68">
        <f t="shared" si="259"/>
        <v>224.99735008695765</v>
      </c>
      <c r="G1761" s="68" cm="1">
        <f t="array" ref="G1761">_xll.DCE_EC312_SpecificHeat_Ca(B1761)</f>
        <v>650</v>
      </c>
      <c r="H1761" s="67">
        <f t="shared" si="260"/>
        <v>8.6124046915941041E-2</v>
      </c>
      <c r="I1761" s="67">
        <f t="shared" si="261"/>
        <v>1077.4278921661587</v>
      </c>
      <c r="J1761" s="71">
        <f t="shared" si="253"/>
        <v>145.5</v>
      </c>
      <c r="K1761" s="72">
        <f t="shared" si="254"/>
        <v>1077.4278921661587</v>
      </c>
    </row>
    <row r="1762" spans="1:11">
      <c r="A1762" s="65">
        <v>1747</v>
      </c>
      <c r="B1762" s="67">
        <f t="shared" si="255"/>
        <v>1077.4278921661587</v>
      </c>
      <c r="C1762" s="66">
        <f t="shared" si="256"/>
        <v>145.58333333333334</v>
      </c>
      <c r="D1762" s="70">
        <f t="shared" si="257"/>
        <v>1077.9681602684059</v>
      </c>
      <c r="E1762" s="67">
        <f t="shared" si="258"/>
        <v>1077.9681602684059</v>
      </c>
      <c r="F1762" s="68">
        <f t="shared" si="259"/>
        <v>224.8678853279159</v>
      </c>
      <c r="G1762" s="68" cm="1">
        <f t="array" ref="G1762">_xll.DCE_EC312_SpecificHeat_Ca(B1762)</f>
        <v>650</v>
      </c>
      <c r="H1762" s="67">
        <f t="shared" si="260"/>
        <v>8.6074490647934501E-2</v>
      </c>
      <c r="I1762" s="67">
        <f t="shared" si="261"/>
        <v>1077.5139666568066</v>
      </c>
      <c r="J1762" s="71">
        <f t="shared" si="253"/>
        <v>145.58333333333334</v>
      </c>
      <c r="K1762" s="72">
        <f t="shared" si="254"/>
        <v>1077.5139666568066</v>
      </c>
    </row>
    <row r="1763" spans="1:11">
      <c r="A1763" s="65">
        <v>1748</v>
      </c>
      <c r="B1763" s="67">
        <f t="shared" si="255"/>
        <v>1077.5139666568066</v>
      </c>
      <c r="C1763" s="66">
        <f t="shared" si="256"/>
        <v>145.66666666666666</v>
      </c>
      <c r="D1763" s="70">
        <f t="shared" si="257"/>
        <v>1078.0538272783192</v>
      </c>
      <c r="E1763" s="67">
        <f t="shared" si="258"/>
        <v>1078.0538272783192</v>
      </c>
      <c r="F1763" s="68">
        <f t="shared" si="259"/>
        <v>224.73856964788681</v>
      </c>
      <c r="G1763" s="68" cm="1">
        <f t="array" ref="G1763">_xll.DCE_EC312_SpecificHeat_Ca(B1763)</f>
        <v>650</v>
      </c>
      <c r="H1763" s="67">
        <f t="shared" si="260"/>
        <v>8.6024991444101695E-2</v>
      </c>
      <c r="I1763" s="67">
        <f t="shared" si="261"/>
        <v>1077.5999916482506</v>
      </c>
      <c r="J1763" s="71">
        <f t="shared" si="253"/>
        <v>145.66666666666666</v>
      </c>
      <c r="K1763" s="72">
        <f t="shared" si="254"/>
        <v>1077.5999916482506</v>
      </c>
    </row>
    <row r="1764" spans="1:11">
      <c r="A1764" s="65">
        <v>1749</v>
      </c>
      <c r="B1764" s="67">
        <f t="shared" si="255"/>
        <v>1077.5999916482506</v>
      </c>
      <c r="C1764" s="66">
        <f t="shared" si="256"/>
        <v>145.75</v>
      </c>
      <c r="D1764" s="70">
        <f t="shared" si="257"/>
        <v>1078.1394453356527</v>
      </c>
      <c r="E1764" s="67">
        <f t="shared" si="258"/>
        <v>1078.1394453356527</v>
      </c>
      <c r="F1764" s="68">
        <f t="shared" si="259"/>
        <v>224.60940278897488</v>
      </c>
      <c r="G1764" s="68" cm="1">
        <f t="array" ref="G1764">_xll.DCE_EC312_SpecificHeat_Ca(B1764)</f>
        <v>650</v>
      </c>
      <c r="H1764" s="67">
        <f t="shared" si="260"/>
        <v>8.5975549205725921E-2</v>
      </c>
      <c r="I1764" s="67">
        <f t="shared" si="261"/>
        <v>1077.6859671974562</v>
      </c>
      <c r="J1764" s="71">
        <f t="shared" si="253"/>
        <v>145.75</v>
      </c>
      <c r="K1764" s="72">
        <f t="shared" si="254"/>
        <v>1077.6859671974562</v>
      </c>
    </row>
    <row r="1765" spans="1:11">
      <c r="A1765" s="65">
        <v>1750</v>
      </c>
      <c r="B1765" s="67">
        <f t="shared" si="255"/>
        <v>1077.6859671974562</v>
      </c>
      <c r="C1765" s="66">
        <f t="shared" si="256"/>
        <v>145.83333333333334</v>
      </c>
      <c r="D1765" s="70">
        <f t="shared" si="257"/>
        <v>1078.2250144963205</v>
      </c>
      <c r="E1765" s="67">
        <f t="shared" si="258"/>
        <v>1078.2250144963205</v>
      </c>
      <c r="F1765" s="68">
        <f t="shared" si="259"/>
        <v>224.48038449446892</v>
      </c>
      <c r="G1765" s="68" cm="1">
        <f t="array" ref="G1765">_xll.DCE_EC312_SpecificHeat_Ca(B1765)</f>
        <v>650</v>
      </c>
      <c r="H1765" s="67">
        <f t="shared" si="260"/>
        <v>8.5926163834543767E-2</v>
      </c>
      <c r="I1765" s="67">
        <f t="shared" si="261"/>
        <v>1077.7718933612907</v>
      </c>
      <c r="J1765" s="71">
        <f t="shared" si="253"/>
        <v>145.83333333333334</v>
      </c>
      <c r="K1765" s="72">
        <f t="shared" si="254"/>
        <v>1077.7718933612907</v>
      </c>
    </row>
    <row r="1766" spans="1:11">
      <c r="A1766" s="65">
        <v>1751</v>
      </c>
      <c r="B1766" s="67">
        <f t="shared" si="255"/>
        <v>1077.7718933612907</v>
      </c>
      <c r="C1766" s="66">
        <f t="shared" si="256"/>
        <v>145.91666666666666</v>
      </c>
      <c r="D1766" s="70">
        <f t="shared" si="257"/>
        <v>1078.3105348161403</v>
      </c>
      <c r="E1766" s="67">
        <f t="shared" si="258"/>
        <v>1078.3105348161403</v>
      </c>
      <c r="F1766" s="68">
        <f t="shared" si="259"/>
        <v>224.35151450760634</v>
      </c>
      <c r="G1766" s="68" cm="1">
        <f t="array" ref="G1766">_xll.DCE_EC312_SpecificHeat_Ca(B1766)</f>
        <v>650</v>
      </c>
      <c r="H1766" s="67">
        <f t="shared" si="260"/>
        <v>8.5876835232272131E-2</v>
      </c>
      <c r="I1766" s="67">
        <f t="shared" si="261"/>
        <v>1077.857770196523</v>
      </c>
      <c r="J1766" s="71">
        <f t="shared" si="253"/>
        <v>145.91666666666666</v>
      </c>
      <c r="K1766" s="72">
        <f t="shared" si="254"/>
        <v>1077.857770196523</v>
      </c>
    </row>
    <row r="1767" spans="1:11">
      <c r="A1767" s="65">
        <v>1752</v>
      </c>
      <c r="B1767" s="67">
        <f t="shared" si="255"/>
        <v>1077.857770196523</v>
      </c>
      <c r="C1767" s="66">
        <f t="shared" si="256"/>
        <v>146</v>
      </c>
      <c r="D1767" s="70">
        <f t="shared" si="257"/>
        <v>1078.3960063508348</v>
      </c>
      <c r="E1767" s="67">
        <f t="shared" si="258"/>
        <v>1078.3960063508348</v>
      </c>
      <c r="F1767" s="68">
        <f t="shared" si="259"/>
        <v>224.22279257271751</v>
      </c>
      <c r="G1767" s="68" cm="1">
        <f t="array" ref="G1767">_xll.DCE_EC312_SpecificHeat_Ca(B1767)</f>
        <v>650</v>
      </c>
      <c r="H1767" s="67">
        <f t="shared" si="260"/>
        <v>8.5827563301046336E-2</v>
      </c>
      <c r="I1767" s="67">
        <f t="shared" si="261"/>
        <v>1077.9435977598241</v>
      </c>
      <c r="J1767" s="71">
        <f t="shared" ref="J1767:J1830" si="262">C1767</f>
        <v>146</v>
      </c>
      <c r="K1767" s="72">
        <f t="shared" ref="K1767:K1830" si="263">I1767</f>
        <v>1077.9435977598241</v>
      </c>
    </row>
    <row r="1768" spans="1:11">
      <c r="A1768" s="65">
        <v>1753</v>
      </c>
      <c r="B1768" s="67">
        <f t="shared" si="255"/>
        <v>1077.9435977598241</v>
      </c>
      <c r="C1768" s="66">
        <f t="shared" si="256"/>
        <v>146.08333333333334</v>
      </c>
      <c r="D1768" s="70">
        <f t="shared" si="257"/>
        <v>1078.4814291560317</v>
      </c>
      <c r="E1768" s="67">
        <f t="shared" si="258"/>
        <v>1078.4814291560317</v>
      </c>
      <c r="F1768" s="68">
        <f t="shared" si="259"/>
        <v>224.09421843464673</v>
      </c>
      <c r="G1768" s="68" cm="1">
        <f t="array" ref="G1768">_xll.DCE_EC312_SpecificHeat_Ca(B1768)</f>
        <v>650</v>
      </c>
      <c r="H1768" s="67">
        <f t="shared" si="260"/>
        <v>8.5778347943198316E-2</v>
      </c>
      <c r="I1768" s="67">
        <f t="shared" si="261"/>
        <v>1078.0293761077673</v>
      </c>
      <c r="J1768" s="71">
        <f t="shared" si="262"/>
        <v>146.08333333333334</v>
      </c>
      <c r="K1768" s="72">
        <f t="shared" si="263"/>
        <v>1078.0293761077673</v>
      </c>
    </row>
    <row r="1769" spans="1:11">
      <c r="A1769" s="65">
        <v>1754</v>
      </c>
      <c r="B1769" s="67">
        <f t="shared" si="255"/>
        <v>1078.0293761077673</v>
      </c>
      <c r="C1769" s="66">
        <f t="shared" si="256"/>
        <v>146.16666666666666</v>
      </c>
      <c r="D1769" s="70">
        <f t="shared" si="257"/>
        <v>1078.5668032872625</v>
      </c>
      <c r="E1769" s="67">
        <f t="shared" si="258"/>
        <v>1078.5668032872625</v>
      </c>
      <c r="F1769" s="68">
        <f t="shared" si="259"/>
        <v>223.96579183853015</v>
      </c>
      <c r="G1769" s="68" cm="1">
        <f t="array" ref="G1769">_xll.DCE_EC312_SpecificHeat_Ca(B1769)</f>
        <v>650</v>
      </c>
      <c r="H1769" s="67">
        <f t="shared" si="260"/>
        <v>8.5729189061171815E-2</v>
      </c>
      <c r="I1769" s="67">
        <f t="shared" si="261"/>
        <v>1078.1151052968285</v>
      </c>
      <c r="J1769" s="71">
        <f t="shared" si="262"/>
        <v>146.16666666666666</v>
      </c>
      <c r="K1769" s="72">
        <f t="shared" si="263"/>
        <v>1078.1151052968285</v>
      </c>
    </row>
    <row r="1770" spans="1:11">
      <c r="A1770" s="65">
        <v>1755</v>
      </c>
      <c r="B1770" s="67">
        <f t="shared" si="255"/>
        <v>1078.1151052968285</v>
      </c>
      <c r="C1770" s="66">
        <f t="shared" si="256"/>
        <v>146.25</v>
      </c>
      <c r="D1770" s="70">
        <f t="shared" si="257"/>
        <v>1078.6521287999651</v>
      </c>
      <c r="E1770" s="67">
        <f t="shared" si="258"/>
        <v>1078.6521287999651</v>
      </c>
      <c r="F1770" s="68">
        <f t="shared" si="259"/>
        <v>223.83751253061382</v>
      </c>
      <c r="G1770" s="68" cm="1">
        <f t="array" ref="G1770">_xll.DCE_EC312_SpecificHeat_Ca(B1770)</f>
        <v>650</v>
      </c>
      <c r="H1770" s="67">
        <f t="shared" si="260"/>
        <v>8.5680086557835405E-2</v>
      </c>
      <c r="I1770" s="67">
        <f t="shared" si="261"/>
        <v>1078.2007853833863</v>
      </c>
      <c r="J1770" s="71">
        <f t="shared" si="262"/>
        <v>146.25</v>
      </c>
      <c r="K1770" s="72">
        <f t="shared" si="263"/>
        <v>1078.2007853833863</v>
      </c>
    </row>
    <row r="1771" spans="1:11">
      <c r="A1771" s="65">
        <v>1756</v>
      </c>
      <c r="B1771" s="67">
        <f t="shared" si="255"/>
        <v>1078.2007853833863</v>
      </c>
      <c r="C1771" s="66">
        <f t="shared" si="256"/>
        <v>146.33333333333334</v>
      </c>
      <c r="D1771" s="70">
        <f t="shared" si="257"/>
        <v>1078.7374057494821</v>
      </c>
      <c r="E1771" s="67">
        <f t="shared" si="258"/>
        <v>1078.7374057494821</v>
      </c>
      <c r="F1771" s="68">
        <f t="shared" si="259"/>
        <v>223.70938025729436</v>
      </c>
      <c r="G1771" s="68" cm="1">
        <f t="array" ref="G1771">_xll.DCE_EC312_SpecificHeat_Ca(B1771)</f>
        <v>650</v>
      </c>
      <c r="H1771" s="67">
        <f t="shared" si="260"/>
        <v>8.5631040336115252E-2</v>
      </c>
      <c r="I1771" s="67">
        <f t="shared" si="261"/>
        <v>1078.2864164237224</v>
      </c>
      <c r="J1771" s="71">
        <f t="shared" si="262"/>
        <v>146.33333333333334</v>
      </c>
      <c r="K1771" s="72">
        <f t="shared" si="263"/>
        <v>1078.2864164237224</v>
      </c>
    </row>
    <row r="1772" spans="1:11">
      <c r="A1772" s="65">
        <v>1757</v>
      </c>
      <c r="B1772" s="67">
        <f t="shared" si="255"/>
        <v>1078.2864164237224</v>
      </c>
      <c r="C1772" s="66">
        <f t="shared" si="256"/>
        <v>146.41666666666666</v>
      </c>
      <c r="D1772" s="70">
        <f t="shared" si="257"/>
        <v>1078.8226341910615</v>
      </c>
      <c r="E1772" s="67">
        <f t="shared" si="258"/>
        <v>1078.8226341910615</v>
      </c>
      <c r="F1772" s="68">
        <f t="shared" si="259"/>
        <v>223.58139476562351</v>
      </c>
      <c r="G1772" s="68" cm="1">
        <f t="array" ref="G1772">_xll.DCE_EC312_SpecificHeat_Ca(B1772)</f>
        <v>650</v>
      </c>
      <c r="H1772" s="67">
        <f t="shared" si="260"/>
        <v>8.558205029918832E-2</v>
      </c>
      <c r="I1772" s="67">
        <f t="shared" si="261"/>
        <v>1078.3719984740214</v>
      </c>
      <c r="J1772" s="71">
        <f t="shared" si="262"/>
        <v>146.41666666666666</v>
      </c>
      <c r="K1772" s="72">
        <f t="shared" si="263"/>
        <v>1078.3719984740214</v>
      </c>
    </row>
    <row r="1773" spans="1:11">
      <c r="A1773" s="65">
        <v>1758</v>
      </c>
      <c r="B1773" s="67">
        <f t="shared" si="255"/>
        <v>1078.3719984740214</v>
      </c>
      <c r="C1773" s="66">
        <f t="shared" si="256"/>
        <v>146.5</v>
      </c>
      <c r="D1773" s="70">
        <f t="shared" si="257"/>
        <v>1078.9078141798577</v>
      </c>
      <c r="E1773" s="67">
        <f t="shared" si="258"/>
        <v>1078.9078141798577</v>
      </c>
      <c r="F1773" s="68">
        <f t="shared" si="259"/>
        <v>223.45355580342468</v>
      </c>
      <c r="G1773" s="68" cm="1">
        <f t="array" ref="G1773">_xll.DCE_EC312_SpecificHeat_Ca(B1773)</f>
        <v>650</v>
      </c>
      <c r="H1773" s="67">
        <f t="shared" si="260"/>
        <v>8.5533116350526961E-2</v>
      </c>
      <c r="I1773" s="67">
        <f t="shared" si="261"/>
        <v>1078.4575315903719</v>
      </c>
      <c r="J1773" s="71">
        <f t="shared" si="262"/>
        <v>146.5</v>
      </c>
      <c r="K1773" s="72">
        <f t="shared" si="263"/>
        <v>1078.4575315903719</v>
      </c>
    </row>
    <row r="1774" spans="1:11">
      <c r="A1774" s="65">
        <v>1759</v>
      </c>
      <c r="B1774" s="67">
        <f t="shared" si="255"/>
        <v>1078.4575315903719</v>
      </c>
      <c r="C1774" s="66">
        <f t="shared" si="256"/>
        <v>146.58333333333334</v>
      </c>
      <c r="D1774" s="70">
        <f t="shared" si="257"/>
        <v>1078.99294577093</v>
      </c>
      <c r="E1774" s="67">
        <f t="shared" si="258"/>
        <v>1078.99294577093</v>
      </c>
      <c r="F1774" s="68">
        <f t="shared" si="259"/>
        <v>223.32586311863292</v>
      </c>
      <c r="G1774" s="68" cm="1">
        <f t="array" ref="G1774">_xll.DCE_EC312_SpecificHeat_Ca(B1774)</f>
        <v>650</v>
      </c>
      <c r="H1774" s="67">
        <f t="shared" si="260"/>
        <v>8.5484238393646245E-2</v>
      </c>
      <c r="I1774" s="67">
        <f t="shared" si="261"/>
        <v>1078.5430158287656</v>
      </c>
      <c r="J1774" s="71">
        <f t="shared" si="262"/>
        <v>146.58333333333334</v>
      </c>
      <c r="K1774" s="72">
        <f t="shared" si="263"/>
        <v>1078.5430158287656</v>
      </c>
    </row>
    <row r="1775" spans="1:11">
      <c r="A1775" s="65">
        <v>1760</v>
      </c>
      <c r="B1775" s="67">
        <f t="shared" si="255"/>
        <v>1078.5430158287656</v>
      </c>
      <c r="C1775" s="66">
        <f t="shared" si="256"/>
        <v>146.66666666666666</v>
      </c>
      <c r="D1775" s="70">
        <f t="shared" si="257"/>
        <v>1079.0780290192452</v>
      </c>
      <c r="E1775" s="67">
        <f t="shared" si="258"/>
        <v>1079.0780290192452</v>
      </c>
      <c r="F1775" s="68">
        <f t="shared" si="259"/>
        <v>223.19831646033208</v>
      </c>
      <c r="G1775" s="68" cm="1">
        <f t="array" ref="G1775">_xll.DCE_EC312_SpecificHeat_Ca(B1775)</f>
        <v>650</v>
      </c>
      <c r="H1775" s="67">
        <f t="shared" si="260"/>
        <v>8.5435416332500944E-2</v>
      </c>
      <c r="I1775" s="67">
        <f t="shared" si="261"/>
        <v>1078.6284512450982</v>
      </c>
      <c r="J1775" s="71">
        <f t="shared" si="262"/>
        <v>146.66666666666666</v>
      </c>
      <c r="K1775" s="72">
        <f t="shared" si="263"/>
        <v>1078.6284512450982</v>
      </c>
    </row>
    <row r="1776" spans="1:11">
      <c r="A1776" s="65">
        <v>1761</v>
      </c>
      <c r="B1776" s="67">
        <f t="shared" si="255"/>
        <v>1078.6284512450982</v>
      </c>
      <c r="C1776" s="66">
        <f t="shared" si="256"/>
        <v>146.75</v>
      </c>
      <c r="D1776" s="70">
        <f t="shared" si="257"/>
        <v>1079.1630639796754</v>
      </c>
      <c r="E1776" s="67">
        <f t="shared" si="258"/>
        <v>1079.1630639796754</v>
      </c>
      <c r="F1776" s="68">
        <f t="shared" si="259"/>
        <v>223.07091557776204</v>
      </c>
      <c r="G1776" s="68" cm="1">
        <f t="array" ref="G1776">_xll.DCE_EC312_SpecificHeat_Ca(B1776)</f>
        <v>650</v>
      </c>
      <c r="H1776" s="67">
        <f t="shared" si="260"/>
        <v>8.538665007110563E-2</v>
      </c>
      <c r="I1776" s="67">
        <f t="shared" si="261"/>
        <v>1078.7138378951693</v>
      </c>
      <c r="J1776" s="71">
        <f t="shared" si="262"/>
        <v>146.75</v>
      </c>
      <c r="K1776" s="72">
        <f t="shared" si="263"/>
        <v>1078.7138378951693</v>
      </c>
    </row>
    <row r="1777" spans="1:11">
      <c r="A1777" s="65">
        <v>1762</v>
      </c>
      <c r="B1777" s="67">
        <f t="shared" si="255"/>
        <v>1078.7138378951693</v>
      </c>
      <c r="C1777" s="66">
        <f t="shared" si="256"/>
        <v>146.83333333333334</v>
      </c>
      <c r="D1777" s="70">
        <f t="shared" si="257"/>
        <v>1079.2480507070004</v>
      </c>
      <c r="E1777" s="67">
        <f t="shared" si="258"/>
        <v>1079.2480507070004</v>
      </c>
      <c r="F1777" s="68">
        <f t="shared" si="259"/>
        <v>222.94366022125573</v>
      </c>
      <c r="G1777" s="68" cm="1">
        <f t="array" ref="G1777">_xll.DCE_EC312_SpecificHeat_Ca(B1777)</f>
        <v>650</v>
      </c>
      <c r="H1777" s="67">
        <f t="shared" si="260"/>
        <v>8.5337939513893207E-2</v>
      </c>
      <c r="I1777" s="67">
        <f t="shared" si="261"/>
        <v>1078.7991758346832</v>
      </c>
      <c r="J1777" s="71">
        <f t="shared" si="262"/>
        <v>146.83333333333334</v>
      </c>
      <c r="K1777" s="72">
        <f t="shared" si="263"/>
        <v>1078.7991758346832</v>
      </c>
    </row>
    <row r="1778" spans="1:11">
      <c r="A1778" s="65">
        <v>1763</v>
      </c>
      <c r="B1778" s="67">
        <f t="shared" si="255"/>
        <v>1078.7991758346832</v>
      </c>
      <c r="C1778" s="66">
        <f t="shared" si="256"/>
        <v>146.91666666666666</v>
      </c>
      <c r="D1778" s="70">
        <f t="shared" si="257"/>
        <v>1079.3329892559059</v>
      </c>
      <c r="E1778" s="67">
        <f t="shared" si="258"/>
        <v>1079.3329892559059</v>
      </c>
      <c r="F1778" s="68">
        <f t="shared" si="259"/>
        <v>222.81655014106397</v>
      </c>
      <c r="G1778" s="68" cm="1">
        <f t="array" ref="G1778">_xll.DCE_EC312_SpecificHeat_Ca(B1778)</f>
        <v>650</v>
      </c>
      <c r="H1778" s="67">
        <f t="shared" si="260"/>
        <v>8.5289284565265175E-2</v>
      </c>
      <c r="I1778" s="67">
        <f t="shared" si="261"/>
        <v>1078.8844651192485</v>
      </c>
      <c r="J1778" s="71">
        <f t="shared" si="262"/>
        <v>146.91666666666666</v>
      </c>
      <c r="K1778" s="72">
        <f t="shared" si="263"/>
        <v>1078.8844651192485</v>
      </c>
    </row>
    <row r="1779" spans="1:11">
      <c r="A1779" s="65">
        <v>1764</v>
      </c>
      <c r="B1779" s="67">
        <f t="shared" si="255"/>
        <v>1078.8844651192485</v>
      </c>
      <c r="C1779" s="66">
        <f t="shared" si="256"/>
        <v>147</v>
      </c>
      <c r="D1779" s="70">
        <f t="shared" si="257"/>
        <v>1079.4178796809849</v>
      </c>
      <c r="E1779" s="67">
        <f t="shared" si="258"/>
        <v>1079.4178796809849</v>
      </c>
      <c r="F1779" s="68">
        <f t="shared" si="259"/>
        <v>222.6895850883698</v>
      </c>
      <c r="G1779" s="68" cm="1">
        <f t="array" ref="G1779">_xll.DCE_EC312_SpecificHeat_Ca(B1779)</f>
        <v>650</v>
      </c>
      <c r="H1779" s="67">
        <f t="shared" si="260"/>
        <v>8.5240685129979871E-2</v>
      </c>
      <c r="I1779" s="67">
        <f t="shared" si="261"/>
        <v>1078.9697058043785</v>
      </c>
      <c r="J1779" s="71">
        <f t="shared" si="262"/>
        <v>147</v>
      </c>
      <c r="K1779" s="72">
        <f t="shared" si="263"/>
        <v>1078.9697058043785</v>
      </c>
    </row>
    <row r="1780" spans="1:11">
      <c r="A1780" s="65">
        <v>1765</v>
      </c>
      <c r="B1780" s="67">
        <f t="shared" si="255"/>
        <v>1078.9697058043785</v>
      </c>
      <c r="C1780" s="66">
        <f t="shared" si="256"/>
        <v>147.08333333333334</v>
      </c>
      <c r="D1780" s="70">
        <f t="shared" si="257"/>
        <v>1079.5027220367383</v>
      </c>
      <c r="E1780" s="67">
        <f t="shared" si="258"/>
        <v>1079.5027220367383</v>
      </c>
      <c r="F1780" s="68">
        <f t="shared" si="259"/>
        <v>222.56276481497278</v>
      </c>
      <c r="G1780" s="68" cm="1">
        <f t="array" ref="G1780">_xll.DCE_EC312_SpecificHeat_Ca(B1780)</f>
        <v>650</v>
      </c>
      <c r="H1780" s="67">
        <f t="shared" si="260"/>
        <v>8.5192141113031597E-2</v>
      </c>
      <c r="I1780" s="67">
        <f t="shared" si="261"/>
        <v>1079.0548979454916</v>
      </c>
      <c r="J1780" s="71">
        <f t="shared" si="262"/>
        <v>147.08333333333334</v>
      </c>
      <c r="K1780" s="72">
        <f t="shared" si="263"/>
        <v>1079.0548979454916</v>
      </c>
    </row>
    <row r="1781" spans="1:11">
      <c r="A1781" s="65">
        <v>1766</v>
      </c>
      <c r="B1781" s="67">
        <f t="shared" si="255"/>
        <v>1079.0548979454916</v>
      </c>
      <c r="C1781" s="66">
        <f t="shared" si="256"/>
        <v>147.16666666666666</v>
      </c>
      <c r="D1781" s="70">
        <f t="shared" si="257"/>
        <v>1079.5875163775731</v>
      </c>
      <c r="E1781" s="67">
        <f t="shared" si="258"/>
        <v>1079.5875163775731</v>
      </c>
      <c r="F1781" s="68">
        <f t="shared" si="259"/>
        <v>222.43608907289476</v>
      </c>
      <c r="G1781" s="68" cm="1">
        <f t="array" ref="G1781">_xll.DCE_EC312_SpecificHeat_Ca(B1781)</f>
        <v>650</v>
      </c>
      <c r="H1781" s="67">
        <f t="shared" si="260"/>
        <v>8.5143652419499768E-2</v>
      </c>
      <c r="I1781" s="67">
        <f t="shared" si="261"/>
        <v>1079.140041597911</v>
      </c>
      <c r="J1781" s="71">
        <f t="shared" si="262"/>
        <v>147.16666666666666</v>
      </c>
      <c r="K1781" s="72">
        <f t="shared" si="263"/>
        <v>1079.140041597911</v>
      </c>
    </row>
    <row r="1782" spans="1:11">
      <c r="A1782" s="65">
        <v>1767</v>
      </c>
      <c r="B1782" s="67">
        <f t="shared" si="255"/>
        <v>1079.140041597911</v>
      </c>
      <c r="C1782" s="66">
        <f t="shared" si="256"/>
        <v>147.25</v>
      </c>
      <c r="D1782" s="70">
        <f t="shared" si="257"/>
        <v>1079.6722627578058</v>
      </c>
      <c r="E1782" s="67">
        <f t="shared" si="258"/>
        <v>1079.6722627578058</v>
      </c>
      <c r="F1782" s="68">
        <f t="shared" si="259"/>
        <v>222.30955761537587</v>
      </c>
      <c r="G1782" s="68" cm="1">
        <f t="array" ref="G1782">_xll.DCE_EC312_SpecificHeat_Ca(B1782)</f>
        <v>650</v>
      </c>
      <c r="H1782" s="67">
        <f t="shared" si="260"/>
        <v>8.5095218954930121E-2</v>
      </c>
      <c r="I1782" s="67">
        <f t="shared" si="261"/>
        <v>1079.2251368168659</v>
      </c>
      <c r="J1782" s="71">
        <f t="shared" si="262"/>
        <v>147.25</v>
      </c>
      <c r="K1782" s="72">
        <f t="shared" si="263"/>
        <v>1079.2251368168659</v>
      </c>
    </row>
    <row r="1783" spans="1:11">
      <c r="A1783" s="65">
        <v>1768</v>
      </c>
      <c r="B1783" s="67">
        <f t="shared" si="255"/>
        <v>1079.2251368168659</v>
      </c>
      <c r="C1783" s="66">
        <f t="shared" si="256"/>
        <v>147.33333333333334</v>
      </c>
      <c r="D1783" s="70">
        <f t="shared" si="257"/>
        <v>1079.7569612316593</v>
      </c>
      <c r="E1783" s="67">
        <f t="shared" si="258"/>
        <v>1079.7569612316593</v>
      </c>
      <c r="F1783" s="68">
        <f t="shared" si="259"/>
        <v>222.1831701955183</v>
      </c>
      <c r="G1783" s="68" cm="1">
        <f t="array" ref="G1783">_xll.DCE_EC312_SpecificHeat_Ca(B1783)</f>
        <v>650</v>
      </c>
      <c r="H1783" s="67">
        <f t="shared" si="260"/>
        <v>8.5046840624815614E-2</v>
      </c>
      <c r="I1783" s="67">
        <f t="shared" si="261"/>
        <v>1079.3101836574906</v>
      </c>
      <c r="J1783" s="71">
        <f t="shared" si="262"/>
        <v>147.33333333333334</v>
      </c>
      <c r="K1783" s="72">
        <f t="shared" si="263"/>
        <v>1079.3101836574906</v>
      </c>
    </row>
    <row r="1784" spans="1:11">
      <c r="A1784" s="65">
        <v>1769</v>
      </c>
      <c r="B1784" s="67">
        <f t="shared" si="255"/>
        <v>1079.3101836574906</v>
      </c>
      <c r="C1784" s="66">
        <f t="shared" si="256"/>
        <v>147.41666666666666</v>
      </c>
      <c r="D1784" s="70">
        <f t="shared" si="257"/>
        <v>1079.8416118532648</v>
      </c>
      <c r="E1784" s="67">
        <f t="shared" si="258"/>
        <v>1079.8416118532648</v>
      </c>
      <c r="F1784" s="68">
        <f t="shared" si="259"/>
        <v>222.05692656723454</v>
      </c>
      <c r="G1784" s="68" cm="1">
        <f t="array" ref="G1784">_xll.DCE_EC312_SpecificHeat_Ca(B1784)</f>
        <v>650</v>
      </c>
      <c r="H1784" s="67">
        <f t="shared" si="260"/>
        <v>8.499851733495932E-2</v>
      </c>
      <c r="I1784" s="67">
        <f t="shared" si="261"/>
        <v>1079.3951821748255</v>
      </c>
      <c r="J1784" s="71">
        <f t="shared" si="262"/>
        <v>147.41666666666666</v>
      </c>
      <c r="K1784" s="72">
        <f t="shared" si="263"/>
        <v>1079.3951821748255</v>
      </c>
    </row>
    <row r="1785" spans="1:11">
      <c r="A1785" s="65">
        <v>1770</v>
      </c>
      <c r="B1785" s="67">
        <f t="shared" si="255"/>
        <v>1079.3951821748255</v>
      </c>
      <c r="C1785" s="66">
        <f t="shared" si="256"/>
        <v>147.5</v>
      </c>
      <c r="D1785" s="70">
        <f t="shared" si="257"/>
        <v>1079.9262146766625</v>
      </c>
      <c r="E1785" s="67">
        <f t="shared" si="258"/>
        <v>1079.9262146766625</v>
      </c>
      <c r="F1785" s="68">
        <f t="shared" si="259"/>
        <v>221.93082648509238</v>
      </c>
      <c r="G1785" s="68" cm="1">
        <f t="array" ref="G1785">_xll.DCE_EC312_SpecificHeat_Ca(B1785)</f>
        <v>650</v>
      </c>
      <c r="H1785" s="67">
        <f t="shared" si="260"/>
        <v>8.4950248991415206E-2</v>
      </c>
      <c r="I1785" s="67">
        <f t="shared" si="261"/>
        <v>1079.4801324238169</v>
      </c>
      <c r="J1785" s="71">
        <f t="shared" si="262"/>
        <v>147.5</v>
      </c>
      <c r="K1785" s="72">
        <f t="shared" si="263"/>
        <v>1079.4801324238169</v>
      </c>
    </row>
    <row r="1786" spans="1:11">
      <c r="A1786" s="65">
        <v>1771</v>
      </c>
      <c r="B1786" s="67">
        <f t="shared" si="255"/>
        <v>1079.4801324238169</v>
      </c>
      <c r="C1786" s="66">
        <f t="shared" si="256"/>
        <v>147.58333333333334</v>
      </c>
      <c r="D1786" s="70">
        <f t="shared" si="257"/>
        <v>1080.0107697558008</v>
      </c>
      <c r="E1786" s="67">
        <f t="shared" si="258"/>
        <v>1080.0107697558008</v>
      </c>
      <c r="F1786" s="68">
        <f t="shared" si="259"/>
        <v>221.80486970423974</v>
      </c>
      <c r="G1786" s="68" cm="1">
        <f t="array" ref="G1786">_xll.DCE_EC312_SpecificHeat_Ca(B1786)</f>
        <v>650</v>
      </c>
      <c r="H1786" s="67">
        <f t="shared" si="260"/>
        <v>8.4902035500459244E-2</v>
      </c>
      <c r="I1786" s="67">
        <f t="shared" si="261"/>
        <v>1079.5650344593173</v>
      </c>
      <c r="J1786" s="71">
        <f t="shared" si="262"/>
        <v>147.58333333333334</v>
      </c>
      <c r="K1786" s="72">
        <f t="shared" si="263"/>
        <v>1079.5650344593173</v>
      </c>
    </row>
    <row r="1787" spans="1:11">
      <c r="A1787" s="65">
        <v>1772</v>
      </c>
      <c r="B1787" s="67">
        <f t="shared" si="255"/>
        <v>1079.5650344593173</v>
      </c>
      <c r="C1787" s="66">
        <f t="shared" si="256"/>
        <v>147.66666666666666</v>
      </c>
      <c r="D1787" s="70">
        <f t="shared" si="257"/>
        <v>1080.0952771445368</v>
      </c>
      <c r="E1787" s="67">
        <f t="shared" si="258"/>
        <v>1080.0952771445368</v>
      </c>
      <c r="F1787" s="68">
        <f t="shared" si="259"/>
        <v>221.67905598043529</v>
      </c>
      <c r="G1787" s="68" cm="1">
        <f t="array" ref="G1787">_xll.DCE_EC312_SpecificHeat_Ca(B1787)</f>
        <v>650</v>
      </c>
      <c r="H1787" s="67">
        <f t="shared" si="260"/>
        <v>8.4853876768601205E-2</v>
      </c>
      <c r="I1787" s="67">
        <f t="shared" si="261"/>
        <v>1079.649888336086</v>
      </c>
      <c r="J1787" s="71">
        <f t="shared" si="262"/>
        <v>147.66666666666666</v>
      </c>
      <c r="K1787" s="72">
        <f t="shared" si="263"/>
        <v>1079.649888336086</v>
      </c>
    </row>
    <row r="1788" spans="1:11">
      <c r="A1788" s="65">
        <v>1773</v>
      </c>
      <c r="B1788" s="67">
        <f t="shared" si="255"/>
        <v>1079.649888336086</v>
      </c>
      <c r="C1788" s="66">
        <f t="shared" si="256"/>
        <v>147.75</v>
      </c>
      <c r="D1788" s="70">
        <f t="shared" si="257"/>
        <v>1080.1797368966361</v>
      </c>
      <c r="E1788" s="67">
        <f t="shared" si="258"/>
        <v>1080.1797368966361</v>
      </c>
      <c r="F1788" s="68">
        <f t="shared" si="259"/>
        <v>221.55338506956886</v>
      </c>
      <c r="G1788" s="68" cm="1">
        <f t="array" ref="G1788">_xll.DCE_EC312_SpecificHeat_Ca(B1788)</f>
        <v>650</v>
      </c>
      <c r="H1788" s="67">
        <f t="shared" si="260"/>
        <v>8.4805772702401111E-2</v>
      </c>
      <c r="I1788" s="67">
        <f t="shared" si="261"/>
        <v>1079.7346941087883</v>
      </c>
      <c r="J1788" s="71">
        <f t="shared" si="262"/>
        <v>147.75</v>
      </c>
      <c r="K1788" s="72">
        <f t="shared" si="263"/>
        <v>1079.7346941087883</v>
      </c>
    </row>
    <row r="1789" spans="1:11">
      <c r="A1789" s="65">
        <v>1774</v>
      </c>
      <c r="B1789" s="67">
        <f t="shared" si="255"/>
        <v>1079.7346941087883</v>
      </c>
      <c r="C1789" s="66">
        <f t="shared" si="256"/>
        <v>147.83333333333334</v>
      </c>
      <c r="D1789" s="70">
        <f t="shared" si="257"/>
        <v>1080.2641490657738</v>
      </c>
      <c r="E1789" s="67">
        <f t="shared" si="258"/>
        <v>1080.2641490657738</v>
      </c>
      <c r="F1789" s="68">
        <f t="shared" si="259"/>
        <v>221.4278567284932</v>
      </c>
      <c r="G1789" s="68" cm="1">
        <f t="array" ref="G1789">_xll.DCE_EC312_SpecificHeat_Ca(B1789)</f>
        <v>650</v>
      </c>
      <c r="H1789" s="67">
        <f t="shared" si="260"/>
        <v>8.4757723208787494E-2</v>
      </c>
      <c r="I1789" s="67">
        <f t="shared" si="261"/>
        <v>1079.8194518319972</v>
      </c>
      <c r="J1789" s="71">
        <f t="shared" si="262"/>
        <v>147.83333333333334</v>
      </c>
      <c r="K1789" s="72">
        <f t="shared" si="263"/>
        <v>1079.8194518319972</v>
      </c>
    </row>
    <row r="1790" spans="1:11">
      <c r="A1790" s="65">
        <v>1775</v>
      </c>
      <c r="B1790" s="67">
        <f t="shared" si="255"/>
        <v>1079.8194518319972</v>
      </c>
      <c r="C1790" s="66">
        <f t="shared" si="256"/>
        <v>147.91666666666666</v>
      </c>
      <c r="D1790" s="70">
        <f t="shared" si="257"/>
        <v>1080.3485137055345</v>
      </c>
      <c r="E1790" s="67">
        <f t="shared" si="258"/>
        <v>1080.3485137055345</v>
      </c>
      <c r="F1790" s="68">
        <f t="shared" si="259"/>
        <v>221.30247071443605</v>
      </c>
      <c r="G1790" s="68" cm="1">
        <f t="array" ref="G1790">_xll.DCE_EC312_SpecificHeat_Ca(B1790)</f>
        <v>650</v>
      </c>
      <c r="H1790" s="67">
        <f t="shared" si="260"/>
        <v>8.4709728194832523E-2</v>
      </c>
      <c r="I1790" s="67">
        <f t="shared" si="261"/>
        <v>1079.9041615601921</v>
      </c>
      <c r="J1790" s="71">
        <f t="shared" si="262"/>
        <v>147.91666666666666</v>
      </c>
      <c r="K1790" s="72">
        <f t="shared" si="263"/>
        <v>1079.9041615601921</v>
      </c>
    </row>
    <row r="1791" spans="1:11">
      <c r="A1791" s="65">
        <v>1776</v>
      </c>
      <c r="B1791" s="67">
        <f t="shared" si="255"/>
        <v>1079.9041615601921</v>
      </c>
      <c r="C1791" s="66">
        <f t="shared" si="256"/>
        <v>148</v>
      </c>
      <c r="D1791" s="70">
        <f t="shared" si="257"/>
        <v>1080.4328308694123</v>
      </c>
      <c r="E1791" s="67">
        <f t="shared" si="258"/>
        <v>1080.4328308694123</v>
      </c>
      <c r="F1791" s="68">
        <f t="shared" si="259"/>
        <v>221.1772267854605</v>
      </c>
      <c r="G1791" s="68" cm="1">
        <f t="array" ref="G1791">_xll.DCE_EC312_SpecificHeat_Ca(B1791)</f>
        <v>650</v>
      </c>
      <c r="H1791" s="67">
        <f t="shared" si="260"/>
        <v>8.4661787567927985E-2</v>
      </c>
      <c r="I1791" s="67">
        <f t="shared" si="261"/>
        <v>1079.98882334776</v>
      </c>
      <c r="J1791" s="71">
        <f t="shared" si="262"/>
        <v>148</v>
      </c>
      <c r="K1791" s="72">
        <f t="shared" si="263"/>
        <v>1079.98882334776</v>
      </c>
    </row>
    <row r="1792" spans="1:11">
      <c r="A1792" s="65">
        <v>1777</v>
      </c>
      <c r="B1792" s="67">
        <f t="shared" si="255"/>
        <v>1079.98882334776</v>
      </c>
      <c r="C1792" s="66">
        <f t="shared" si="256"/>
        <v>148.08333333333334</v>
      </c>
      <c r="D1792" s="70">
        <f t="shared" si="257"/>
        <v>1080.5171006108108</v>
      </c>
      <c r="E1792" s="67">
        <f t="shared" si="258"/>
        <v>1080.5171006108108</v>
      </c>
      <c r="F1792" s="68">
        <f t="shared" si="259"/>
        <v>221.0521246998633</v>
      </c>
      <c r="G1792" s="68" cm="1">
        <f t="array" ref="G1792">_xll.DCE_EC312_SpecificHeat_Ca(B1792)</f>
        <v>650</v>
      </c>
      <c r="H1792" s="67">
        <f t="shared" si="260"/>
        <v>8.4613901235555206E-2</v>
      </c>
      <c r="I1792" s="67">
        <f t="shared" si="261"/>
        <v>1080.0734372489956</v>
      </c>
      <c r="J1792" s="71">
        <f t="shared" si="262"/>
        <v>148.08333333333334</v>
      </c>
      <c r="K1792" s="72">
        <f t="shared" si="263"/>
        <v>1080.0734372489956</v>
      </c>
    </row>
    <row r="1793" spans="1:11">
      <c r="A1793" s="65">
        <v>1778</v>
      </c>
      <c r="B1793" s="67">
        <f t="shared" si="255"/>
        <v>1080.0734372489956</v>
      </c>
      <c r="C1793" s="66">
        <f t="shared" si="256"/>
        <v>148.16666666666666</v>
      </c>
      <c r="D1793" s="70">
        <f t="shared" si="257"/>
        <v>1080.6013229830432</v>
      </c>
      <c r="E1793" s="67">
        <f t="shared" si="258"/>
        <v>1080.6013229830432</v>
      </c>
      <c r="F1793" s="68">
        <f t="shared" si="259"/>
        <v>220.9271642164494</v>
      </c>
      <c r="G1793" s="68" cm="1">
        <f t="array" ref="G1793">_xll.DCE_EC312_SpecificHeat_Ca(B1793)</f>
        <v>650</v>
      </c>
      <c r="H1793" s="67">
        <f t="shared" si="260"/>
        <v>8.4566069105390052E-2</v>
      </c>
      <c r="I1793" s="67">
        <f t="shared" si="261"/>
        <v>1080.158003318101</v>
      </c>
      <c r="J1793" s="71">
        <f t="shared" si="262"/>
        <v>148.16666666666666</v>
      </c>
      <c r="K1793" s="72">
        <f t="shared" si="263"/>
        <v>1080.158003318101</v>
      </c>
    </row>
    <row r="1794" spans="1:11">
      <c r="A1794" s="65">
        <v>1779</v>
      </c>
      <c r="B1794" s="67">
        <f t="shared" si="255"/>
        <v>1080.158003318101</v>
      </c>
      <c r="C1794" s="66">
        <f t="shared" si="256"/>
        <v>148.25</v>
      </c>
      <c r="D1794" s="70">
        <f t="shared" si="257"/>
        <v>1080.6854980393339</v>
      </c>
      <c r="E1794" s="67">
        <f t="shared" si="258"/>
        <v>1080.6854980393339</v>
      </c>
      <c r="F1794" s="68">
        <f t="shared" si="259"/>
        <v>220.80234509485351</v>
      </c>
      <c r="G1794" s="68" cm="1">
        <f t="array" ref="G1794">_xll.DCE_EC312_SpecificHeat_Ca(B1794)</f>
        <v>650</v>
      </c>
      <c r="H1794" s="67">
        <f t="shared" si="260"/>
        <v>8.4518291085425926E-2</v>
      </c>
      <c r="I1794" s="67">
        <f t="shared" si="261"/>
        <v>1080.2425216091865</v>
      </c>
      <c r="J1794" s="71">
        <f t="shared" si="262"/>
        <v>148.25</v>
      </c>
      <c r="K1794" s="72">
        <f t="shared" si="263"/>
        <v>1080.2425216091865</v>
      </c>
    </row>
    <row r="1795" spans="1:11">
      <c r="A1795" s="65">
        <v>1780</v>
      </c>
      <c r="B1795" s="67">
        <f t="shared" si="255"/>
        <v>1080.2425216091865</v>
      </c>
      <c r="C1795" s="66">
        <f t="shared" si="256"/>
        <v>148.33333333333334</v>
      </c>
      <c r="D1795" s="70">
        <f t="shared" si="257"/>
        <v>1080.7696258328167</v>
      </c>
      <c r="E1795" s="67">
        <f t="shared" si="258"/>
        <v>1080.7696258328167</v>
      </c>
      <c r="F1795" s="68">
        <f t="shared" si="259"/>
        <v>220.6776670950909</v>
      </c>
      <c r="G1795" s="68" cm="1">
        <f t="array" ref="G1795">_xll.DCE_EC312_SpecificHeat_Ca(B1795)</f>
        <v>650</v>
      </c>
      <c r="H1795" s="67">
        <f t="shared" si="260"/>
        <v>8.4470567083801948E-2</v>
      </c>
      <c r="I1795" s="67">
        <f t="shared" si="261"/>
        <v>1080.3269921762703</v>
      </c>
      <c r="J1795" s="71">
        <f t="shared" si="262"/>
        <v>148.33333333333334</v>
      </c>
      <c r="K1795" s="72">
        <f t="shared" si="263"/>
        <v>1080.3269921762703</v>
      </c>
    </row>
    <row r="1796" spans="1:11">
      <c r="A1796" s="65">
        <v>1781</v>
      </c>
      <c r="B1796" s="67">
        <f t="shared" si="255"/>
        <v>1080.3269921762703</v>
      </c>
      <c r="C1796" s="66">
        <f t="shared" si="256"/>
        <v>148.41666666666666</v>
      </c>
      <c r="D1796" s="70">
        <f t="shared" si="257"/>
        <v>1080.8537064165366</v>
      </c>
      <c r="E1796" s="67">
        <f t="shared" si="258"/>
        <v>1080.8537064165366</v>
      </c>
      <c r="F1796" s="68">
        <f t="shared" si="259"/>
        <v>220.5531299778265</v>
      </c>
      <c r="G1796" s="68" cm="1">
        <f t="array" ref="G1796">_xll.DCE_EC312_SpecificHeat_Ca(B1796)</f>
        <v>650</v>
      </c>
      <c r="H1796" s="67">
        <f t="shared" si="260"/>
        <v>8.4422897008905901E-2</v>
      </c>
      <c r="I1796" s="67">
        <f t="shared" si="261"/>
        <v>1080.4114150732792</v>
      </c>
      <c r="J1796" s="71">
        <f t="shared" si="262"/>
        <v>148.41666666666666</v>
      </c>
      <c r="K1796" s="72">
        <f t="shared" si="263"/>
        <v>1080.4114150732792</v>
      </c>
    </row>
    <row r="1797" spans="1:11">
      <c r="A1797" s="65">
        <v>1782</v>
      </c>
      <c r="B1797" s="67">
        <f t="shared" si="255"/>
        <v>1080.4114150732792</v>
      </c>
      <c r="C1797" s="66">
        <f t="shared" si="256"/>
        <v>148.5</v>
      </c>
      <c r="D1797" s="70">
        <f t="shared" si="257"/>
        <v>1080.9377398434485</v>
      </c>
      <c r="E1797" s="67">
        <f t="shared" si="258"/>
        <v>1080.9377398434485</v>
      </c>
      <c r="F1797" s="68">
        <f t="shared" si="259"/>
        <v>220.42873350393944</v>
      </c>
      <c r="G1797" s="68" cm="1">
        <f t="array" ref="G1797">_xll.DCE_EC312_SpecificHeat_Ca(B1797)</f>
        <v>650</v>
      </c>
      <c r="H1797" s="67">
        <f t="shared" si="260"/>
        <v>8.4375280769207597E-2</v>
      </c>
      <c r="I1797" s="67">
        <f t="shared" si="261"/>
        <v>1080.4957903540483</v>
      </c>
      <c r="J1797" s="71">
        <f t="shared" si="262"/>
        <v>148.5</v>
      </c>
      <c r="K1797" s="72">
        <f t="shared" si="263"/>
        <v>1080.4957903540483</v>
      </c>
    </row>
    <row r="1798" spans="1:11">
      <c r="A1798" s="65">
        <v>1783</v>
      </c>
      <c r="B1798" s="67">
        <f t="shared" si="255"/>
        <v>1080.4957903540483</v>
      </c>
      <c r="C1798" s="66">
        <f t="shared" si="256"/>
        <v>148.58333333333334</v>
      </c>
      <c r="D1798" s="70">
        <f t="shared" si="257"/>
        <v>1081.0217261664193</v>
      </c>
      <c r="E1798" s="67">
        <f t="shared" si="258"/>
        <v>1081.0217261664193</v>
      </c>
      <c r="F1798" s="68">
        <f t="shared" si="259"/>
        <v>220.30447743532434</v>
      </c>
      <c r="G1798" s="68" cm="1">
        <f t="array" ref="G1798">_xll.DCE_EC312_SpecificHeat_Ca(B1798)</f>
        <v>650</v>
      </c>
      <c r="H1798" s="67">
        <f t="shared" si="260"/>
        <v>8.4327718273565486E-2</v>
      </c>
      <c r="I1798" s="67">
        <f t="shared" si="261"/>
        <v>1080.5801180723217</v>
      </c>
      <c r="J1798" s="71">
        <f t="shared" si="262"/>
        <v>148.58333333333334</v>
      </c>
      <c r="K1798" s="72">
        <f t="shared" si="263"/>
        <v>1080.5801180723217</v>
      </c>
    </row>
    <row r="1799" spans="1:11">
      <c r="A1799" s="65">
        <v>1784</v>
      </c>
      <c r="B1799" s="67">
        <f t="shared" si="255"/>
        <v>1080.5801180723217</v>
      </c>
      <c r="C1799" s="66">
        <f t="shared" si="256"/>
        <v>148.66666666666666</v>
      </c>
      <c r="D1799" s="70">
        <f t="shared" si="257"/>
        <v>1081.1056654382262</v>
      </c>
      <c r="E1799" s="67">
        <f t="shared" si="258"/>
        <v>1081.1056654382262</v>
      </c>
      <c r="F1799" s="68">
        <f t="shared" si="259"/>
        <v>220.18036153407064</v>
      </c>
      <c r="G1799" s="68" cm="1">
        <f t="array" ref="G1799">_xll.DCE_EC312_SpecificHeat_Ca(B1799)</f>
        <v>650</v>
      </c>
      <c r="H1799" s="67">
        <f t="shared" si="260"/>
        <v>8.4280209430912634E-2</v>
      </c>
      <c r="I1799" s="67">
        <f t="shared" si="261"/>
        <v>1080.6643982817527</v>
      </c>
      <c r="J1799" s="71">
        <f t="shared" si="262"/>
        <v>148.66666666666666</v>
      </c>
      <c r="K1799" s="72">
        <f t="shared" si="263"/>
        <v>1080.6643982817527</v>
      </c>
    </row>
    <row r="1800" spans="1:11">
      <c r="A1800" s="65">
        <v>1785</v>
      </c>
      <c r="B1800" s="67">
        <f t="shared" si="255"/>
        <v>1080.6643982817527</v>
      </c>
      <c r="C1800" s="66">
        <f t="shared" si="256"/>
        <v>148.75</v>
      </c>
      <c r="D1800" s="70">
        <f t="shared" si="257"/>
        <v>1081.1895577115581</v>
      </c>
      <c r="E1800" s="67">
        <f t="shared" si="258"/>
        <v>1081.1895577115581</v>
      </c>
      <c r="F1800" s="68">
        <f t="shared" si="259"/>
        <v>220.05638556277606</v>
      </c>
      <c r="G1800" s="68" cm="1">
        <f t="array" ref="G1800">_xll.DCE_EC312_SpecificHeat_Ca(B1800)</f>
        <v>650</v>
      </c>
      <c r="H1800" s="67">
        <f t="shared" si="260"/>
        <v>8.4232754150376662E-2</v>
      </c>
      <c r="I1800" s="67">
        <f t="shared" si="261"/>
        <v>1080.7486310359031</v>
      </c>
      <c r="J1800" s="71">
        <f t="shared" si="262"/>
        <v>148.75</v>
      </c>
      <c r="K1800" s="72">
        <f t="shared" si="263"/>
        <v>1080.7486310359031</v>
      </c>
    </row>
    <row r="1801" spans="1:11">
      <c r="A1801" s="65">
        <v>1786</v>
      </c>
      <c r="B1801" s="67">
        <f t="shared" si="255"/>
        <v>1080.7486310359031</v>
      </c>
      <c r="C1801" s="66">
        <f t="shared" si="256"/>
        <v>148.83333333333334</v>
      </c>
      <c r="D1801" s="70">
        <f t="shared" si="257"/>
        <v>1081.2734030390159</v>
      </c>
      <c r="E1801" s="67">
        <f t="shared" si="258"/>
        <v>1081.2734030390159</v>
      </c>
      <c r="F1801" s="68">
        <f t="shared" si="259"/>
        <v>219.93254928504811</v>
      </c>
      <c r="G1801" s="68" cm="1">
        <f t="array" ref="G1801">_xll.DCE_EC312_SpecificHeat_Ca(B1801)</f>
        <v>650</v>
      </c>
      <c r="H1801" s="67">
        <f t="shared" si="260"/>
        <v>8.4185352341471759E-2</v>
      </c>
      <c r="I1801" s="67">
        <f t="shared" si="261"/>
        <v>1080.8328163882445</v>
      </c>
      <c r="J1801" s="71">
        <f t="shared" si="262"/>
        <v>148.83333333333334</v>
      </c>
      <c r="K1801" s="72">
        <f t="shared" si="263"/>
        <v>1080.8328163882445</v>
      </c>
    </row>
    <row r="1802" spans="1:11">
      <c r="A1802" s="65">
        <v>1787</v>
      </c>
      <c r="B1802" s="67">
        <f t="shared" si="255"/>
        <v>1080.8328163882445</v>
      </c>
      <c r="C1802" s="66">
        <f t="shared" si="256"/>
        <v>148.91666666666666</v>
      </c>
      <c r="D1802" s="70">
        <f t="shared" si="257"/>
        <v>1081.357201473111</v>
      </c>
      <c r="E1802" s="67">
        <f t="shared" si="258"/>
        <v>1081.357201473111</v>
      </c>
      <c r="F1802" s="68">
        <f t="shared" si="259"/>
        <v>219.8088524644065</v>
      </c>
      <c r="G1802" s="68" cm="1">
        <f t="array" ref="G1802">_xll.DCE_EC312_SpecificHeat_Ca(B1802)</f>
        <v>650</v>
      </c>
      <c r="H1802" s="67">
        <f t="shared" si="260"/>
        <v>8.4138003913678386E-2</v>
      </c>
      <c r="I1802" s="67">
        <f t="shared" si="261"/>
        <v>1080.9169543921582</v>
      </c>
      <c r="J1802" s="71">
        <f t="shared" si="262"/>
        <v>148.91666666666666</v>
      </c>
      <c r="K1802" s="72">
        <f t="shared" si="263"/>
        <v>1080.9169543921582</v>
      </c>
    </row>
    <row r="1803" spans="1:11">
      <c r="A1803" s="65">
        <v>1788</v>
      </c>
      <c r="B1803" s="67">
        <f t="shared" si="255"/>
        <v>1080.9169543921582</v>
      </c>
      <c r="C1803" s="66">
        <f t="shared" si="256"/>
        <v>149</v>
      </c>
      <c r="D1803" s="70">
        <f t="shared" si="257"/>
        <v>1081.4409530662681</v>
      </c>
      <c r="E1803" s="67">
        <f t="shared" si="258"/>
        <v>1081.4409530662681</v>
      </c>
      <c r="F1803" s="68">
        <f t="shared" si="259"/>
        <v>219.68529486528382</v>
      </c>
      <c r="G1803" s="68" cm="1">
        <f t="array" ref="G1803">_xll.DCE_EC312_SpecificHeat_Ca(B1803)</f>
        <v>650</v>
      </c>
      <c r="H1803" s="67">
        <f t="shared" si="260"/>
        <v>8.4090708776826548E-2</v>
      </c>
      <c r="I1803" s="67">
        <f t="shared" si="261"/>
        <v>1081.001045100935</v>
      </c>
      <c r="J1803" s="71">
        <f t="shared" si="262"/>
        <v>149</v>
      </c>
      <c r="K1803" s="72">
        <f t="shared" si="263"/>
        <v>1081.001045100935</v>
      </c>
    </row>
    <row r="1804" spans="1:11">
      <c r="A1804" s="65">
        <v>1789</v>
      </c>
      <c r="B1804" s="67">
        <f t="shared" si="255"/>
        <v>1081.001045100935</v>
      </c>
      <c r="C1804" s="66">
        <f t="shared" si="256"/>
        <v>149.08333333333334</v>
      </c>
      <c r="D1804" s="70">
        <f t="shared" si="257"/>
        <v>1081.5246578708229</v>
      </c>
      <c r="E1804" s="67">
        <f t="shared" si="258"/>
        <v>1081.5246578708229</v>
      </c>
      <c r="F1804" s="68">
        <f t="shared" si="259"/>
        <v>219.5618762524488</v>
      </c>
      <c r="G1804" s="68" cm="1">
        <f t="array" ref="G1804">_xll.DCE_EC312_SpecificHeat_Ca(B1804)</f>
        <v>650</v>
      </c>
      <c r="H1804" s="67">
        <f t="shared" si="260"/>
        <v>8.4043466840874881E-2</v>
      </c>
      <c r="I1804" s="67">
        <f t="shared" si="261"/>
        <v>1081.085088567776</v>
      </c>
      <c r="J1804" s="71">
        <f t="shared" si="262"/>
        <v>149.08333333333334</v>
      </c>
      <c r="K1804" s="72">
        <f t="shared" si="263"/>
        <v>1081.085088567776</v>
      </c>
    </row>
    <row r="1805" spans="1:11">
      <c r="A1805" s="65">
        <v>1790</v>
      </c>
      <c r="B1805" s="67">
        <f t="shared" si="255"/>
        <v>1081.085088567776</v>
      </c>
      <c r="C1805" s="66">
        <f t="shared" si="256"/>
        <v>149.16666666666666</v>
      </c>
      <c r="D1805" s="70">
        <f t="shared" si="257"/>
        <v>1081.6083159390246</v>
      </c>
      <c r="E1805" s="67">
        <f t="shared" si="258"/>
        <v>1081.6083159390246</v>
      </c>
      <c r="F1805" s="68">
        <f t="shared" si="259"/>
        <v>219.43859639142241</v>
      </c>
      <c r="G1805" s="68" cm="1">
        <f t="array" ref="G1805">_xll.DCE_EC312_SpecificHeat_Ca(B1805)</f>
        <v>650</v>
      </c>
      <c r="H1805" s="67">
        <f t="shared" si="260"/>
        <v>8.3996278016069945E-2</v>
      </c>
      <c r="I1805" s="67">
        <f t="shared" si="261"/>
        <v>1081.169084845792</v>
      </c>
      <c r="J1805" s="71">
        <f t="shared" si="262"/>
        <v>149.16666666666666</v>
      </c>
      <c r="K1805" s="72">
        <f t="shared" si="263"/>
        <v>1081.169084845792</v>
      </c>
    </row>
    <row r="1806" spans="1:11">
      <c r="A1806" s="65">
        <v>1791</v>
      </c>
      <c r="B1806" s="67">
        <f t="shared" si="255"/>
        <v>1081.169084845792</v>
      </c>
      <c r="C1806" s="66">
        <f t="shared" si="256"/>
        <v>149.25</v>
      </c>
      <c r="D1806" s="70">
        <f t="shared" si="257"/>
        <v>1081.691927323034</v>
      </c>
      <c r="E1806" s="67">
        <f t="shared" si="258"/>
        <v>1081.691927323034</v>
      </c>
      <c r="F1806" s="68">
        <f t="shared" si="259"/>
        <v>219.3154550482225</v>
      </c>
      <c r="G1806" s="68" cm="1">
        <f t="array" ref="G1806">_xll.DCE_EC312_SpecificHeat_Ca(B1806)</f>
        <v>650</v>
      </c>
      <c r="H1806" s="67">
        <f t="shared" si="260"/>
        <v>8.3949142212848521E-2</v>
      </c>
      <c r="I1806" s="67">
        <f t="shared" si="261"/>
        <v>1081.2530339880047</v>
      </c>
      <c r="J1806" s="71">
        <f t="shared" si="262"/>
        <v>149.25</v>
      </c>
      <c r="K1806" s="72">
        <f t="shared" si="263"/>
        <v>1081.2530339880047</v>
      </c>
    </row>
    <row r="1807" spans="1:11">
      <c r="A1807" s="65">
        <v>1792</v>
      </c>
      <c r="B1807" s="67">
        <f t="shared" si="255"/>
        <v>1081.2530339880047</v>
      </c>
      <c r="C1807" s="66">
        <f t="shared" si="256"/>
        <v>149.33333333333334</v>
      </c>
      <c r="D1807" s="70">
        <f t="shared" si="257"/>
        <v>1081.7754920749248</v>
      </c>
      <c r="E1807" s="67">
        <f t="shared" si="258"/>
        <v>1081.7754920749248</v>
      </c>
      <c r="F1807" s="68">
        <f t="shared" si="259"/>
        <v>219.19245198909252</v>
      </c>
      <c r="G1807" s="68" cm="1">
        <f t="array" ref="G1807">_xll.DCE_EC312_SpecificHeat_Ca(B1807)</f>
        <v>650</v>
      </c>
      <c r="H1807" s="67">
        <f t="shared" si="260"/>
        <v>8.3902059341733726E-2</v>
      </c>
      <c r="I1807" s="67">
        <f t="shared" si="261"/>
        <v>1081.3369360473464</v>
      </c>
      <c r="J1807" s="71">
        <f t="shared" si="262"/>
        <v>149.33333333333334</v>
      </c>
      <c r="K1807" s="72">
        <f t="shared" si="263"/>
        <v>1081.3369360473464</v>
      </c>
    </row>
    <row r="1808" spans="1:11">
      <c r="A1808" s="65">
        <v>1793</v>
      </c>
      <c r="B1808" s="67">
        <f t="shared" si="255"/>
        <v>1081.3369360473464</v>
      </c>
      <c r="C1808" s="66">
        <f t="shared" si="256"/>
        <v>149.41666666666666</v>
      </c>
      <c r="D1808" s="70">
        <f t="shared" si="257"/>
        <v>1081.8590102466842</v>
      </c>
      <c r="E1808" s="67">
        <f t="shared" si="258"/>
        <v>1081.8590102466842</v>
      </c>
      <c r="F1808" s="68">
        <f t="shared" si="259"/>
        <v>219.06958698121616</v>
      </c>
      <c r="G1808" s="68" cm="1">
        <f t="array" ref="G1808">_xll.DCE_EC312_SpecificHeat_Ca(B1808)</f>
        <v>650</v>
      </c>
      <c r="H1808" s="67">
        <f t="shared" si="260"/>
        <v>8.3855029313608581E-2</v>
      </c>
      <c r="I1808" s="67">
        <f t="shared" si="261"/>
        <v>1081.42079107666</v>
      </c>
      <c r="J1808" s="71">
        <f t="shared" si="262"/>
        <v>149.41666666666666</v>
      </c>
      <c r="K1808" s="72">
        <f t="shared" si="263"/>
        <v>1081.42079107666</v>
      </c>
    </row>
    <row r="1809" spans="1:11">
      <c r="A1809" s="65">
        <v>1794</v>
      </c>
      <c r="B1809" s="67">
        <f t="shared" ref="B1809:B1872" si="264">IF(A1809=1,20,I1808)</f>
        <v>1081.42079107666</v>
      </c>
      <c r="C1809" s="66">
        <f t="shared" ref="C1809:C1872" si="265">A1809*5/60</f>
        <v>149.5</v>
      </c>
      <c r="D1809" s="70">
        <f t="shared" ref="D1809:D1872" si="266">20 + 345 *LOG10(8 * C1809 + 1)</f>
        <v>1081.9424818902116</v>
      </c>
      <c r="E1809" s="67">
        <f t="shared" ref="E1809:E1872" si="267">D1809</f>
        <v>1081.9424818902116</v>
      </c>
      <c r="F1809" s="68">
        <f t="shared" ref="F1809:F1872" si="268">25 * (D1809 - B1809)+1 * 0.7 * 1 * 0.0000000567 * ((E1809 + 273) ^ 4 - (B1809 + 273) ^ 4)</f>
        <v>218.94685979191956</v>
      </c>
      <c r="G1809" s="68" cm="1">
        <f t="array" ref="G1809">_xll.DCE_EC312_SpecificHeat_Ca(B1809)</f>
        <v>650</v>
      </c>
      <c r="H1809" s="67">
        <f t="shared" ref="H1809:H1872" si="269">$G$10 * $G$9 / (G1809 * 7850) * F1809 * 5</f>
        <v>8.3808052039410649E-2</v>
      </c>
      <c r="I1809" s="67">
        <f t="shared" ref="I1809:I1872" si="270">B1809+H1809</f>
        <v>1081.5045991286993</v>
      </c>
      <c r="J1809" s="71">
        <f t="shared" si="262"/>
        <v>149.5</v>
      </c>
      <c r="K1809" s="72">
        <f t="shared" si="263"/>
        <v>1081.5045991286993</v>
      </c>
    </row>
    <row r="1810" spans="1:11">
      <c r="A1810" s="65">
        <v>1795</v>
      </c>
      <c r="B1810" s="67">
        <f t="shared" si="264"/>
        <v>1081.5045991286993</v>
      </c>
      <c r="C1810" s="66">
        <f t="shared" si="265"/>
        <v>149.58333333333334</v>
      </c>
      <c r="D1810" s="70">
        <f t="shared" si="266"/>
        <v>1082.0259070573204</v>
      </c>
      <c r="E1810" s="67">
        <f t="shared" si="267"/>
        <v>1082.0259070573204</v>
      </c>
      <c r="F1810" s="68">
        <f t="shared" si="268"/>
        <v>218.82427018923659</v>
      </c>
      <c r="G1810" s="68" cm="1">
        <f t="array" ref="G1810">_xll.DCE_EC312_SpecificHeat_Ca(B1810)</f>
        <v>650</v>
      </c>
      <c r="H1810" s="67">
        <f t="shared" si="269"/>
        <v>8.37611274303484E-2</v>
      </c>
      <c r="I1810" s="67">
        <f t="shared" si="270"/>
        <v>1081.5883602561296</v>
      </c>
      <c r="J1810" s="71">
        <f t="shared" si="262"/>
        <v>149.58333333333334</v>
      </c>
      <c r="K1810" s="72">
        <f t="shared" si="263"/>
        <v>1081.5883602561296</v>
      </c>
    </row>
    <row r="1811" spans="1:11">
      <c r="A1811" s="65">
        <v>1796</v>
      </c>
      <c r="B1811" s="67">
        <f t="shared" si="264"/>
        <v>1081.5883602561296</v>
      </c>
      <c r="C1811" s="66">
        <f t="shared" si="265"/>
        <v>149.66666666666666</v>
      </c>
      <c r="D1811" s="70">
        <f t="shared" si="266"/>
        <v>1082.1092857997376</v>
      </c>
      <c r="E1811" s="67">
        <f t="shared" si="267"/>
        <v>1082.1092857997376</v>
      </c>
      <c r="F1811" s="68">
        <f t="shared" si="268"/>
        <v>218.70181794192251</v>
      </c>
      <c r="G1811" s="68" cm="1">
        <f t="array" ref="G1811">_xll.DCE_EC312_SpecificHeat_Ca(B1811)</f>
        <v>650</v>
      </c>
      <c r="H1811" s="67">
        <f t="shared" si="269"/>
        <v>8.371425539790639E-2</v>
      </c>
      <c r="I1811" s="67">
        <f t="shared" si="270"/>
        <v>1081.6720745115274</v>
      </c>
      <c r="J1811" s="71">
        <f t="shared" si="262"/>
        <v>149.66666666666666</v>
      </c>
      <c r="K1811" s="72">
        <f t="shared" si="263"/>
        <v>1081.6720745115274</v>
      </c>
    </row>
    <row r="1812" spans="1:11">
      <c r="A1812" s="65">
        <v>1797</v>
      </c>
      <c r="B1812" s="67">
        <f t="shared" si="264"/>
        <v>1081.6720745115274</v>
      </c>
      <c r="C1812" s="66">
        <f t="shared" si="265"/>
        <v>149.75</v>
      </c>
      <c r="D1812" s="70">
        <f t="shared" si="266"/>
        <v>1082.1926181691028</v>
      </c>
      <c r="E1812" s="67">
        <f t="shared" si="267"/>
        <v>1082.1926181691028</v>
      </c>
      <c r="F1812" s="68">
        <f t="shared" si="268"/>
        <v>218.57950281874739</v>
      </c>
      <c r="G1812" s="68" cm="1">
        <f t="array" ref="G1812">_xll.DCE_EC312_SpecificHeat_Ca(B1812)</f>
        <v>650</v>
      </c>
      <c r="H1812" s="67">
        <f t="shared" si="269"/>
        <v>8.3667435853574917E-2</v>
      </c>
      <c r="I1812" s="67">
        <f t="shared" si="270"/>
        <v>1081.755741947381</v>
      </c>
      <c r="J1812" s="71">
        <f t="shared" si="262"/>
        <v>149.75</v>
      </c>
      <c r="K1812" s="72">
        <f t="shared" si="263"/>
        <v>1081.755741947381</v>
      </c>
    </row>
    <row r="1813" spans="1:11">
      <c r="A1813" s="65">
        <v>1798</v>
      </c>
      <c r="B1813" s="67">
        <f t="shared" si="264"/>
        <v>1081.755741947381</v>
      </c>
      <c r="C1813" s="66">
        <f t="shared" si="265"/>
        <v>149.83333333333334</v>
      </c>
      <c r="D1813" s="70">
        <f t="shared" si="266"/>
        <v>1082.2759042169707</v>
      </c>
      <c r="E1813" s="67">
        <f t="shared" si="267"/>
        <v>1082.2759042169707</v>
      </c>
      <c r="F1813" s="68">
        <f t="shared" si="268"/>
        <v>218.4573245893497</v>
      </c>
      <c r="G1813" s="68" cm="1">
        <f t="array" ref="G1813">_xll.DCE_EC312_SpecificHeat_Ca(B1813)</f>
        <v>650</v>
      </c>
      <c r="H1813" s="67">
        <f t="shared" si="269"/>
        <v>8.3620668709176602E-2</v>
      </c>
      <c r="I1813" s="67">
        <f t="shared" si="270"/>
        <v>1081.8393626160903</v>
      </c>
      <c r="J1813" s="71">
        <f t="shared" si="262"/>
        <v>149.83333333333334</v>
      </c>
      <c r="K1813" s="72">
        <f t="shared" si="263"/>
        <v>1081.8393626160903</v>
      </c>
    </row>
    <row r="1814" spans="1:11">
      <c r="A1814" s="65">
        <v>1799</v>
      </c>
      <c r="B1814" s="67">
        <f t="shared" si="264"/>
        <v>1081.8393626160903</v>
      </c>
      <c r="C1814" s="66">
        <f t="shared" si="265"/>
        <v>149.91666666666666</v>
      </c>
      <c r="D1814" s="70">
        <f t="shared" si="266"/>
        <v>1082.35914399481</v>
      </c>
      <c r="E1814" s="67">
        <f t="shared" si="267"/>
        <v>1082.35914399481</v>
      </c>
      <c r="F1814" s="68">
        <f t="shared" si="268"/>
        <v>218.33528302399819</v>
      </c>
      <c r="G1814" s="68" cm="1">
        <f t="array" ref="G1814">_xll.DCE_EC312_SpecificHeat_Ca(B1814)</f>
        <v>650</v>
      </c>
      <c r="H1814" s="67">
        <f t="shared" si="269"/>
        <v>8.3573953876775395E-2</v>
      </c>
      <c r="I1814" s="67">
        <f t="shared" si="270"/>
        <v>1081.9229365699671</v>
      </c>
      <c r="J1814" s="71">
        <f t="shared" si="262"/>
        <v>149.91666666666666</v>
      </c>
      <c r="K1814" s="72">
        <f t="shared" si="263"/>
        <v>1081.9229365699671</v>
      </c>
    </row>
    <row r="1815" spans="1:11">
      <c r="A1815" s="65">
        <v>1800</v>
      </c>
      <c r="B1815" s="67">
        <f t="shared" si="264"/>
        <v>1081.9229365699671</v>
      </c>
      <c r="C1815" s="66">
        <f t="shared" si="265"/>
        <v>150</v>
      </c>
      <c r="D1815" s="70">
        <f t="shared" si="266"/>
        <v>1082.4423375540025</v>
      </c>
      <c r="E1815" s="67">
        <f t="shared" si="267"/>
        <v>1082.4423375540025</v>
      </c>
      <c r="F1815" s="68">
        <f t="shared" si="268"/>
        <v>218.2133778931063</v>
      </c>
      <c r="G1815" s="68" cm="1">
        <f t="array" ref="G1815">_xll.DCE_EC312_SpecificHeat_Ca(B1815)</f>
        <v>650</v>
      </c>
      <c r="H1815" s="67">
        <f t="shared" si="269"/>
        <v>8.3527291268490594E-2</v>
      </c>
      <c r="I1815" s="67">
        <f t="shared" si="270"/>
        <v>1082.0064638612355</v>
      </c>
      <c r="J1815" s="71">
        <f t="shared" si="262"/>
        <v>150</v>
      </c>
      <c r="K1815" s="72">
        <f t="shared" si="263"/>
        <v>1082.0064638612355</v>
      </c>
    </row>
    <row r="1816" spans="1:11">
      <c r="A1816" s="65">
        <v>1801</v>
      </c>
      <c r="B1816" s="67">
        <f t="shared" si="264"/>
        <v>1082.0064638612355</v>
      </c>
      <c r="C1816" s="66">
        <f t="shared" si="265"/>
        <v>150.08333333333334</v>
      </c>
      <c r="D1816" s="70">
        <f t="shared" si="266"/>
        <v>1082.5254849458461</v>
      </c>
      <c r="E1816" s="67">
        <f t="shared" si="267"/>
        <v>1082.5254849458461</v>
      </c>
      <c r="F1816" s="68">
        <f t="shared" si="268"/>
        <v>218.09160896812796</v>
      </c>
      <c r="G1816" s="68" cm="1">
        <f t="array" ref="G1816">_xll.DCE_EC312_SpecificHeat_Ca(B1816)</f>
        <v>650</v>
      </c>
      <c r="H1816" s="67">
        <f t="shared" si="269"/>
        <v>8.3480680796839762E-2</v>
      </c>
      <c r="I1816" s="67">
        <f t="shared" si="270"/>
        <v>1082.0899445420323</v>
      </c>
      <c r="J1816" s="71">
        <f t="shared" si="262"/>
        <v>150.08333333333334</v>
      </c>
      <c r="K1816" s="72">
        <f t="shared" si="263"/>
        <v>1082.0899445420323</v>
      </c>
    </row>
    <row r="1817" spans="1:11">
      <c r="A1817" s="65">
        <v>1802</v>
      </c>
      <c r="B1817" s="67">
        <f t="shared" si="264"/>
        <v>1082.0899445420323</v>
      </c>
      <c r="C1817" s="66">
        <f t="shared" si="265"/>
        <v>150.16666666666666</v>
      </c>
      <c r="D1817" s="70">
        <f t="shared" si="266"/>
        <v>1082.6085862215518</v>
      </c>
      <c r="E1817" s="67">
        <f t="shared" si="267"/>
        <v>1082.6085862215518</v>
      </c>
      <c r="F1817" s="68">
        <f t="shared" si="268"/>
        <v>217.96997602037925</v>
      </c>
      <c r="G1817" s="68" cm="1">
        <f t="array" ref="G1817">_xll.DCE_EC312_SpecificHeat_Ca(B1817)</f>
        <v>650</v>
      </c>
      <c r="H1817" s="67">
        <f t="shared" si="269"/>
        <v>8.3434122374287739E-2</v>
      </c>
      <c r="I1817" s="67">
        <f t="shared" si="270"/>
        <v>1082.1733786644065</v>
      </c>
      <c r="J1817" s="71">
        <f t="shared" si="262"/>
        <v>150.16666666666666</v>
      </c>
      <c r="K1817" s="72">
        <f t="shared" si="263"/>
        <v>1082.1733786644065</v>
      </c>
    </row>
    <row r="1818" spans="1:11">
      <c r="A1818" s="65">
        <v>1803</v>
      </c>
      <c r="B1818" s="67">
        <f t="shared" si="264"/>
        <v>1082.1733786644065</v>
      </c>
      <c r="C1818" s="66">
        <f t="shared" si="265"/>
        <v>150.25</v>
      </c>
      <c r="D1818" s="70">
        <f t="shared" si="266"/>
        <v>1082.6916414322463</v>
      </c>
      <c r="E1818" s="67">
        <f t="shared" si="267"/>
        <v>1082.6916414322463</v>
      </c>
      <c r="F1818" s="68">
        <f t="shared" si="268"/>
        <v>217.84847882201154</v>
      </c>
      <c r="G1818" s="68" cm="1">
        <f t="array" ref="G1818">_xll.DCE_EC312_SpecificHeat_Ca(B1818)</f>
        <v>650</v>
      </c>
      <c r="H1818" s="67">
        <f t="shared" si="269"/>
        <v>8.3387615913619068E-2</v>
      </c>
      <c r="I1818" s="67">
        <f t="shared" si="270"/>
        <v>1082.2567662803201</v>
      </c>
      <c r="J1818" s="71">
        <f t="shared" si="262"/>
        <v>150.25</v>
      </c>
      <c r="K1818" s="72">
        <f t="shared" si="263"/>
        <v>1082.2567662803201</v>
      </c>
    </row>
    <row r="1819" spans="1:11">
      <c r="A1819" s="65">
        <v>1804</v>
      </c>
      <c r="B1819" s="67">
        <f t="shared" si="264"/>
        <v>1082.2567662803201</v>
      </c>
      <c r="C1819" s="66">
        <f t="shared" si="265"/>
        <v>150.33333333333334</v>
      </c>
      <c r="D1819" s="70">
        <f t="shared" si="266"/>
        <v>1082.7746506289716</v>
      </c>
      <c r="E1819" s="67">
        <f t="shared" si="267"/>
        <v>1082.7746506289716</v>
      </c>
      <c r="F1819" s="68">
        <f t="shared" si="268"/>
        <v>217.72711714591708</v>
      </c>
      <c r="G1819" s="68" cm="1">
        <f t="array" ref="G1819">_xll.DCE_EC312_SpecificHeat_Ca(B1819)</f>
        <v>650</v>
      </c>
      <c r="H1819" s="67">
        <f t="shared" si="269"/>
        <v>8.3341161327901869E-2</v>
      </c>
      <c r="I1819" s="67">
        <f t="shared" si="270"/>
        <v>1082.3401074416481</v>
      </c>
      <c r="J1819" s="71">
        <f t="shared" si="262"/>
        <v>150.33333333333334</v>
      </c>
      <c r="K1819" s="72">
        <f t="shared" si="263"/>
        <v>1082.3401074416481</v>
      </c>
    </row>
    <row r="1820" spans="1:11">
      <c r="A1820" s="65">
        <v>1805</v>
      </c>
      <c r="B1820" s="67">
        <f t="shared" si="264"/>
        <v>1082.3401074416481</v>
      </c>
      <c r="C1820" s="66">
        <f t="shared" si="265"/>
        <v>150.41666666666666</v>
      </c>
      <c r="D1820" s="70">
        <f t="shared" si="266"/>
        <v>1082.857613862684</v>
      </c>
      <c r="E1820" s="67">
        <f t="shared" si="267"/>
        <v>1082.857613862684</v>
      </c>
      <c r="F1820" s="68">
        <f t="shared" si="268"/>
        <v>217.60589076504155</v>
      </c>
      <c r="G1820" s="68" cm="1">
        <f t="array" ref="G1820">_xll.DCE_EC312_SpecificHeat_Ca(B1820)</f>
        <v>650</v>
      </c>
      <c r="H1820" s="67">
        <f t="shared" si="269"/>
        <v>8.329475853022475E-2</v>
      </c>
      <c r="I1820" s="67">
        <f t="shared" si="270"/>
        <v>1082.4234022001783</v>
      </c>
      <c r="J1820" s="71">
        <f t="shared" si="262"/>
        <v>150.41666666666666</v>
      </c>
      <c r="K1820" s="72">
        <f t="shared" si="263"/>
        <v>1082.4234022001783</v>
      </c>
    </row>
    <row r="1821" spans="1:11">
      <c r="A1821" s="65">
        <v>1806</v>
      </c>
      <c r="B1821" s="67">
        <f t="shared" si="264"/>
        <v>1082.4234022001783</v>
      </c>
      <c r="C1821" s="66">
        <f t="shared" si="265"/>
        <v>150.5</v>
      </c>
      <c r="D1821" s="70">
        <f t="shared" si="266"/>
        <v>1082.9405311842561</v>
      </c>
      <c r="E1821" s="67">
        <f t="shared" si="267"/>
        <v>1082.9405311842561</v>
      </c>
      <c r="F1821" s="68">
        <f t="shared" si="268"/>
        <v>217.48479945324357</v>
      </c>
      <c r="G1821" s="68" cm="1">
        <f t="array" ref="G1821">_xll.DCE_EC312_SpecificHeat_Ca(B1821)</f>
        <v>650</v>
      </c>
      <c r="H1821" s="67">
        <f t="shared" si="269"/>
        <v>8.3248407434025742E-2</v>
      </c>
      <c r="I1821" s="67">
        <f t="shared" si="270"/>
        <v>1082.5066506076123</v>
      </c>
      <c r="J1821" s="71">
        <f t="shared" si="262"/>
        <v>150.5</v>
      </c>
      <c r="K1821" s="72">
        <f t="shared" si="263"/>
        <v>1082.5066506076123</v>
      </c>
    </row>
    <row r="1822" spans="1:11">
      <c r="A1822" s="65">
        <v>1807</v>
      </c>
      <c r="B1822" s="67">
        <f t="shared" si="264"/>
        <v>1082.5066506076123</v>
      </c>
      <c r="C1822" s="66">
        <f t="shared" si="265"/>
        <v>150.58333333333334</v>
      </c>
      <c r="D1822" s="70">
        <f t="shared" si="266"/>
        <v>1083.0234026444753</v>
      </c>
      <c r="E1822" s="67">
        <f t="shared" si="267"/>
        <v>1083.0234026444753</v>
      </c>
      <c r="F1822" s="68">
        <f t="shared" si="268"/>
        <v>217.36384298455158</v>
      </c>
      <c r="G1822" s="68" cm="1">
        <f t="array" ref="G1822">_xll.DCE_EC312_SpecificHeat_Ca(B1822)</f>
        <v>650</v>
      </c>
      <c r="H1822" s="67">
        <f t="shared" si="269"/>
        <v>8.3202107952807913E-2</v>
      </c>
      <c r="I1822" s="67">
        <f t="shared" si="270"/>
        <v>1082.589852715565</v>
      </c>
      <c r="J1822" s="71">
        <f t="shared" si="262"/>
        <v>150.58333333333334</v>
      </c>
      <c r="K1822" s="72">
        <f t="shared" si="263"/>
        <v>1082.589852715565</v>
      </c>
    </row>
    <row r="1823" spans="1:11">
      <c r="A1823" s="65">
        <v>1808</v>
      </c>
      <c r="B1823" s="67">
        <f t="shared" si="264"/>
        <v>1082.589852715565</v>
      </c>
      <c r="C1823" s="66">
        <f t="shared" si="265"/>
        <v>150.66666666666666</v>
      </c>
      <c r="D1823" s="70">
        <f t="shared" si="266"/>
        <v>1083.1062282940452</v>
      </c>
      <c r="E1823" s="67">
        <f t="shared" si="267"/>
        <v>1083.1062282940452</v>
      </c>
      <c r="F1823" s="68">
        <f t="shared" si="268"/>
        <v>217.24302113370169</v>
      </c>
      <c r="G1823" s="68" cm="1">
        <f t="array" ref="G1823">_xll.DCE_EC312_SpecificHeat_Ca(B1823)</f>
        <v>650</v>
      </c>
      <c r="H1823" s="67">
        <f t="shared" si="269"/>
        <v>8.3155860000345139E-2</v>
      </c>
      <c r="I1823" s="67">
        <f t="shared" si="270"/>
        <v>1082.6730085755653</v>
      </c>
      <c r="J1823" s="71">
        <f t="shared" si="262"/>
        <v>150.66666666666666</v>
      </c>
      <c r="K1823" s="72">
        <f t="shared" si="263"/>
        <v>1082.6730085755653</v>
      </c>
    </row>
    <row r="1824" spans="1:11">
      <c r="A1824" s="65">
        <v>1809</v>
      </c>
      <c r="B1824" s="67">
        <f t="shared" si="264"/>
        <v>1082.6730085755653</v>
      </c>
      <c r="C1824" s="66">
        <f t="shared" si="265"/>
        <v>150.75</v>
      </c>
      <c r="D1824" s="70">
        <f t="shared" si="266"/>
        <v>1083.1890081835854</v>
      </c>
      <c r="E1824" s="67">
        <f t="shared" si="267"/>
        <v>1083.1890081835854</v>
      </c>
      <c r="F1824" s="68">
        <f t="shared" si="268"/>
        <v>217.12233367592697</v>
      </c>
      <c r="G1824" s="68" cm="1">
        <f t="array" ref="G1824">_xll.DCE_EC312_SpecificHeat_Ca(B1824)</f>
        <v>650</v>
      </c>
      <c r="H1824" s="67">
        <f t="shared" si="269"/>
        <v>8.3109663490601643E-2</v>
      </c>
      <c r="I1824" s="67">
        <f t="shared" si="270"/>
        <v>1082.7561182390559</v>
      </c>
      <c r="J1824" s="71">
        <f t="shared" si="262"/>
        <v>150.75</v>
      </c>
      <c r="K1824" s="72">
        <f t="shared" si="263"/>
        <v>1082.7561182390559</v>
      </c>
    </row>
    <row r="1825" spans="1:11">
      <c r="A1825" s="65">
        <v>1810</v>
      </c>
      <c r="B1825" s="67">
        <f t="shared" si="264"/>
        <v>1082.7561182390559</v>
      </c>
      <c r="C1825" s="66">
        <f t="shared" si="265"/>
        <v>150.83333333333334</v>
      </c>
      <c r="D1825" s="70">
        <f t="shared" si="266"/>
        <v>1083.2717423636316</v>
      </c>
      <c r="E1825" s="67">
        <f t="shared" si="267"/>
        <v>1083.2717423636316</v>
      </c>
      <c r="F1825" s="68">
        <f t="shared" si="268"/>
        <v>217.00178038674412</v>
      </c>
      <c r="G1825" s="68" cm="1">
        <f t="array" ref="G1825">_xll.DCE_EC312_SpecificHeat_Ca(B1825)</f>
        <v>650</v>
      </c>
      <c r="H1825" s="67">
        <f t="shared" si="269"/>
        <v>8.3063518337650077E-2</v>
      </c>
      <c r="I1825" s="67">
        <f t="shared" si="270"/>
        <v>1082.8391817573936</v>
      </c>
      <c r="J1825" s="71">
        <f t="shared" si="262"/>
        <v>150.83333333333334</v>
      </c>
      <c r="K1825" s="72">
        <f t="shared" si="263"/>
        <v>1082.8391817573936</v>
      </c>
    </row>
    <row r="1826" spans="1:11">
      <c r="A1826" s="65">
        <v>1811</v>
      </c>
      <c r="B1826" s="67">
        <f t="shared" si="264"/>
        <v>1082.8391817573936</v>
      </c>
      <c r="C1826" s="66">
        <f t="shared" si="265"/>
        <v>150.91666666666666</v>
      </c>
      <c r="D1826" s="70">
        <f t="shared" si="266"/>
        <v>1083.3544308846358</v>
      </c>
      <c r="E1826" s="67">
        <f t="shared" si="267"/>
        <v>1083.3544308846358</v>
      </c>
      <c r="F1826" s="68">
        <f t="shared" si="268"/>
        <v>216.88136104255213</v>
      </c>
      <c r="G1826" s="68" cm="1">
        <f t="array" ref="G1826">_xll.DCE_EC312_SpecificHeat_Ca(B1826)</f>
        <v>650</v>
      </c>
      <c r="H1826" s="67">
        <f t="shared" si="269"/>
        <v>8.3017424455900948E-2</v>
      </c>
      <c r="I1826" s="67">
        <f t="shared" si="270"/>
        <v>1082.9221991818495</v>
      </c>
      <c r="J1826" s="71">
        <f t="shared" si="262"/>
        <v>150.91666666666666</v>
      </c>
      <c r="K1826" s="72">
        <f t="shared" si="263"/>
        <v>1082.9221991818495</v>
      </c>
    </row>
    <row r="1827" spans="1:11">
      <c r="A1827" s="65">
        <v>1812</v>
      </c>
      <c r="B1827" s="67">
        <f t="shared" si="264"/>
        <v>1082.9221991818495</v>
      </c>
      <c r="C1827" s="66">
        <f t="shared" si="265"/>
        <v>151</v>
      </c>
      <c r="D1827" s="70">
        <f t="shared" si="266"/>
        <v>1083.4370737969662</v>
      </c>
      <c r="E1827" s="67">
        <f t="shared" si="267"/>
        <v>1083.4370737969662</v>
      </c>
      <c r="F1827" s="68">
        <f t="shared" si="268"/>
        <v>216.76107541980335</v>
      </c>
      <c r="G1827" s="68" cm="1">
        <f t="array" ref="G1827">_xll.DCE_EC312_SpecificHeat_Ca(B1827)</f>
        <v>650</v>
      </c>
      <c r="H1827" s="67">
        <f t="shared" si="269"/>
        <v>8.2971381759785079E-2</v>
      </c>
      <c r="I1827" s="67">
        <f t="shared" si="270"/>
        <v>1083.0051705636092</v>
      </c>
      <c r="J1827" s="71">
        <f t="shared" si="262"/>
        <v>151</v>
      </c>
      <c r="K1827" s="72">
        <f t="shared" si="263"/>
        <v>1083.0051705636092</v>
      </c>
    </row>
    <row r="1828" spans="1:11">
      <c r="A1828" s="65">
        <v>1813</v>
      </c>
      <c r="B1828" s="67">
        <f t="shared" si="264"/>
        <v>1083.0051705636092</v>
      </c>
      <c r="C1828" s="66">
        <f t="shared" si="265"/>
        <v>151.08333333333334</v>
      </c>
      <c r="D1828" s="70">
        <f t="shared" si="266"/>
        <v>1083.5196711509084</v>
      </c>
      <c r="E1828" s="67">
        <f t="shared" si="267"/>
        <v>1083.5196711509084</v>
      </c>
      <c r="F1828" s="68">
        <f t="shared" si="268"/>
        <v>216.64092329594067</v>
      </c>
      <c r="G1828" s="68" cm="1">
        <f t="array" ref="G1828">_xll.DCE_EC312_SpecificHeat_Ca(B1828)</f>
        <v>650</v>
      </c>
      <c r="H1828" s="67">
        <f t="shared" si="269"/>
        <v>8.2925390164112503E-2</v>
      </c>
      <c r="I1828" s="67">
        <f t="shared" si="270"/>
        <v>1083.0880959537733</v>
      </c>
      <c r="J1828" s="71">
        <f t="shared" si="262"/>
        <v>151.08333333333334</v>
      </c>
      <c r="K1828" s="72">
        <f t="shared" si="263"/>
        <v>1083.0880959537733</v>
      </c>
    </row>
    <row r="1829" spans="1:11">
      <c r="A1829" s="65">
        <v>1814</v>
      </c>
      <c r="B1829" s="67">
        <f t="shared" si="264"/>
        <v>1083.0880959537733</v>
      </c>
      <c r="C1829" s="66">
        <f t="shared" si="265"/>
        <v>151.16666666666666</v>
      </c>
      <c r="D1829" s="70">
        <f t="shared" si="266"/>
        <v>1083.6022229966643</v>
      </c>
      <c r="E1829" s="67">
        <f t="shared" si="267"/>
        <v>1083.6022229966643</v>
      </c>
      <c r="F1829" s="68">
        <f t="shared" si="268"/>
        <v>216.52090444851851</v>
      </c>
      <c r="G1829" s="68" cm="1">
        <f t="array" ref="G1829">_xll.DCE_EC312_SpecificHeat_Ca(B1829)</f>
        <v>650</v>
      </c>
      <c r="H1829" s="67">
        <f t="shared" si="269"/>
        <v>8.2879449583735956E-2</v>
      </c>
      <c r="I1829" s="67">
        <f t="shared" si="270"/>
        <v>1083.170975403357</v>
      </c>
      <c r="J1829" s="71">
        <f t="shared" si="262"/>
        <v>151.16666666666666</v>
      </c>
      <c r="K1829" s="72">
        <f t="shared" si="263"/>
        <v>1083.170975403357</v>
      </c>
    </row>
    <row r="1830" spans="1:11">
      <c r="A1830" s="65">
        <v>1815</v>
      </c>
      <c r="B1830" s="67">
        <f t="shared" si="264"/>
        <v>1083.170975403357</v>
      </c>
      <c r="C1830" s="66">
        <f t="shared" si="265"/>
        <v>151.25</v>
      </c>
      <c r="D1830" s="70">
        <f t="shared" si="266"/>
        <v>1083.684729384353</v>
      </c>
      <c r="E1830" s="67">
        <f t="shared" si="267"/>
        <v>1083.684729384353</v>
      </c>
      <c r="F1830" s="68">
        <f t="shared" si="268"/>
        <v>216.4010186555746</v>
      </c>
      <c r="G1830" s="68" cm="1">
        <f t="array" ref="G1830">_xll.DCE_EC312_SpecificHeat_Ca(B1830)</f>
        <v>650</v>
      </c>
      <c r="H1830" s="67">
        <f t="shared" si="269"/>
        <v>8.283355993369311E-2</v>
      </c>
      <c r="I1830" s="67">
        <f t="shared" si="270"/>
        <v>1083.2538089632908</v>
      </c>
      <c r="J1830" s="71">
        <f t="shared" si="262"/>
        <v>151.25</v>
      </c>
      <c r="K1830" s="72">
        <f t="shared" si="263"/>
        <v>1083.2538089632908</v>
      </c>
    </row>
    <row r="1831" spans="1:11">
      <c r="A1831" s="65">
        <v>1816</v>
      </c>
      <c r="B1831" s="67">
        <f t="shared" si="264"/>
        <v>1083.2538089632908</v>
      </c>
      <c r="C1831" s="66">
        <f t="shared" si="265"/>
        <v>151.33333333333334</v>
      </c>
      <c r="D1831" s="70">
        <f t="shared" si="266"/>
        <v>1083.767190364011</v>
      </c>
      <c r="E1831" s="67">
        <f t="shared" si="267"/>
        <v>1083.767190364011</v>
      </c>
      <c r="F1831" s="68">
        <f t="shared" si="268"/>
        <v>216.28126569590677</v>
      </c>
      <c r="G1831" s="68" cm="1">
        <f t="array" ref="G1831">_xll.DCE_EC312_SpecificHeat_Ca(B1831)</f>
        <v>650</v>
      </c>
      <c r="H1831" s="67">
        <f t="shared" si="269"/>
        <v>8.2787721129312666E-2</v>
      </c>
      <c r="I1831" s="67">
        <f t="shared" si="270"/>
        <v>1083.3365966844201</v>
      </c>
      <c r="J1831" s="71">
        <f t="shared" ref="J1831:J1894" si="271">C1831</f>
        <v>151.33333333333334</v>
      </c>
      <c r="K1831" s="72">
        <f t="shared" ref="K1831:K1894" si="272">I1831</f>
        <v>1083.3365966844201</v>
      </c>
    </row>
    <row r="1832" spans="1:11">
      <c r="A1832" s="65">
        <v>1817</v>
      </c>
      <c r="B1832" s="67">
        <f t="shared" si="264"/>
        <v>1083.3365966844201</v>
      </c>
      <c r="C1832" s="66">
        <f t="shared" si="265"/>
        <v>151.41666666666666</v>
      </c>
      <c r="D1832" s="70">
        <f t="shared" si="266"/>
        <v>1083.8496059855922</v>
      </c>
      <c r="E1832" s="67">
        <f t="shared" si="267"/>
        <v>1083.8496059855922</v>
      </c>
      <c r="F1832" s="68">
        <f t="shared" si="268"/>
        <v>216.16164534871859</v>
      </c>
      <c r="G1832" s="68" cm="1">
        <f t="array" ref="G1832">_xll.DCE_EC312_SpecificHeat_Ca(B1832)</f>
        <v>650</v>
      </c>
      <c r="H1832" s="67">
        <f t="shared" si="269"/>
        <v>8.2741933086078592E-2</v>
      </c>
      <c r="I1832" s="67">
        <f t="shared" si="270"/>
        <v>1083.4193386175061</v>
      </c>
      <c r="J1832" s="71">
        <f t="shared" si="271"/>
        <v>151.41666666666666</v>
      </c>
      <c r="K1832" s="72">
        <f t="shared" si="272"/>
        <v>1083.4193386175061</v>
      </c>
    </row>
    <row r="1833" spans="1:11">
      <c r="A1833" s="65">
        <v>1818</v>
      </c>
      <c r="B1833" s="67">
        <f t="shared" si="264"/>
        <v>1083.4193386175061</v>
      </c>
      <c r="C1833" s="66">
        <f t="shared" si="265"/>
        <v>151.5</v>
      </c>
      <c r="D1833" s="70">
        <f t="shared" si="266"/>
        <v>1083.9319762989678</v>
      </c>
      <c r="E1833" s="67">
        <f t="shared" si="267"/>
        <v>1083.9319762989678</v>
      </c>
      <c r="F1833" s="68">
        <f t="shared" si="268"/>
        <v>216.04215739353845</v>
      </c>
      <c r="G1833" s="68" cm="1">
        <f t="array" ref="G1833">_xll.DCE_EC312_SpecificHeat_Ca(B1833)</f>
        <v>650</v>
      </c>
      <c r="H1833" s="67">
        <f t="shared" si="269"/>
        <v>8.2696195719599172E-2</v>
      </c>
      <c r="I1833" s="67">
        <f t="shared" si="270"/>
        <v>1083.5020348132257</v>
      </c>
      <c r="J1833" s="71">
        <f t="shared" si="271"/>
        <v>151.5</v>
      </c>
      <c r="K1833" s="72">
        <f t="shared" si="272"/>
        <v>1083.5020348132257</v>
      </c>
    </row>
    <row r="1834" spans="1:11">
      <c r="A1834" s="65">
        <v>1819</v>
      </c>
      <c r="B1834" s="67">
        <f t="shared" si="264"/>
        <v>1083.5020348132257</v>
      </c>
      <c r="C1834" s="66">
        <f t="shared" si="265"/>
        <v>151.58333333333334</v>
      </c>
      <c r="D1834" s="70">
        <f t="shared" si="266"/>
        <v>1084.0143013539271</v>
      </c>
      <c r="E1834" s="67">
        <f t="shared" si="267"/>
        <v>1084.0143013539271</v>
      </c>
      <c r="F1834" s="68">
        <f t="shared" si="268"/>
        <v>215.92280161040861</v>
      </c>
      <c r="G1834" s="68" cm="1">
        <f t="array" ref="G1834">_xll.DCE_EC312_SpecificHeat_Ca(B1834)</f>
        <v>650</v>
      </c>
      <c r="H1834" s="67">
        <f t="shared" si="269"/>
        <v>8.2650508945679435E-2</v>
      </c>
      <c r="I1834" s="67">
        <f t="shared" si="270"/>
        <v>1083.5846853221715</v>
      </c>
      <c r="J1834" s="71">
        <f t="shared" si="271"/>
        <v>151.58333333333334</v>
      </c>
      <c r="K1834" s="72">
        <f t="shared" si="272"/>
        <v>1083.5846853221715</v>
      </c>
    </row>
    <row r="1835" spans="1:11">
      <c r="A1835" s="65">
        <v>1820</v>
      </c>
      <c r="B1835" s="67">
        <f t="shared" si="264"/>
        <v>1083.5846853221715</v>
      </c>
      <c r="C1835" s="66">
        <f t="shared" si="265"/>
        <v>151.66666666666666</v>
      </c>
      <c r="D1835" s="70">
        <f t="shared" si="266"/>
        <v>1084.0965812001773</v>
      </c>
      <c r="E1835" s="67">
        <f t="shared" si="267"/>
        <v>1084.0965812001773</v>
      </c>
      <c r="F1835" s="68">
        <f t="shared" si="268"/>
        <v>215.80357778002335</v>
      </c>
      <c r="G1835" s="68" cm="1">
        <f t="array" ref="G1835">_xll.DCE_EC312_SpecificHeat_Ca(B1835)</f>
        <v>650</v>
      </c>
      <c r="H1835" s="67">
        <f t="shared" si="269"/>
        <v>8.2604872680373947E-2</v>
      </c>
      <c r="I1835" s="67">
        <f t="shared" si="270"/>
        <v>1083.6672901948518</v>
      </c>
      <c r="J1835" s="71">
        <f t="shared" si="271"/>
        <v>151.66666666666666</v>
      </c>
      <c r="K1835" s="72">
        <f t="shared" si="272"/>
        <v>1083.6672901948518</v>
      </c>
    </row>
    <row r="1836" spans="1:11">
      <c r="A1836" s="65">
        <v>1821</v>
      </c>
      <c r="B1836" s="67">
        <f t="shared" si="264"/>
        <v>1083.6672901948518</v>
      </c>
      <c r="C1836" s="66">
        <f t="shared" si="265"/>
        <v>151.75</v>
      </c>
      <c r="D1836" s="70">
        <f t="shared" si="266"/>
        <v>1084.1788158873442</v>
      </c>
      <c r="E1836" s="67">
        <f t="shared" si="267"/>
        <v>1084.1788158873442</v>
      </c>
      <c r="F1836" s="68">
        <f t="shared" si="268"/>
        <v>215.68448568372648</v>
      </c>
      <c r="G1836" s="68" cm="1">
        <f t="array" ref="G1836">_xll.DCE_EC312_SpecificHeat_Ca(B1836)</f>
        <v>650</v>
      </c>
      <c r="H1836" s="67">
        <f t="shared" si="269"/>
        <v>8.2559286839985951E-2</v>
      </c>
      <c r="I1836" s="67">
        <f t="shared" si="270"/>
        <v>1083.7498494816919</v>
      </c>
      <c r="J1836" s="71">
        <f t="shared" si="271"/>
        <v>151.75</v>
      </c>
      <c r="K1836" s="72">
        <f t="shared" si="272"/>
        <v>1083.7498494816919</v>
      </c>
    </row>
    <row r="1837" spans="1:11">
      <c r="A1837" s="65">
        <v>1822</v>
      </c>
      <c r="B1837" s="67">
        <f t="shared" si="264"/>
        <v>1083.7498494816919</v>
      </c>
      <c r="C1837" s="66">
        <f t="shared" si="265"/>
        <v>151.83333333333334</v>
      </c>
      <c r="D1837" s="70">
        <f t="shared" si="266"/>
        <v>1084.261005464971</v>
      </c>
      <c r="E1837" s="67">
        <f t="shared" si="267"/>
        <v>1084.261005464971</v>
      </c>
      <c r="F1837" s="68">
        <f t="shared" si="268"/>
        <v>215.56552510286525</v>
      </c>
      <c r="G1837" s="68" cm="1">
        <f t="array" ref="G1837">_xll.DCE_EC312_SpecificHeat_Ca(B1837)</f>
        <v>650</v>
      </c>
      <c r="H1837" s="67">
        <f t="shared" si="269"/>
        <v>8.2513751340819924E-2</v>
      </c>
      <c r="I1837" s="67">
        <f t="shared" si="270"/>
        <v>1083.8323632330328</v>
      </c>
      <c r="J1837" s="71">
        <f t="shared" si="271"/>
        <v>151.83333333333334</v>
      </c>
      <c r="K1837" s="72">
        <f t="shared" si="272"/>
        <v>1083.8323632330328</v>
      </c>
    </row>
    <row r="1838" spans="1:11">
      <c r="A1838" s="65">
        <v>1823</v>
      </c>
      <c r="B1838" s="67">
        <f t="shared" si="264"/>
        <v>1083.8323632330328</v>
      </c>
      <c r="C1838" s="66">
        <f t="shared" si="265"/>
        <v>151.91666666666666</v>
      </c>
      <c r="D1838" s="70">
        <f t="shared" si="266"/>
        <v>1084.3431499825201</v>
      </c>
      <c r="E1838" s="67">
        <f t="shared" si="267"/>
        <v>1084.3431499825201</v>
      </c>
      <c r="F1838" s="68">
        <f t="shared" si="268"/>
        <v>215.4466958194171</v>
      </c>
      <c r="G1838" s="68" cm="1">
        <f t="array" ref="G1838">_xll.DCE_EC312_SpecificHeat_Ca(B1838)</f>
        <v>650</v>
      </c>
      <c r="H1838" s="67">
        <f t="shared" si="269"/>
        <v>8.2468266099421664E-2</v>
      </c>
      <c r="I1838" s="67">
        <f t="shared" si="270"/>
        <v>1083.9148314991321</v>
      </c>
      <c r="J1838" s="71">
        <f t="shared" si="271"/>
        <v>151.91666666666666</v>
      </c>
      <c r="K1838" s="72">
        <f t="shared" si="272"/>
        <v>1083.9148314991321</v>
      </c>
    </row>
    <row r="1839" spans="1:11">
      <c r="A1839" s="65">
        <v>1824</v>
      </c>
      <c r="B1839" s="67">
        <f t="shared" si="264"/>
        <v>1083.9148314991321</v>
      </c>
      <c r="C1839" s="66">
        <f t="shared" si="265"/>
        <v>152</v>
      </c>
      <c r="D1839" s="70">
        <f t="shared" si="266"/>
        <v>1084.4252494893724</v>
      </c>
      <c r="E1839" s="67">
        <f t="shared" si="267"/>
        <v>1084.4252494893724</v>
      </c>
      <c r="F1839" s="68">
        <f t="shared" si="268"/>
        <v>215.32799761613907</v>
      </c>
      <c r="G1839" s="68" cm="1">
        <f t="array" ref="G1839">_xll.DCE_EC312_SpecificHeat_Ca(B1839)</f>
        <v>650</v>
      </c>
      <c r="H1839" s="67">
        <f t="shared" si="269"/>
        <v>8.2422831032635285E-2</v>
      </c>
      <c r="I1839" s="67">
        <f t="shared" si="270"/>
        <v>1083.9972543301647</v>
      </c>
      <c r="J1839" s="71">
        <f t="shared" si="271"/>
        <v>152</v>
      </c>
      <c r="K1839" s="72">
        <f t="shared" si="272"/>
        <v>1083.9972543301647</v>
      </c>
    </row>
    <row r="1840" spans="1:11">
      <c r="A1840" s="65">
        <v>1825</v>
      </c>
      <c r="B1840" s="67">
        <f t="shared" si="264"/>
        <v>1083.9972543301647</v>
      </c>
      <c r="C1840" s="66">
        <f t="shared" si="265"/>
        <v>152.08333333333334</v>
      </c>
      <c r="D1840" s="70">
        <f t="shared" si="266"/>
        <v>1084.5073040348277</v>
      </c>
      <c r="E1840" s="67">
        <f t="shared" si="267"/>
        <v>1084.5073040348277</v>
      </c>
      <c r="F1840" s="68">
        <f t="shared" si="268"/>
        <v>215.20943027606046</v>
      </c>
      <c r="G1840" s="68" cm="1">
        <f t="array" ref="G1840">_xll.DCE_EC312_SpecificHeat_Ca(B1840)</f>
        <v>650</v>
      </c>
      <c r="H1840" s="67">
        <f t="shared" si="269"/>
        <v>8.2377446057409223E-2</v>
      </c>
      <c r="I1840" s="67">
        <f t="shared" si="270"/>
        <v>1084.079631776222</v>
      </c>
      <c r="J1840" s="71">
        <f t="shared" si="271"/>
        <v>152.08333333333334</v>
      </c>
      <c r="K1840" s="72">
        <f t="shared" si="272"/>
        <v>1084.079631776222</v>
      </c>
    </row>
    <row r="1841" spans="1:11">
      <c r="A1841" s="65">
        <v>1826</v>
      </c>
      <c r="B1841" s="67">
        <f t="shared" si="264"/>
        <v>1084.079631776222</v>
      </c>
      <c r="C1841" s="66">
        <f t="shared" si="265"/>
        <v>152.16666666666666</v>
      </c>
      <c r="D1841" s="70">
        <f t="shared" si="266"/>
        <v>1084.5893136681048</v>
      </c>
      <c r="E1841" s="67">
        <f t="shared" si="267"/>
        <v>1084.5893136681048</v>
      </c>
      <c r="F1841" s="68">
        <f t="shared" si="268"/>
        <v>215.09099358255258</v>
      </c>
      <c r="G1841" s="68" cm="1">
        <f t="array" ref="G1841">_xll.DCE_EC312_SpecificHeat_Ca(B1841)</f>
        <v>650</v>
      </c>
      <c r="H1841" s="67">
        <f t="shared" si="269"/>
        <v>8.2332111090822738E-2</v>
      </c>
      <c r="I1841" s="67">
        <f t="shared" si="270"/>
        <v>1084.1619638873128</v>
      </c>
      <c r="J1841" s="71">
        <f t="shared" si="271"/>
        <v>152.16666666666666</v>
      </c>
      <c r="K1841" s="72">
        <f t="shared" si="272"/>
        <v>1084.1619638873128</v>
      </c>
    </row>
    <row r="1842" spans="1:11">
      <c r="A1842" s="65">
        <v>1827</v>
      </c>
      <c r="B1842" s="67">
        <f t="shared" si="264"/>
        <v>1084.1619638873128</v>
      </c>
      <c r="C1842" s="66">
        <f t="shared" si="265"/>
        <v>152.25</v>
      </c>
      <c r="D1842" s="70">
        <f t="shared" si="266"/>
        <v>1084.6712784383417</v>
      </c>
      <c r="E1842" s="67">
        <f t="shared" si="267"/>
        <v>1084.6712784383417</v>
      </c>
      <c r="F1842" s="68">
        <f t="shared" si="268"/>
        <v>214.97268731960546</v>
      </c>
      <c r="G1842" s="68" cm="1">
        <f t="array" ref="G1842">_xll.DCE_EC312_SpecificHeat_Ca(B1842)</f>
        <v>650</v>
      </c>
      <c r="H1842" s="67">
        <f t="shared" si="269"/>
        <v>8.2286826050191941E-2</v>
      </c>
      <c r="I1842" s="67">
        <f t="shared" si="270"/>
        <v>1084.244250713363</v>
      </c>
      <c r="J1842" s="71">
        <f t="shared" si="271"/>
        <v>152.25</v>
      </c>
      <c r="K1842" s="72">
        <f t="shared" si="272"/>
        <v>1084.244250713363</v>
      </c>
    </row>
    <row r="1843" spans="1:11">
      <c r="A1843" s="65">
        <v>1828</v>
      </c>
      <c r="B1843" s="67">
        <f t="shared" si="264"/>
        <v>1084.244250713363</v>
      </c>
      <c r="C1843" s="66">
        <f t="shared" si="265"/>
        <v>152.33333333333334</v>
      </c>
      <c r="D1843" s="70">
        <f t="shared" si="266"/>
        <v>1084.7531983945962</v>
      </c>
      <c r="E1843" s="67">
        <f t="shared" si="267"/>
        <v>1084.7531983945962</v>
      </c>
      <c r="F1843" s="68">
        <f t="shared" si="268"/>
        <v>214.8545112718144</v>
      </c>
      <c r="G1843" s="68" cm="1">
        <f t="array" ref="G1843">_xll.DCE_EC312_SpecificHeat_Ca(B1843)</f>
        <v>650</v>
      </c>
      <c r="H1843" s="67">
        <f t="shared" si="269"/>
        <v>8.2241590853064664E-2</v>
      </c>
      <c r="I1843" s="67">
        <f t="shared" si="270"/>
        <v>1084.3264923042161</v>
      </c>
      <c r="J1843" s="71">
        <f t="shared" si="271"/>
        <v>152.33333333333334</v>
      </c>
      <c r="K1843" s="72">
        <f t="shared" si="272"/>
        <v>1084.3264923042161</v>
      </c>
    </row>
    <row r="1844" spans="1:11">
      <c r="A1844" s="65">
        <v>1829</v>
      </c>
      <c r="B1844" s="67">
        <f t="shared" si="264"/>
        <v>1084.3264923042161</v>
      </c>
      <c r="C1844" s="66">
        <f t="shared" si="265"/>
        <v>152.41666666666666</v>
      </c>
      <c r="D1844" s="70">
        <f t="shared" si="266"/>
        <v>1084.8350735858446</v>
      </c>
      <c r="E1844" s="67">
        <f t="shared" si="267"/>
        <v>1084.8350735858446</v>
      </c>
      <c r="F1844" s="68">
        <f t="shared" si="268"/>
        <v>214.7364652238555</v>
      </c>
      <c r="G1844" s="68" cm="1">
        <f t="array" ref="G1844">_xll.DCE_EC312_SpecificHeat_Ca(B1844)</f>
        <v>650</v>
      </c>
      <c r="H1844" s="67">
        <f t="shared" si="269"/>
        <v>8.2196405417019641E-2</v>
      </c>
      <c r="I1844" s="67">
        <f t="shared" si="270"/>
        <v>1084.4086887096332</v>
      </c>
      <c r="J1844" s="71">
        <f t="shared" si="271"/>
        <v>152.41666666666666</v>
      </c>
      <c r="K1844" s="72">
        <f t="shared" si="272"/>
        <v>1084.4086887096332</v>
      </c>
    </row>
    <row r="1845" spans="1:11">
      <c r="A1845" s="65">
        <v>1830</v>
      </c>
      <c r="B1845" s="67">
        <f t="shared" si="264"/>
        <v>1084.4086887096332</v>
      </c>
      <c r="C1845" s="66">
        <f t="shared" si="265"/>
        <v>152.5</v>
      </c>
      <c r="D1845" s="70">
        <f t="shared" si="266"/>
        <v>1084.9169040609845</v>
      </c>
      <c r="E1845" s="67">
        <f t="shared" si="267"/>
        <v>1084.9169040609845</v>
      </c>
      <c r="F1845" s="68">
        <f t="shared" si="268"/>
        <v>214.61854896150362</v>
      </c>
      <c r="G1845" s="68" cm="1">
        <f t="array" ref="G1845">_xll.DCE_EC312_SpecificHeat_Ca(B1845)</f>
        <v>650</v>
      </c>
      <c r="H1845" s="67">
        <f t="shared" si="269"/>
        <v>8.2151269660056203E-2</v>
      </c>
      <c r="I1845" s="67">
        <f t="shared" si="270"/>
        <v>1084.4908399792932</v>
      </c>
      <c r="J1845" s="71">
        <f t="shared" si="271"/>
        <v>152.5</v>
      </c>
      <c r="K1845" s="72">
        <f t="shared" si="272"/>
        <v>1084.4908399792932</v>
      </c>
    </row>
    <row r="1846" spans="1:11">
      <c r="A1846" s="65">
        <v>1831</v>
      </c>
      <c r="B1846" s="67">
        <f t="shared" si="264"/>
        <v>1084.4908399792932</v>
      </c>
      <c r="C1846" s="66">
        <f t="shared" si="265"/>
        <v>152.58333333333334</v>
      </c>
      <c r="D1846" s="70">
        <f t="shared" si="266"/>
        <v>1084.9986898688321</v>
      </c>
      <c r="E1846" s="67">
        <f t="shared" si="267"/>
        <v>1084.9986898688321</v>
      </c>
      <c r="F1846" s="68">
        <f t="shared" si="268"/>
        <v>214.50076227045938</v>
      </c>
      <c r="G1846" s="68" cm="1">
        <f t="array" ref="G1846">_xll.DCE_EC312_SpecificHeat_Ca(B1846)</f>
        <v>650</v>
      </c>
      <c r="H1846" s="67">
        <f t="shared" si="269"/>
        <v>8.2106183500145216E-2</v>
      </c>
      <c r="I1846" s="67">
        <f t="shared" si="270"/>
        <v>1084.5729461627934</v>
      </c>
      <c r="J1846" s="71">
        <f t="shared" si="271"/>
        <v>152.58333333333334</v>
      </c>
      <c r="K1846" s="72">
        <f t="shared" si="272"/>
        <v>1084.5729461627934</v>
      </c>
    </row>
    <row r="1847" spans="1:11">
      <c r="A1847" s="65">
        <v>1832</v>
      </c>
      <c r="B1847" s="67">
        <f t="shared" si="264"/>
        <v>1084.5729461627934</v>
      </c>
      <c r="C1847" s="66">
        <f t="shared" si="265"/>
        <v>152.66666666666666</v>
      </c>
      <c r="D1847" s="70">
        <f t="shared" si="266"/>
        <v>1085.0804310581243</v>
      </c>
      <c r="E1847" s="67">
        <f t="shared" si="267"/>
        <v>1085.0804310581243</v>
      </c>
      <c r="F1847" s="68">
        <f t="shared" si="268"/>
        <v>214.38310493694547</v>
      </c>
      <c r="G1847" s="68" cm="1">
        <f t="array" ref="G1847">_xll.DCE_EC312_SpecificHeat_Ca(B1847)</f>
        <v>650</v>
      </c>
      <c r="H1847" s="67">
        <f t="shared" si="269"/>
        <v>8.2061146855457442E-2</v>
      </c>
      <c r="I1847" s="67">
        <f t="shared" si="270"/>
        <v>1084.6550073096489</v>
      </c>
      <c r="J1847" s="71">
        <f t="shared" si="271"/>
        <v>152.66666666666666</v>
      </c>
      <c r="K1847" s="72">
        <f t="shared" si="272"/>
        <v>1084.6550073096489</v>
      </c>
    </row>
    <row r="1848" spans="1:11">
      <c r="A1848" s="65">
        <v>1833</v>
      </c>
      <c r="B1848" s="67">
        <f t="shared" si="264"/>
        <v>1084.6550073096489</v>
      </c>
      <c r="C1848" s="66">
        <f t="shared" si="265"/>
        <v>152.75</v>
      </c>
      <c r="D1848" s="70">
        <f t="shared" si="266"/>
        <v>1085.1621276775186</v>
      </c>
      <c r="E1848" s="67">
        <f t="shared" si="267"/>
        <v>1085.1621276775186</v>
      </c>
      <c r="F1848" s="68">
        <f t="shared" si="268"/>
        <v>214.26557674812483</v>
      </c>
      <c r="G1848" s="68" cm="1">
        <f t="array" ref="G1848">_xll.DCE_EC312_SpecificHeat_Ca(B1848)</f>
        <v>650</v>
      </c>
      <c r="H1848" s="67">
        <f t="shared" si="269"/>
        <v>8.2016159644523523E-2</v>
      </c>
      <c r="I1848" s="67">
        <f t="shared" si="270"/>
        <v>1084.7370234692935</v>
      </c>
      <c r="J1848" s="71">
        <f t="shared" si="271"/>
        <v>152.75</v>
      </c>
      <c r="K1848" s="72">
        <f t="shared" si="272"/>
        <v>1084.7370234692935</v>
      </c>
    </row>
    <row r="1849" spans="1:11">
      <c r="A1849" s="65">
        <v>1834</v>
      </c>
      <c r="B1849" s="67">
        <f t="shared" si="264"/>
        <v>1084.7370234692935</v>
      </c>
      <c r="C1849" s="66">
        <f t="shared" si="265"/>
        <v>152.83333333333334</v>
      </c>
      <c r="D1849" s="70">
        <f t="shared" si="266"/>
        <v>1085.2437797755917</v>
      </c>
      <c r="E1849" s="67">
        <f t="shared" si="267"/>
        <v>1085.2437797755917</v>
      </c>
      <c r="F1849" s="68">
        <f t="shared" si="268"/>
        <v>214.14817749082857</v>
      </c>
      <c r="G1849" s="68" cm="1">
        <f t="array" ref="G1849">_xll.DCE_EC312_SpecificHeat_Ca(B1849)</f>
        <v>650</v>
      </c>
      <c r="H1849" s="67">
        <f t="shared" si="269"/>
        <v>8.1971221785747103E-2</v>
      </c>
      <c r="I1849" s="67">
        <f t="shared" si="270"/>
        <v>1084.8189946910793</v>
      </c>
      <c r="J1849" s="71">
        <f t="shared" si="271"/>
        <v>152.83333333333334</v>
      </c>
      <c r="K1849" s="72">
        <f t="shared" si="272"/>
        <v>1084.8189946910793</v>
      </c>
    </row>
    <row r="1850" spans="1:11">
      <c r="A1850" s="65">
        <v>1835</v>
      </c>
      <c r="B1850" s="67">
        <f t="shared" si="264"/>
        <v>1084.8189946910793</v>
      </c>
      <c r="C1850" s="66">
        <f t="shared" si="265"/>
        <v>152.91666666666666</v>
      </c>
      <c r="D1850" s="70">
        <f t="shared" si="266"/>
        <v>1085.3253874008428</v>
      </c>
      <c r="E1850" s="67">
        <f t="shared" si="267"/>
        <v>1085.3253874008428</v>
      </c>
      <c r="F1850" s="68">
        <f t="shared" si="268"/>
        <v>214.03090695336047</v>
      </c>
      <c r="G1850" s="68" cm="1">
        <f t="array" ref="G1850">_xll.DCE_EC312_SpecificHeat_Ca(B1850)</f>
        <v>650</v>
      </c>
      <c r="H1850" s="67">
        <f t="shared" si="269"/>
        <v>8.1926333198095475E-2</v>
      </c>
      <c r="I1850" s="67">
        <f t="shared" si="270"/>
        <v>1084.9009210242773</v>
      </c>
      <c r="J1850" s="71">
        <f t="shared" si="271"/>
        <v>152.91666666666666</v>
      </c>
      <c r="K1850" s="72">
        <f t="shared" si="272"/>
        <v>1084.9009210242773</v>
      </c>
    </row>
    <row r="1851" spans="1:11">
      <c r="A1851" s="65">
        <v>1836</v>
      </c>
      <c r="B1851" s="67">
        <f t="shared" si="264"/>
        <v>1084.9009210242773</v>
      </c>
      <c r="C1851" s="66">
        <f t="shared" si="265"/>
        <v>153</v>
      </c>
      <c r="D1851" s="70">
        <f t="shared" si="266"/>
        <v>1085.4069506016901</v>
      </c>
      <c r="E1851" s="67">
        <f t="shared" si="267"/>
        <v>1085.4069506016901</v>
      </c>
      <c r="F1851" s="68">
        <f t="shared" si="268"/>
        <v>213.91376492355118</v>
      </c>
      <c r="G1851" s="68" cm="1">
        <f t="array" ref="G1851">_xll.DCE_EC312_SpecificHeat_Ca(B1851)</f>
        <v>650</v>
      </c>
      <c r="H1851" s="67">
        <f t="shared" si="269"/>
        <v>8.1881493800354893E-2</v>
      </c>
      <c r="I1851" s="67">
        <f t="shared" si="270"/>
        <v>1084.9828025180777</v>
      </c>
      <c r="J1851" s="71">
        <f t="shared" si="271"/>
        <v>153</v>
      </c>
      <c r="K1851" s="72">
        <f t="shared" si="272"/>
        <v>1084.9828025180777</v>
      </c>
    </row>
    <row r="1852" spans="1:11">
      <c r="A1852" s="65">
        <v>1837</v>
      </c>
      <c r="B1852" s="67">
        <f t="shared" si="264"/>
        <v>1084.9828025180777</v>
      </c>
      <c r="C1852" s="66">
        <f t="shared" si="265"/>
        <v>153.08333333333334</v>
      </c>
      <c r="D1852" s="70">
        <f t="shared" si="266"/>
        <v>1085.488469426474</v>
      </c>
      <c r="E1852" s="67">
        <f t="shared" si="267"/>
        <v>1085.488469426474</v>
      </c>
      <c r="F1852" s="68">
        <f t="shared" si="268"/>
        <v>213.79675119021039</v>
      </c>
      <c r="G1852" s="68" cm="1">
        <f t="array" ref="G1852">_xll.DCE_EC312_SpecificHeat_Ca(B1852)</f>
        <v>650</v>
      </c>
      <c r="H1852" s="67">
        <f t="shared" si="269"/>
        <v>8.1836703511686371E-2</v>
      </c>
      <c r="I1852" s="67">
        <f t="shared" si="270"/>
        <v>1085.0646392215895</v>
      </c>
      <c r="J1852" s="71">
        <f t="shared" si="271"/>
        <v>153.08333333333334</v>
      </c>
      <c r="K1852" s="72">
        <f t="shared" si="272"/>
        <v>1085.0646392215895</v>
      </c>
    </row>
    <row r="1853" spans="1:11">
      <c r="A1853" s="65">
        <v>1838</v>
      </c>
      <c r="B1853" s="67">
        <f t="shared" si="264"/>
        <v>1085.0646392215895</v>
      </c>
      <c r="C1853" s="66">
        <f t="shared" si="265"/>
        <v>153.16666666666666</v>
      </c>
      <c r="D1853" s="70">
        <f t="shared" si="266"/>
        <v>1085.5699439234552</v>
      </c>
      <c r="E1853" s="67">
        <f t="shared" si="267"/>
        <v>1085.5699439234552</v>
      </c>
      <c r="F1853" s="68">
        <f t="shared" si="268"/>
        <v>213.67986554244519</v>
      </c>
      <c r="G1853" s="68" cm="1">
        <f t="array" ref="G1853">_xll.DCE_EC312_SpecificHeat_Ca(B1853)</f>
        <v>650</v>
      </c>
      <c r="H1853" s="67">
        <f t="shared" si="269"/>
        <v>8.1791962251364661E-2</v>
      </c>
      <c r="I1853" s="67">
        <f t="shared" si="270"/>
        <v>1085.1464311838408</v>
      </c>
      <c r="J1853" s="71">
        <f t="shared" si="271"/>
        <v>153.16666666666666</v>
      </c>
      <c r="K1853" s="72">
        <f t="shared" si="272"/>
        <v>1085.1464311838408</v>
      </c>
    </row>
    <row r="1854" spans="1:11">
      <c r="A1854" s="65">
        <v>1839</v>
      </c>
      <c r="B1854" s="67">
        <f t="shared" si="264"/>
        <v>1085.1464311838408</v>
      </c>
      <c r="C1854" s="66">
        <f t="shared" si="265"/>
        <v>153.25</v>
      </c>
      <c r="D1854" s="70">
        <f t="shared" si="266"/>
        <v>1085.6513741408164</v>
      </c>
      <c r="E1854" s="67">
        <f t="shared" si="267"/>
        <v>1085.6513741408164</v>
      </c>
      <c r="F1854" s="68">
        <f t="shared" si="268"/>
        <v>213.56310776998728</v>
      </c>
      <c r="G1854" s="68" cm="1">
        <f t="array" ref="G1854">_xll.DCE_EC312_SpecificHeat_Ca(B1854)</f>
        <v>650</v>
      </c>
      <c r="H1854" s="67">
        <f t="shared" si="269"/>
        <v>8.1747269938903744E-2</v>
      </c>
      <c r="I1854" s="67">
        <f t="shared" si="270"/>
        <v>1085.2281784537797</v>
      </c>
      <c r="J1854" s="71">
        <f t="shared" si="271"/>
        <v>153.25</v>
      </c>
      <c r="K1854" s="72">
        <f t="shared" si="272"/>
        <v>1085.2281784537797</v>
      </c>
    </row>
    <row r="1855" spans="1:11">
      <c r="A1855" s="65">
        <v>1840</v>
      </c>
      <c r="B1855" s="67">
        <f t="shared" si="264"/>
        <v>1085.2281784537797</v>
      </c>
      <c r="C1855" s="66">
        <f t="shared" si="265"/>
        <v>153.33333333333334</v>
      </c>
      <c r="D1855" s="70">
        <f t="shared" si="266"/>
        <v>1085.7327601266616</v>
      </c>
      <c r="E1855" s="67">
        <f t="shared" si="267"/>
        <v>1085.7327601266616</v>
      </c>
      <c r="F1855" s="68">
        <f t="shared" si="268"/>
        <v>213.44647766287937</v>
      </c>
      <c r="G1855" s="68" cm="1">
        <f t="array" ref="G1855">_xll.DCE_EC312_SpecificHeat_Ca(B1855)</f>
        <v>650</v>
      </c>
      <c r="H1855" s="67">
        <f t="shared" si="269"/>
        <v>8.1702626493936559E-2</v>
      </c>
      <c r="I1855" s="67">
        <f t="shared" si="270"/>
        <v>1085.3098810802737</v>
      </c>
      <c r="J1855" s="71">
        <f t="shared" si="271"/>
        <v>153.33333333333334</v>
      </c>
      <c r="K1855" s="72">
        <f t="shared" si="272"/>
        <v>1085.3098810802737</v>
      </c>
    </row>
    <row r="1856" spans="1:11">
      <c r="A1856" s="65">
        <v>1841</v>
      </c>
      <c r="B1856" s="67">
        <f t="shared" si="264"/>
        <v>1085.3098810802737</v>
      </c>
      <c r="C1856" s="66">
        <f t="shared" si="265"/>
        <v>153.41666666666666</v>
      </c>
      <c r="D1856" s="70">
        <f t="shared" si="266"/>
        <v>1085.8141019290158</v>
      </c>
      <c r="E1856" s="67">
        <f t="shared" si="267"/>
        <v>1085.8141019290158</v>
      </c>
      <c r="F1856" s="68">
        <f t="shared" si="268"/>
        <v>213.3299750115529</v>
      </c>
      <c r="G1856" s="68" cm="1">
        <f t="array" ref="G1856">_xll.DCE_EC312_SpecificHeat_Ca(B1856)</f>
        <v>650</v>
      </c>
      <c r="H1856" s="67">
        <f t="shared" si="269"/>
        <v>8.1658031836244829E-2</v>
      </c>
      <c r="I1856" s="67">
        <f t="shared" si="270"/>
        <v>1085.39153911211</v>
      </c>
      <c r="J1856" s="71">
        <f t="shared" si="271"/>
        <v>153.41666666666666</v>
      </c>
      <c r="K1856" s="72">
        <f t="shared" si="272"/>
        <v>1085.39153911211</v>
      </c>
    </row>
    <row r="1857" spans="1:11">
      <c r="A1857" s="65">
        <v>1842</v>
      </c>
      <c r="B1857" s="67">
        <f t="shared" si="264"/>
        <v>1085.39153911211</v>
      </c>
      <c r="C1857" s="66">
        <f t="shared" si="265"/>
        <v>153.5</v>
      </c>
      <c r="D1857" s="70">
        <f t="shared" si="266"/>
        <v>1085.8953995958266</v>
      </c>
      <c r="E1857" s="67">
        <f t="shared" si="267"/>
        <v>1085.8953995958266</v>
      </c>
      <c r="F1857" s="68">
        <f t="shared" si="268"/>
        <v>213.21359960701133</v>
      </c>
      <c r="G1857" s="68" cm="1">
        <f t="array" ref="G1857">_xll.DCE_EC312_SpecificHeat_Ca(B1857)</f>
        <v>650</v>
      </c>
      <c r="H1857" s="67">
        <f t="shared" si="269"/>
        <v>8.1613485885829298E-2</v>
      </c>
      <c r="I1857" s="67">
        <f t="shared" si="270"/>
        <v>1085.4731525979957</v>
      </c>
      <c r="J1857" s="71">
        <f t="shared" si="271"/>
        <v>153.5</v>
      </c>
      <c r="K1857" s="72">
        <f t="shared" si="272"/>
        <v>1085.4731525979957</v>
      </c>
    </row>
    <row r="1858" spans="1:11">
      <c r="A1858" s="65">
        <v>1843</v>
      </c>
      <c r="B1858" s="67">
        <f t="shared" si="264"/>
        <v>1085.4731525979957</v>
      </c>
      <c r="C1858" s="66">
        <f t="shared" si="265"/>
        <v>153.58333333333334</v>
      </c>
      <c r="D1858" s="70">
        <f t="shared" si="266"/>
        <v>1085.9766531749638</v>
      </c>
      <c r="E1858" s="67">
        <f t="shared" si="267"/>
        <v>1085.9766531749638</v>
      </c>
      <c r="F1858" s="68">
        <f t="shared" si="268"/>
        <v>213.09735124099328</v>
      </c>
      <c r="G1858" s="68" cm="1">
        <f t="array" ref="G1858">_xll.DCE_EC312_SpecificHeat_Ca(B1858)</f>
        <v>650</v>
      </c>
      <c r="H1858" s="67">
        <f t="shared" si="269"/>
        <v>8.1568988562972081E-2</v>
      </c>
      <c r="I1858" s="67">
        <f t="shared" si="270"/>
        <v>1085.5547215865588</v>
      </c>
      <c r="J1858" s="71">
        <f t="shared" si="271"/>
        <v>153.58333333333334</v>
      </c>
      <c r="K1858" s="72">
        <f t="shared" si="272"/>
        <v>1085.5547215865588</v>
      </c>
    </row>
    <row r="1859" spans="1:11">
      <c r="A1859" s="65">
        <v>1844</v>
      </c>
      <c r="B1859" s="67">
        <f t="shared" si="264"/>
        <v>1085.5547215865588</v>
      </c>
      <c r="C1859" s="66">
        <f t="shared" si="265"/>
        <v>153.66666666666666</v>
      </c>
      <c r="D1859" s="70">
        <f t="shared" si="266"/>
        <v>1086.0578627142181</v>
      </c>
      <c r="E1859" s="67">
        <f t="shared" si="267"/>
        <v>1086.0578627142181</v>
      </c>
      <c r="F1859" s="68">
        <f t="shared" si="268"/>
        <v>212.98122970491929</v>
      </c>
      <c r="G1859" s="68" cm="1">
        <f t="array" ref="G1859">_xll.DCE_EC312_SpecificHeat_Ca(B1859)</f>
        <v>650</v>
      </c>
      <c r="H1859" s="67">
        <f t="shared" si="269"/>
        <v>8.15245397878335E-2</v>
      </c>
      <c r="I1859" s="67">
        <f t="shared" si="270"/>
        <v>1085.6362461263466</v>
      </c>
      <c r="J1859" s="71">
        <f t="shared" si="271"/>
        <v>153.66666666666666</v>
      </c>
      <c r="K1859" s="72">
        <f t="shared" si="272"/>
        <v>1085.6362461263466</v>
      </c>
    </row>
    <row r="1860" spans="1:11">
      <c r="A1860" s="65">
        <v>1845</v>
      </c>
      <c r="B1860" s="67">
        <f t="shared" si="264"/>
        <v>1085.6362461263466</v>
      </c>
      <c r="C1860" s="66">
        <f t="shared" si="265"/>
        <v>153.75</v>
      </c>
      <c r="D1860" s="70">
        <f t="shared" si="266"/>
        <v>1086.139028261304</v>
      </c>
      <c r="E1860" s="67">
        <f t="shared" si="267"/>
        <v>1086.139028261304</v>
      </c>
      <c r="F1860" s="68">
        <f t="shared" si="268"/>
        <v>212.86523479156619</v>
      </c>
      <c r="G1860" s="68" cm="1">
        <f t="array" ref="G1860">_xll.DCE_EC312_SpecificHeat_Ca(B1860)</f>
        <v>650</v>
      </c>
      <c r="H1860" s="67">
        <f t="shared" si="269"/>
        <v>8.1480139481093145E-2</v>
      </c>
      <c r="I1860" s="67">
        <f t="shared" si="270"/>
        <v>1085.7177262658277</v>
      </c>
      <c r="J1860" s="71">
        <f t="shared" si="271"/>
        <v>153.75</v>
      </c>
      <c r="K1860" s="72">
        <f t="shared" si="272"/>
        <v>1085.7177262658277</v>
      </c>
    </row>
    <row r="1861" spans="1:11">
      <c r="A1861" s="65">
        <v>1846</v>
      </c>
      <c r="B1861" s="67">
        <f t="shared" si="264"/>
        <v>1085.7177262658277</v>
      </c>
      <c r="C1861" s="66">
        <f t="shared" si="265"/>
        <v>153.83333333333334</v>
      </c>
      <c r="D1861" s="70">
        <f t="shared" si="266"/>
        <v>1086.2201498638578</v>
      </c>
      <c r="E1861" s="67">
        <f t="shared" si="267"/>
        <v>1086.2201498638578</v>
      </c>
      <c r="F1861" s="68">
        <f t="shared" si="268"/>
        <v>212.74936629367551</v>
      </c>
      <c r="G1861" s="68" cm="1">
        <f t="array" ref="G1861">_xll.DCE_EC312_SpecificHeat_Ca(B1861)</f>
        <v>650</v>
      </c>
      <c r="H1861" s="67">
        <f t="shared" si="269"/>
        <v>8.1435787563416948E-2</v>
      </c>
      <c r="I1861" s="67">
        <f t="shared" si="270"/>
        <v>1085.799162053391</v>
      </c>
      <c r="J1861" s="71">
        <f t="shared" si="271"/>
        <v>153.83333333333334</v>
      </c>
      <c r="K1861" s="72">
        <f t="shared" si="272"/>
        <v>1085.799162053391</v>
      </c>
    </row>
    <row r="1862" spans="1:11">
      <c r="A1862" s="65">
        <v>1847</v>
      </c>
      <c r="B1862" s="67">
        <f t="shared" si="264"/>
        <v>1085.799162053391</v>
      </c>
      <c r="C1862" s="66">
        <f t="shared" si="265"/>
        <v>153.91666666666666</v>
      </c>
      <c r="D1862" s="70">
        <f t="shared" si="266"/>
        <v>1086.3012275694384</v>
      </c>
      <c r="E1862" s="67">
        <f t="shared" si="267"/>
        <v>1086.3012275694384</v>
      </c>
      <c r="F1862" s="68">
        <f t="shared" si="268"/>
        <v>212.63362400448551</v>
      </c>
      <c r="G1862" s="68" cm="1">
        <f t="array" ref="G1862">_xll.DCE_EC312_SpecificHeat_Ca(B1862)</f>
        <v>650</v>
      </c>
      <c r="H1862" s="67">
        <f t="shared" si="269"/>
        <v>8.1391483955661093E-2</v>
      </c>
      <c r="I1862" s="67">
        <f t="shared" si="270"/>
        <v>1085.8805535373467</v>
      </c>
      <c r="J1862" s="71">
        <f t="shared" si="271"/>
        <v>153.91666666666666</v>
      </c>
      <c r="K1862" s="72">
        <f t="shared" si="272"/>
        <v>1085.8805535373467</v>
      </c>
    </row>
    <row r="1863" spans="1:11">
      <c r="A1863" s="65">
        <v>1848</v>
      </c>
      <c r="B1863" s="67">
        <f t="shared" si="264"/>
        <v>1085.8805535373467</v>
      </c>
      <c r="C1863" s="66">
        <f t="shared" si="265"/>
        <v>154</v>
      </c>
      <c r="D1863" s="70">
        <f t="shared" si="266"/>
        <v>1086.3822614255273</v>
      </c>
      <c r="E1863" s="67">
        <f t="shared" si="267"/>
        <v>1086.3822614255273</v>
      </c>
      <c r="F1863" s="68">
        <f t="shared" si="268"/>
        <v>212.51800771739067</v>
      </c>
      <c r="G1863" s="68" cm="1">
        <f t="array" ref="G1863">_xll.DCE_EC312_SpecificHeat_Ca(B1863)</f>
        <v>650</v>
      </c>
      <c r="H1863" s="67">
        <f t="shared" si="269"/>
        <v>8.1347228578741521E-2</v>
      </c>
      <c r="I1863" s="67">
        <f t="shared" si="270"/>
        <v>1085.9619007659255</v>
      </c>
      <c r="J1863" s="71">
        <f t="shared" si="271"/>
        <v>154</v>
      </c>
      <c r="K1863" s="72">
        <f t="shared" si="272"/>
        <v>1085.9619007659255</v>
      </c>
    </row>
    <row r="1864" spans="1:11">
      <c r="A1864" s="65">
        <v>1849</v>
      </c>
      <c r="B1864" s="67">
        <f t="shared" si="264"/>
        <v>1085.9619007659255</v>
      </c>
      <c r="C1864" s="66">
        <f t="shared" si="265"/>
        <v>154.08333333333334</v>
      </c>
      <c r="D1864" s="70">
        <f t="shared" si="266"/>
        <v>1086.4632514795301</v>
      </c>
      <c r="E1864" s="67">
        <f t="shared" si="267"/>
        <v>1086.4632514795301</v>
      </c>
      <c r="F1864" s="68">
        <f t="shared" si="268"/>
        <v>212.40251722707225</v>
      </c>
      <c r="G1864" s="68" cm="1">
        <f t="array" ref="G1864">_xll.DCE_EC312_SpecificHeat_Ca(B1864)</f>
        <v>650</v>
      </c>
      <c r="H1864" s="67">
        <f t="shared" si="269"/>
        <v>8.1303021354066723E-2</v>
      </c>
      <c r="I1864" s="67">
        <f t="shared" si="270"/>
        <v>1086.0432037872795</v>
      </c>
      <c r="J1864" s="71">
        <f t="shared" si="271"/>
        <v>154.08333333333334</v>
      </c>
      <c r="K1864" s="72">
        <f t="shared" si="272"/>
        <v>1086.0432037872795</v>
      </c>
    </row>
    <row r="1865" spans="1:11">
      <c r="A1865" s="65">
        <v>1850</v>
      </c>
      <c r="B1865" s="67">
        <f t="shared" si="264"/>
        <v>1086.0432037872795</v>
      </c>
      <c r="C1865" s="66">
        <f t="shared" si="265"/>
        <v>154.16666666666666</v>
      </c>
      <c r="D1865" s="70">
        <f t="shared" si="266"/>
        <v>1086.5441977787741</v>
      </c>
      <c r="E1865" s="67">
        <f t="shared" si="267"/>
        <v>1086.5441977787741</v>
      </c>
      <c r="F1865" s="68">
        <f t="shared" si="268"/>
        <v>212.28715232791271</v>
      </c>
      <c r="G1865" s="68" cm="1">
        <f t="array" ref="G1865">_xll.DCE_EC312_SpecificHeat_Ca(B1865)</f>
        <v>650</v>
      </c>
      <c r="H1865" s="67">
        <f t="shared" si="269"/>
        <v>8.1258862202930812E-2</v>
      </c>
      <c r="I1865" s="67">
        <f t="shared" si="270"/>
        <v>1086.1244626494824</v>
      </c>
      <c r="J1865" s="71">
        <f t="shared" si="271"/>
        <v>154.16666666666666</v>
      </c>
      <c r="K1865" s="72">
        <f t="shared" si="272"/>
        <v>1086.1244626494824</v>
      </c>
    </row>
    <row r="1866" spans="1:11">
      <c r="A1866" s="65">
        <v>1851</v>
      </c>
      <c r="B1866" s="67">
        <f t="shared" si="264"/>
        <v>1086.1244626494824</v>
      </c>
      <c r="C1866" s="66">
        <f t="shared" si="265"/>
        <v>154.25</v>
      </c>
      <c r="D1866" s="70">
        <f t="shared" si="266"/>
        <v>1086.6251003705111</v>
      </c>
      <c r="E1866" s="67">
        <f t="shared" si="267"/>
        <v>1086.6251003705111</v>
      </c>
      <c r="F1866" s="68">
        <f t="shared" si="268"/>
        <v>212.17191281488041</v>
      </c>
      <c r="G1866" s="68" cm="1">
        <f t="array" ref="G1866">_xll.DCE_EC312_SpecificHeat_Ca(B1866)</f>
        <v>650</v>
      </c>
      <c r="H1866" s="67">
        <f t="shared" si="269"/>
        <v>8.121475104685219E-2</v>
      </c>
      <c r="I1866" s="67">
        <f t="shared" si="270"/>
        <v>1086.2056774005293</v>
      </c>
      <c r="J1866" s="71">
        <f t="shared" si="271"/>
        <v>154.25</v>
      </c>
      <c r="K1866" s="72">
        <f t="shared" si="272"/>
        <v>1086.2056774005293</v>
      </c>
    </row>
    <row r="1867" spans="1:11">
      <c r="A1867" s="65">
        <v>1852</v>
      </c>
      <c r="B1867" s="67">
        <f t="shared" si="264"/>
        <v>1086.2056774005293</v>
      </c>
      <c r="C1867" s="66">
        <f t="shared" si="265"/>
        <v>154.33333333333334</v>
      </c>
      <c r="D1867" s="70">
        <f t="shared" si="266"/>
        <v>1086.705959301916</v>
      </c>
      <c r="E1867" s="67">
        <f t="shared" si="267"/>
        <v>1086.705959301916</v>
      </c>
      <c r="F1867" s="68">
        <f t="shared" si="268"/>
        <v>212.05679848369817</v>
      </c>
      <c r="G1867" s="68" cm="1">
        <f t="array" ref="G1867">_xll.DCE_EC312_SpecificHeat_Ca(B1867)</f>
        <v>650</v>
      </c>
      <c r="H1867" s="67">
        <f t="shared" si="269"/>
        <v>8.1170687807638031E-2</v>
      </c>
      <c r="I1867" s="67">
        <f t="shared" si="270"/>
        <v>1086.2868480883369</v>
      </c>
      <c r="J1867" s="71">
        <f t="shared" si="271"/>
        <v>154.33333333333334</v>
      </c>
      <c r="K1867" s="72">
        <f t="shared" si="272"/>
        <v>1086.2868480883369</v>
      </c>
    </row>
    <row r="1868" spans="1:11">
      <c r="A1868" s="65">
        <v>1853</v>
      </c>
      <c r="B1868" s="67">
        <f t="shared" si="264"/>
        <v>1086.2868480883369</v>
      </c>
      <c r="C1868" s="66">
        <f t="shared" si="265"/>
        <v>154.41666666666666</v>
      </c>
      <c r="D1868" s="70">
        <f t="shared" si="266"/>
        <v>1086.786774620087</v>
      </c>
      <c r="E1868" s="67">
        <f t="shared" si="267"/>
        <v>1086.786774620087</v>
      </c>
      <c r="F1868" s="68">
        <f t="shared" si="268"/>
        <v>211.94180913023925</v>
      </c>
      <c r="G1868" s="68" cm="1">
        <f t="array" ref="G1868">_xll.DCE_EC312_SpecificHeat_Ca(B1868)</f>
        <v>650</v>
      </c>
      <c r="H1868" s="67">
        <f t="shared" si="269"/>
        <v>8.1126672407153072E-2</v>
      </c>
      <c r="I1868" s="67">
        <f t="shared" si="270"/>
        <v>1086.3679747607441</v>
      </c>
      <c r="J1868" s="71">
        <f t="shared" si="271"/>
        <v>154.41666666666666</v>
      </c>
      <c r="K1868" s="72">
        <f t="shared" si="272"/>
        <v>1086.3679747607441</v>
      </c>
    </row>
    <row r="1869" spans="1:11">
      <c r="A1869" s="65">
        <v>1854</v>
      </c>
      <c r="B1869" s="67">
        <f t="shared" si="264"/>
        <v>1086.3679747607441</v>
      </c>
      <c r="C1869" s="66">
        <f t="shared" si="265"/>
        <v>154.5</v>
      </c>
      <c r="D1869" s="70">
        <f t="shared" si="266"/>
        <v>1086.8675463720465</v>
      </c>
      <c r="E1869" s="67">
        <f t="shared" si="267"/>
        <v>1086.8675463720465</v>
      </c>
      <c r="F1869" s="68">
        <f t="shared" si="268"/>
        <v>211.82694455069361</v>
      </c>
      <c r="G1869" s="68" cm="1">
        <f t="array" ref="G1869">_xll.DCE_EC312_SpecificHeat_Ca(B1869)</f>
        <v>650</v>
      </c>
      <c r="H1869" s="67">
        <f t="shared" si="269"/>
        <v>8.1082704767383329E-2</v>
      </c>
      <c r="I1869" s="67">
        <f t="shared" si="270"/>
        <v>1086.4490574655115</v>
      </c>
      <c r="J1869" s="71">
        <f t="shared" si="271"/>
        <v>154.5</v>
      </c>
      <c r="K1869" s="72">
        <f t="shared" si="272"/>
        <v>1086.4490574655115</v>
      </c>
    </row>
    <row r="1870" spans="1:11">
      <c r="A1870" s="65">
        <v>1855</v>
      </c>
      <c r="B1870" s="67">
        <f t="shared" si="264"/>
        <v>1086.4490574655115</v>
      </c>
      <c r="C1870" s="66">
        <f t="shared" si="265"/>
        <v>154.58333333333334</v>
      </c>
      <c r="D1870" s="70">
        <f t="shared" si="266"/>
        <v>1086.9482746047413</v>
      </c>
      <c r="E1870" s="67">
        <f t="shared" si="267"/>
        <v>1086.9482746047413</v>
      </c>
      <c r="F1870" s="68">
        <f t="shared" si="268"/>
        <v>211.71220454231923</v>
      </c>
      <c r="G1870" s="68" cm="1">
        <f t="array" ref="G1870">_xll.DCE_EC312_SpecificHeat_Ca(B1870)</f>
        <v>650</v>
      </c>
      <c r="H1870" s="67">
        <f t="shared" si="269"/>
        <v>8.1038784810723602E-2</v>
      </c>
      <c r="I1870" s="67">
        <f t="shared" si="270"/>
        <v>1086.5300962503222</v>
      </c>
      <c r="J1870" s="71">
        <f t="shared" si="271"/>
        <v>154.58333333333334</v>
      </c>
      <c r="K1870" s="72">
        <f t="shared" si="272"/>
        <v>1086.5300962503222</v>
      </c>
    </row>
    <row r="1871" spans="1:11">
      <c r="A1871" s="65">
        <v>1856</v>
      </c>
      <c r="B1871" s="67">
        <f t="shared" si="264"/>
        <v>1086.5300962503222</v>
      </c>
      <c r="C1871" s="66">
        <f t="shared" si="265"/>
        <v>154.66666666666666</v>
      </c>
      <c r="D1871" s="70">
        <f t="shared" si="266"/>
        <v>1087.0289593650414</v>
      </c>
      <c r="E1871" s="67">
        <f t="shared" si="267"/>
        <v>1087.0289593650414</v>
      </c>
      <c r="F1871" s="68">
        <f t="shared" si="268"/>
        <v>211.59758890205032</v>
      </c>
      <c r="G1871" s="68" cm="1">
        <f t="array" ref="G1871">_xll.DCE_EC312_SpecificHeat_Ca(B1871)</f>
        <v>650</v>
      </c>
      <c r="H1871" s="67">
        <f t="shared" si="269"/>
        <v>8.099491245944479E-2</v>
      </c>
      <c r="I1871" s="67">
        <f t="shared" si="270"/>
        <v>1086.6110911627816</v>
      </c>
      <c r="J1871" s="71">
        <f t="shared" si="271"/>
        <v>154.66666666666666</v>
      </c>
      <c r="K1871" s="72">
        <f t="shared" si="272"/>
        <v>1086.6110911627816</v>
      </c>
    </row>
    <row r="1872" spans="1:11">
      <c r="A1872" s="65">
        <v>1857</v>
      </c>
      <c r="B1872" s="67">
        <f t="shared" si="264"/>
        <v>1086.6110911627816</v>
      </c>
      <c r="C1872" s="66">
        <f t="shared" si="265"/>
        <v>154.75</v>
      </c>
      <c r="D1872" s="70">
        <f t="shared" si="266"/>
        <v>1087.1096006997418</v>
      </c>
      <c r="E1872" s="67">
        <f t="shared" si="267"/>
        <v>1087.1096006997418</v>
      </c>
      <c r="F1872" s="68">
        <f t="shared" si="268"/>
        <v>211.48309742777275</v>
      </c>
      <c r="G1872" s="68" cm="1">
        <f t="array" ref="G1872">_xll.DCE_EC312_SpecificHeat_Ca(B1872)</f>
        <v>650</v>
      </c>
      <c r="H1872" s="67">
        <f t="shared" si="269"/>
        <v>8.0951087636182001E-2</v>
      </c>
      <c r="I1872" s="67">
        <f t="shared" si="270"/>
        <v>1086.6920422504177</v>
      </c>
      <c r="J1872" s="71">
        <f t="shared" si="271"/>
        <v>154.75</v>
      </c>
      <c r="K1872" s="72">
        <f t="shared" si="272"/>
        <v>1086.6920422504177</v>
      </c>
    </row>
    <row r="1873" spans="1:11">
      <c r="A1873" s="65">
        <v>1858</v>
      </c>
      <c r="B1873" s="67">
        <f t="shared" ref="B1873:B1935" si="273">IF(A1873=1,20,I1872)</f>
        <v>1086.6920422504177</v>
      </c>
      <c r="C1873" s="66">
        <f t="shared" ref="C1873:C1935" si="274">A1873*5/60</f>
        <v>154.83333333333334</v>
      </c>
      <c r="D1873" s="70">
        <f t="shared" ref="D1873:D1935" si="275">20 + 345 *LOG10(8 * C1873 + 1)</f>
        <v>1087.190198655562</v>
      </c>
      <c r="E1873" s="67">
        <f t="shared" ref="E1873:E1935" si="276">D1873</f>
        <v>1087.190198655562</v>
      </c>
      <c r="F1873" s="68">
        <f t="shared" ref="F1873:F1935" si="277">25 * (D1873 - B1873)+1 * 0.7 * 1 * 0.0000000567 * ((E1873 + 273) ^ 4 - (B1873 + 273) ^ 4)</f>
        <v>211.36872991763903</v>
      </c>
      <c r="G1873" s="68" cm="1">
        <f t="array" ref="G1873">_xll.DCE_EC312_SpecificHeat_Ca(B1873)</f>
        <v>650</v>
      </c>
      <c r="H1873" s="67">
        <f t="shared" ref="H1873:H1935" si="278">$G$10 * $G$9 / (G1873 * 7850) * F1873 * 5</f>
        <v>8.0907310263672455E-2</v>
      </c>
      <c r="I1873" s="67">
        <f t="shared" ref="I1873:I1935" si="279">B1873+H1873</f>
        <v>1086.7729495606814</v>
      </c>
      <c r="J1873" s="71">
        <f t="shared" si="271"/>
        <v>154.83333333333334</v>
      </c>
      <c r="K1873" s="72">
        <f t="shared" si="272"/>
        <v>1086.7729495606814</v>
      </c>
    </row>
    <row r="1874" spans="1:11">
      <c r="A1874" s="65">
        <v>1859</v>
      </c>
      <c r="B1874" s="67">
        <f t="shared" si="273"/>
        <v>1086.7729495606814</v>
      </c>
      <c r="C1874" s="66">
        <f t="shared" si="274"/>
        <v>154.91666666666666</v>
      </c>
      <c r="D1874" s="70">
        <f t="shared" si="275"/>
        <v>1087.2707532791458</v>
      </c>
      <c r="E1874" s="67">
        <f t="shared" si="276"/>
        <v>1087.2707532791458</v>
      </c>
      <c r="F1874" s="68">
        <f t="shared" si="277"/>
        <v>211.25448617015726</v>
      </c>
      <c r="G1874" s="68" cm="1">
        <f t="array" ref="G1874">_xll.DCE_EC312_SpecificHeat_Ca(B1874)</f>
        <v>650</v>
      </c>
      <c r="H1874" s="67">
        <f t="shared" si="278"/>
        <v>8.0863580264789486E-2</v>
      </c>
      <c r="I1874" s="67">
        <f t="shared" si="279"/>
        <v>1086.8538131409462</v>
      </c>
      <c r="J1874" s="71">
        <f t="shared" si="271"/>
        <v>154.91666666666666</v>
      </c>
      <c r="K1874" s="72">
        <f t="shared" si="272"/>
        <v>1086.8538131409462</v>
      </c>
    </row>
    <row r="1875" spans="1:11">
      <c r="A1875" s="65">
        <v>1860</v>
      </c>
      <c r="B1875" s="67">
        <f t="shared" si="273"/>
        <v>1086.8538131409462</v>
      </c>
      <c r="C1875" s="66">
        <f t="shared" si="274"/>
        <v>155</v>
      </c>
      <c r="D1875" s="70">
        <f t="shared" si="275"/>
        <v>1087.3512646170618</v>
      </c>
      <c r="E1875" s="67">
        <f t="shared" si="276"/>
        <v>1087.3512646170618</v>
      </c>
      <c r="F1875" s="68">
        <f t="shared" si="277"/>
        <v>211.14036598442934</v>
      </c>
      <c r="G1875" s="68" cm="1">
        <f t="array" ref="G1875">_xll.DCE_EC312_SpecificHeat_Ca(B1875)</f>
        <v>650</v>
      </c>
      <c r="H1875" s="67">
        <f t="shared" si="278"/>
        <v>8.0819897562633705E-2</v>
      </c>
      <c r="I1875" s="67">
        <f t="shared" si="279"/>
        <v>1086.9346330385088</v>
      </c>
      <c r="J1875" s="71">
        <f t="shared" si="271"/>
        <v>155</v>
      </c>
      <c r="K1875" s="72">
        <f t="shared" si="272"/>
        <v>1086.9346330385088</v>
      </c>
    </row>
    <row r="1876" spans="1:11">
      <c r="A1876" s="65">
        <v>1861</v>
      </c>
      <c r="B1876" s="67">
        <f t="shared" si="273"/>
        <v>1086.9346330385088</v>
      </c>
      <c r="C1876" s="66">
        <f t="shared" si="274"/>
        <v>155.08333333333334</v>
      </c>
      <c r="D1876" s="70">
        <f t="shared" si="275"/>
        <v>1087.4317327158039</v>
      </c>
      <c r="E1876" s="67">
        <f t="shared" si="276"/>
        <v>1087.4317327158039</v>
      </c>
      <c r="F1876" s="68">
        <f t="shared" si="277"/>
        <v>211.02636915987961</v>
      </c>
      <c r="G1876" s="68" cm="1">
        <f t="array" ref="G1876">_xll.DCE_EC312_SpecificHeat_Ca(B1876)</f>
        <v>650</v>
      </c>
      <c r="H1876" s="67">
        <f t="shared" si="278"/>
        <v>8.0776262080429179E-2</v>
      </c>
      <c r="I1876" s="67">
        <f t="shared" si="279"/>
        <v>1087.0154093005892</v>
      </c>
      <c r="J1876" s="71">
        <f t="shared" si="271"/>
        <v>155.08333333333334</v>
      </c>
      <c r="K1876" s="72">
        <f t="shared" si="272"/>
        <v>1087.0154093005892</v>
      </c>
    </row>
    <row r="1877" spans="1:11">
      <c r="A1877" s="65">
        <v>1862</v>
      </c>
      <c r="B1877" s="67">
        <f t="shared" si="273"/>
        <v>1087.0154093005892</v>
      </c>
      <c r="C1877" s="66">
        <f t="shared" si="274"/>
        <v>155.16666666666666</v>
      </c>
      <c r="D1877" s="70">
        <f t="shared" si="275"/>
        <v>1087.5121576217912</v>
      </c>
      <c r="E1877" s="67">
        <f t="shared" si="276"/>
        <v>1087.5121576217912</v>
      </c>
      <c r="F1877" s="68">
        <f t="shared" si="277"/>
        <v>210.91249549650115</v>
      </c>
      <c r="G1877" s="68" cm="1">
        <f t="array" ref="G1877">_xll.DCE_EC312_SpecificHeat_Ca(B1877)</f>
        <v>650</v>
      </c>
      <c r="H1877" s="67">
        <f t="shared" si="278"/>
        <v>8.0732673741617592E-2</v>
      </c>
      <c r="I1877" s="67">
        <f t="shared" si="279"/>
        <v>1087.0961419743307</v>
      </c>
      <c r="J1877" s="71">
        <f t="shared" si="271"/>
        <v>155.16666666666666</v>
      </c>
      <c r="K1877" s="72">
        <f t="shared" si="272"/>
        <v>1087.0961419743307</v>
      </c>
    </row>
    <row r="1878" spans="1:11">
      <c r="A1878" s="65">
        <v>1863</v>
      </c>
      <c r="B1878" s="67">
        <f t="shared" si="273"/>
        <v>1087.0961419743307</v>
      </c>
      <c r="C1878" s="66">
        <f t="shared" si="274"/>
        <v>155.25</v>
      </c>
      <c r="D1878" s="70">
        <f t="shared" si="275"/>
        <v>1087.5925393813675</v>
      </c>
      <c r="E1878" s="67">
        <f t="shared" si="276"/>
        <v>1087.5925393813675</v>
      </c>
      <c r="F1878" s="68">
        <f t="shared" si="277"/>
        <v>210.79874479456512</v>
      </c>
      <c r="G1878" s="68" cm="1">
        <f t="array" ref="G1878">_xll.DCE_EC312_SpecificHeat_Ca(B1878)</f>
        <v>650</v>
      </c>
      <c r="H1878" s="67">
        <f t="shared" si="278"/>
        <v>8.0689132469747182E-2</v>
      </c>
      <c r="I1878" s="67">
        <f t="shared" si="279"/>
        <v>1087.1768311068006</v>
      </c>
      <c r="J1878" s="71">
        <f t="shared" si="271"/>
        <v>155.25</v>
      </c>
      <c r="K1878" s="72">
        <f t="shared" si="272"/>
        <v>1087.1768311068006</v>
      </c>
    </row>
    <row r="1879" spans="1:11">
      <c r="A1879" s="65">
        <v>1864</v>
      </c>
      <c r="B1879" s="67">
        <f t="shared" si="273"/>
        <v>1087.1768311068006</v>
      </c>
      <c r="C1879" s="66">
        <f t="shared" si="274"/>
        <v>155.33333333333334</v>
      </c>
      <c r="D1879" s="70">
        <f t="shared" si="275"/>
        <v>1087.6728780408025</v>
      </c>
      <c r="E1879" s="67">
        <f t="shared" si="276"/>
        <v>1087.6728780408025</v>
      </c>
      <c r="F1879" s="68">
        <f t="shared" si="277"/>
        <v>210.68511685482815</v>
      </c>
      <c r="G1879" s="68" cm="1">
        <f t="array" ref="G1879">_xll.DCE_EC312_SpecificHeat_Ca(B1879)</f>
        <v>650</v>
      </c>
      <c r="H1879" s="67">
        <f t="shared" si="278"/>
        <v>8.0645638188551916E-2</v>
      </c>
      <c r="I1879" s="67">
        <f t="shared" si="279"/>
        <v>1087.2574767449892</v>
      </c>
      <c r="J1879" s="71">
        <f t="shared" si="271"/>
        <v>155.33333333333334</v>
      </c>
      <c r="K1879" s="72">
        <f t="shared" si="272"/>
        <v>1087.2574767449892</v>
      </c>
    </row>
    <row r="1880" spans="1:11">
      <c r="A1880" s="65">
        <v>1865</v>
      </c>
      <c r="B1880" s="67">
        <f t="shared" si="273"/>
        <v>1087.2574767449892</v>
      </c>
      <c r="C1880" s="66">
        <f t="shared" si="274"/>
        <v>155.41666666666666</v>
      </c>
      <c r="D1880" s="70">
        <f t="shared" si="275"/>
        <v>1087.7531736462915</v>
      </c>
      <c r="E1880" s="67">
        <f t="shared" si="276"/>
        <v>1087.7531736462915</v>
      </c>
      <c r="F1880" s="68">
        <f t="shared" si="277"/>
        <v>210.57161147855516</v>
      </c>
      <c r="G1880" s="68" cm="1">
        <f t="array" ref="G1880">_xll.DCE_EC312_SpecificHeat_Ca(B1880)</f>
        <v>650</v>
      </c>
      <c r="H1880" s="67">
        <f t="shared" si="278"/>
        <v>8.0602190821960421E-2</v>
      </c>
      <c r="I1880" s="67">
        <f t="shared" si="279"/>
        <v>1087.3380789358112</v>
      </c>
      <c r="J1880" s="71">
        <f t="shared" si="271"/>
        <v>155.41666666666666</v>
      </c>
      <c r="K1880" s="72">
        <f t="shared" si="272"/>
        <v>1087.3380789358112</v>
      </c>
    </row>
    <row r="1881" spans="1:11">
      <c r="A1881" s="65">
        <v>1866</v>
      </c>
      <c r="B1881" s="67">
        <f t="shared" si="273"/>
        <v>1087.3380789358112</v>
      </c>
      <c r="C1881" s="66">
        <f t="shared" si="274"/>
        <v>155.5</v>
      </c>
      <c r="D1881" s="70">
        <f t="shared" si="275"/>
        <v>1087.8334262439555</v>
      </c>
      <c r="E1881" s="67">
        <f t="shared" si="276"/>
        <v>1087.8334262439555</v>
      </c>
      <c r="F1881" s="68">
        <f t="shared" si="277"/>
        <v>210.458228467239</v>
      </c>
      <c r="G1881" s="68" cm="1">
        <f t="array" ref="G1881">_xll.DCE_EC312_SpecificHeat_Ca(B1881)</f>
        <v>650</v>
      </c>
      <c r="H1881" s="67">
        <f t="shared" si="278"/>
        <v>8.0558790293988464E-2</v>
      </c>
      <c r="I1881" s="67">
        <f t="shared" si="279"/>
        <v>1087.4186377261051</v>
      </c>
      <c r="J1881" s="71">
        <f t="shared" si="271"/>
        <v>155.5</v>
      </c>
      <c r="K1881" s="72">
        <f t="shared" si="272"/>
        <v>1087.4186377261051</v>
      </c>
    </row>
    <row r="1882" spans="1:11">
      <c r="A1882" s="65">
        <v>1867</v>
      </c>
      <c r="B1882" s="67">
        <f t="shared" si="273"/>
        <v>1087.4186377261051</v>
      </c>
      <c r="C1882" s="66">
        <f t="shared" si="274"/>
        <v>155.58333333333334</v>
      </c>
      <c r="D1882" s="70">
        <f t="shared" si="275"/>
        <v>1087.9136358798414</v>
      </c>
      <c r="E1882" s="67">
        <f t="shared" si="276"/>
        <v>1087.9136358798414</v>
      </c>
      <c r="F1882" s="68">
        <f t="shared" si="277"/>
        <v>210.34496762320447</v>
      </c>
      <c r="G1882" s="68" cm="1">
        <f t="array" ref="G1882">_xll.DCE_EC312_SpecificHeat_Ca(B1882)</f>
        <v>650</v>
      </c>
      <c r="H1882" s="67">
        <f t="shared" si="278"/>
        <v>8.0515436528970349E-2</v>
      </c>
      <c r="I1882" s="67">
        <f t="shared" si="279"/>
        <v>1087.499153162634</v>
      </c>
      <c r="J1882" s="71">
        <f t="shared" si="271"/>
        <v>155.58333333333334</v>
      </c>
      <c r="K1882" s="72">
        <f t="shared" si="272"/>
        <v>1087.499153162634</v>
      </c>
    </row>
    <row r="1883" spans="1:11">
      <c r="A1883" s="65">
        <v>1868</v>
      </c>
      <c r="B1883" s="67">
        <f t="shared" si="273"/>
        <v>1087.499153162634</v>
      </c>
      <c r="C1883" s="66">
        <f t="shared" si="274"/>
        <v>155.66666666666666</v>
      </c>
      <c r="D1883" s="70">
        <f t="shared" si="275"/>
        <v>1087.9938025999222</v>
      </c>
      <c r="E1883" s="67">
        <f t="shared" si="276"/>
        <v>1087.9938025999222</v>
      </c>
      <c r="F1883" s="68">
        <f t="shared" si="277"/>
        <v>210.2318287487137</v>
      </c>
      <c r="G1883" s="68" cm="1">
        <f t="array" ref="G1883">_xll.DCE_EC312_SpecificHeat_Ca(B1883)</f>
        <v>650</v>
      </c>
      <c r="H1883" s="67">
        <f t="shared" si="278"/>
        <v>8.0472129451216345E-2</v>
      </c>
      <c r="I1883" s="67">
        <f t="shared" si="279"/>
        <v>1087.5796252920852</v>
      </c>
      <c r="J1883" s="71">
        <f t="shared" si="271"/>
        <v>155.66666666666666</v>
      </c>
      <c r="K1883" s="72">
        <f t="shared" si="272"/>
        <v>1087.5796252920852</v>
      </c>
    </row>
    <row r="1884" spans="1:11">
      <c r="A1884" s="65">
        <v>1869</v>
      </c>
      <c r="B1884" s="67">
        <f t="shared" si="273"/>
        <v>1087.5796252920852</v>
      </c>
      <c r="C1884" s="66">
        <f t="shared" si="274"/>
        <v>155.75</v>
      </c>
      <c r="D1884" s="70">
        <f t="shared" si="275"/>
        <v>1088.0739264500971</v>
      </c>
      <c r="E1884" s="67">
        <f t="shared" si="276"/>
        <v>1088.0739264500971</v>
      </c>
      <c r="F1884" s="68">
        <f t="shared" si="277"/>
        <v>210.11881164668065</v>
      </c>
      <c r="G1884" s="68" cm="1">
        <f t="array" ref="G1884">_xll.DCE_EC312_SpecificHeat_Ca(B1884)</f>
        <v>650</v>
      </c>
      <c r="H1884" s="67">
        <f t="shared" si="278"/>
        <v>8.0428868985286256E-2</v>
      </c>
      <c r="I1884" s="67">
        <f t="shared" si="279"/>
        <v>1087.6600541610705</v>
      </c>
      <c r="J1884" s="71">
        <f t="shared" si="271"/>
        <v>155.75</v>
      </c>
      <c r="K1884" s="72">
        <f t="shared" si="272"/>
        <v>1087.6600541610705</v>
      </c>
    </row>
    <row r="1885" spans="1:11">
      <c r="A1885" s="65">
        <v>1870</v>
      </c>
      <c r="B1885" s="67">
        <f t="shared" si="273"/>
        <v>1087.6600541610705</v>
      </c>
      <c r="C1885" s="66">
        <f t="shared" si="274"/>
        <v>155.83333333333334</v>
      </c>
      <c r="D1885" s="70">
        <f t="shared" si="275"/>
        <v>1088.154007476192</v>
      </c>
      <c r="E1885" s="67">
        <f t="shared" si="276"/>
        <v>1088.154007476192</v>
      </c>
      <c r="F1885" s="68">
        <f t="shared" si="277"/>
        <v>210.00591612053566</v>
      </c>
      <c r="G1885" s="68" cm="1">
        <f t="array" ref="G1885">_xll.DCE_EC312_SpecificHeat_Ca(B1885)</f>
        <v>650</v>
      </c>
      <c r="H1885" s="67">
        <f t="shared" si="278"/>
        <v>8.0385655055937519E-2</v>
      </c>
      <c r="I1885" s="67">
        <f t="shared" si="279"/>
        <v>1087.7404398161266</v>
      </c>
      <c r="J1885" s="71">
        <f t="shared" si="271"/>
        <v>155.83333333333334</v>
      </c>
      <c r="K1885" s="72">
        <f t="shared" si="272"/>
        <v>1087.7404398161266</v>
      </c>
    </row>
    <row r="1886" spans="1:11">
      <c r="A1886" s="65">
        <v>1871</v>
      </c>
      <c r="B1886" s="67">
        <f t="shared" si="273"/>
        <v>1087.7404398161266</v>
      </c>
      <c r="C1886" s="66">
        <f t="shared" si="274"/>
        <v>155.91666666666666</v>
      </c>
      <c r="D1886" s="70">
        <f t="shared" si="275"/>
        <v>1088.2340457239588</v>
      </c>
      <c r="E1886" s="67">
        <f t="shared" si="276"/>
        <v>1088.2340457239588</v>
      </c>
      <c r="F1886" s="68">
        <f t="shared" si="277"/>
        <v>209.89314197394253</v>
      </c>
      <c r="G1886" s="68" cm="1">
        <f t="array" ref="G1886">_xll.DCE_EC312_SpecificHeat_Ca(B1886)</f>
        <v>650</v>
      </c>
      <c r="H1886" s="67">
        <f t="shared" si="278"/>
        <v>8.0342487588016959E-2</v>
      </c>
      <c r="I1886" s="67">
        <f t="shared" si="279"/>
        <v>1087.8207823037146</v>
      </c>
      <c r="J1886" s="71">
        <f t="shared" si="271"/>
        <v>155.91666666666666</v>
      </c>
      <c r="K1886" s="72">
        <f t="shared" si="272"/>
        <v>1087.8207823037146</v>
      </c>
    </row>
    <row r="1887" spans="1:11">
      <c r="A1887" s="65">
        <v>1872</v>
      </c>
      <c r="B1887" s="67">
        <f t="shared" si="273"/>
        <v>1087.8207823037146</v>
      </c>
      <c r="C1887" s="66">
        <f t="shared" si="274"/>
        <v>156</v>
      </c>
      <c r="D1887" s="70">
        <f t="shared" si="275"/>
        <v>1088.3140412390769</v>
      </c>
      <c r="E1887" s="67">
        <f t="shared" si="276"/>
        <v>1088.3140412390769</v>
      </c>
      <c r="F1887" s="68">
        <f t="shared" si="277"/>
        <v>209.78048901126152</v>
      </c>
      <c r="G1887" s="68" cm="1">
        <f t="array" ref="G1887">_xll.DCE_EC312_SpecificHeat_Ca(B1887)</f>
        <v>650</v>
      </c>
      <c r="H1887" s="67">
        <f t="shared" si="278"/>
        <v>8.0299366506637951E-2</v>
      </c>
      <c r="I1887" s="67">
        <f t="shared" si="279"/>
        <v>1087.9010816702212</v>
      </c>
      <c r="J1887" s="71">
        <f t="shared" si="271"/>
        <v>156</v>
      </c>
      <c r="K1887" s="72">
        <f t="shared" si="272"/>
        <v>1087.9010816702212</v>
      </c>
    </row>
    <row r="1888" spans="1:11">
      <c r="A1888" s="65">
        <v>1873</v>
      </c>
      <c r="B1888" s="67">
        <f t="shared" si="273"/>
        <v>1087.9010816702212</v>
      </c>
      <c r="C1888" s="66">
        <f t="shared" si="274"/>
        <v>156.08333333333334</v>
      </c>
      <c r="D1888" s="70">
        <f t="shared" si="275"/>
        <v>1088.3939940671514</v>
      </c>
      <c r="E1888" s="67">
        <f t="shared" si="276"/>
        <v>1088.3939940671514</v>
      </c>
      <c r="F1888" s="68">
        <f t="shared" si="277"/>
        <v>209.6679570368369</v>
      </c>
      <c r="G1888" s="68" cm="1">
        <f t="array" ref="G1888">_xll.DCE_EC312_SpecificHeat_Ca(B1888)</f>
        <v>650</v>
      </c>
      <c r="H1888" s="67">
        <f t="shared" si="278"/>
        <v>8.0256291736907792E-2</v>
      </c>
      <c r="I1888" s="67">
        <f t="shared" si="279"/>
        <v>1087.9813379619582</v>
      </c>
      <c r="J1888" s="71">
        <f t="shared" si="271"/>
        <v>156.08333333333334</v>
      </c>
      <c r="K1888" s="72">
        <f t="shared" si="272"/>
        <v>1087.9813379619582</v>
      </c>
    </row>
    <row r="1889" spans="1:11">
      <c r="A1889" s="65">
        <v>1874</v>
      </c>
      <c r="B1889" s="67">
        <f t="shared" si="273"/>
        <v>1087.9813379619582</v>
      </c>
      <c r="C1889" s="66">
        <f t="shared" si="274"/>
        <v>156.16666666666666</v>
      </c>
      <c r="D1889" s="70">
        <f t="shared" si="275"/>
        <v>1088.4739042537158</v>
      </c>
      <c r="E1889" s="67">
        <f t="shared" si="276"/>
        <v>1088.4739042537158</v>
      </c>
      <c r="F1889" s="68">
        <f t="shared" si="277"/>
        <v>209.5555458558369</v>
      </c>
      <c r="G1889" s="68" cm="1">
        <f t="array" ref="G1889">_xll.DCE_EC312_SpecificHeat_Ca(B1889)</f>
        <v>650</v>
      </c>
      <c r="H1889" s="67">
        <f t="shared" si="278"/>
        <v>8.021326320424918E-2</v>
      </c>
      <c r="I1889" s="67">
        <f t="shared" si="279"/>
        <v>1088.0615512251625</v>
      </c>
      <c r="J1889" s="71">
        <f t="shared" si="271"/>
        <v>156.16666666666666</v>
      </c>
      <c r="K1889" s="72">
        <f t="shared" si="272"/>
        <v>1088.0615512251625</v>
      </c>
    </row>
    <row r="1890" spans="1:11">
      <c r="A1890" s="65">
        <v>1875</v>
      </c>
      <c r="B1890" s="67">
        <f t="shared" si="273"/>
        <v>1088.0615512251625</v>
      </c>
      <c r="C1890" s="66">
        <f t="shared" si="274"/>
        <v>156.25</v>
      </c>
      <c r="D1890" s="70">
        <f t="shared" si="275"/>
        <v>1088.5537718442299</v>
      </c>
      <c r="E1890" s="67">
        <f t="shared" si="276"/>
        <v>1088.5537718442299</v>
      </c>
      <c r="F1890" s="68">
        <f t="shared" si="277"/>
        <v>209.44325527376026</v>
      </c>
      <c r="G1890" s="68" cm="1">
        <f t="array" ref="G1890">_xll.DCE_EC312_SpecificHeat_Ca(B1890)</f>
        <v>650</v>
      </c>
      <c r="H1890" s="67">
        <f t="shared" si="278"/>
        <v>8.0170280834211266E-2</v>
      </c>
      <c r="I1890" s="67">
        <f t="shared" si="279"/>
        <v>1088.1417215059967</v>
      </c>
      <c r="J1890" s="71">
        <f t="shared" si="271"/>
        <v>156.25</v>
      </c>
      <c r="K1890" s="72">
        <f t="shared" si="272"/>
        <v>1088.1417215059967</v>
      </c>
    </row>
    <row r="1891" spans="1:11">
      <c r="A1891" s="65">
        <v>1876</v>
      </c>
      <c r="B1891" s="67">
        <f t="shared" si="273"/>
        <v>1088.1417215059967</v>
      </c>
      <c r="C1891" s="66">
        <f t="shared" si="274"/>
        <v>156.33333333333334</v>
      </c>
      <c r="D1891" s="70">
        <f t="shared" si="275"/>
        <v>1088.633596884081</v>
      </c>
      <c r="E1891" s="67">
        <f t="shared" si="276"/>
        <v>1088.633596884081</v>
      </c>
      <c r="F1891" s="68">
        <f t="shared" si="277"/>
        <v>209.33108509633931</v>
      </c>
      <c r="G1891" s="68" cm="1">
        <f t="array" ref="G1891">_xll.DCE_EC312_SpecificHeat_Ca(B1891)</f>
        <v>650</v>
      </c>
      <c r="H1891" s="67">
        <f t="shared" si="278"/>
        <v>8.0127344552432672E-2</v>
      </c>
      <c r="I1891" s="67">
        <f t="shared" si="279"/>
        <v>1088.2218488505491</v>
      </c>
      <c r="J1891" s="71">
        <f t="shared" si="271"/>
        <v>156.33333333333334</v>
      </c>
      <c r="K1891" s="72">
        <f t="shared" si="272"/>
        <v>1088.2218488505491</v>
      </c>
    </row>
    <row r="1892" spans="1:11">
      <c r="A1892" s="65">
        <v>1877</v>
      </c>
      <c r="B1892" s="67">
        <f t="shared" si="273"/>
        <v>1088.2218488505491</v>
      </c>
      <c r="C1892" s="66">
        <f t="shared" si="274"/>
        <v>156.41666666666666</v>
      </c>
      <c r="D1892" s="70">
        <f t="shared" si="275"/>
        <v>1088.7133794185841</v>
      </c>
      <c r="E1892" s="67">
        <f t="shared" si="276"/>
        <v>1088.7133794185841</v>
      </c>
      <c r="F1892" s="68">
        <f t="shared" si="277"/>
        <v>209.21903512985571</v>
      </c>
      <c r="G1892" s="68" cm="1">
        <f t="array" ref="G1892">_xll.DCE_EC312_SpecificHeat_Ca(B1892)</f>
        <v>650</v>
      </c>
      <c r="H1892" s="67">
        <f t="shared" si="278"/>
        <v>8.0084454284762269E-2</v>
      </c>
      <c r="I1892" s="67">
        <f t="shared" si="279"/>
        <v>1088.3019333048339</v>
      </c>
      <c r="J1892" s="71">
        <f t="shared" si="271"/>
        <v>156.41666666666666</v>
      </c>
      <c r="K1892" s="72">
        <f t="shared" si="272"/>
        <v>1088.3019333048339</v>
      </c>
    </row>
    <row r="1893" spans="1:11">
      <c r="A1893" s="65">
        <v>1878</v>
      </c>
      <c r="B1893" s="67">
        <f t="shared" si="273"/>
        <v>1088.3019333048339</v>
      </c>
      <c r="C1893" s="66">
        <f t="shared" si="274"/>
        <v>156.5</v>
      </c>
      <c r="D1893" s="70">
        <f t="shared" si="275"/>
        <v>1088.7931194929818</v>
      </c>
      <c r="E1893" s="67">
        <f t="shared" si="276"/>
        <v>1088.7931194929818</v>
      </c>
      <c r="F1893" s="68">
        <f t="shared" si="277"/>
        <v>209.10710518115192</v>
      </c>
      <c r="G1893" s="68" cm="1">
        <f t="array" ref="G1893">_xll.DCE_EC312_SpecificHeat_Ca(B1893)</f>
        <v>650</v>
      </c>
      <c r="H1893" s="67">
        <f t="shared" si="278"/>
        <v>8.0041609957263574E-2</v>
      </c>
      <c r="I1893" s="67">
        <f t="shared" si="279"/>
        <v>1088.3819749147913</v>
      </c>
      <c r="J1893" s="71">
        <f t="shared" si="271"/>
        <v>156.5</v>
      </c>
      <c r="K1893" s="72">
        <f t="shared" si="272"/>
        <v>1088.3819749147913</v>
      </c>
    </row>
    <row r="1894" spans="1:11">
      <c r="A1894" s="65">
        <v>1879</v>
      </c>
      <c r="B1894" s="67">
        <f t="shared" si="273"/>
        <v>1088.3819749147913</v>
      </c>
      <c r="C1894" s="66">
        <f t="shared" si="274"/>
        <v>156.58333333333334</v>
      </c>
      <c r="D1894" s="70">
        <f t="shared" si="275"/>
        <v>1088.8728171524442</v>
      </c>
      <c r="E1894" s="67">
        <f t="shared" si="276"/>
        <v>1088.8728171524442</v>
      </c>
      <c r="F1894" s="68">
        <f t="shared" si="277"/>
        <v>208.99529505715685</v>
      </c>
      <c r="G1894" s="68" cm="1">
        <f t="array" ref="G1894">_xll.DCE_EC312_SpecificHeat_Ca(B1894)</f>
        <v>650</v>
      </c>
      <c r="H1894" s="67">
        <f t="shared" si="278"/>
        <v>7.9998811496033218E-2</v>
      </c>
      <c r="I1894" s="67">
        <f t="shared" si="279"/>
        <v>1088.4619737262874</v>
      </c>
      <c r="J1894" s="71">
        <f t="shared" si="271"/>
        <v>156.58333333333334</v>
      </c>
      <c r="K1894" s="72">
        <f t="shared" si="272"/>
        <v>1088.4619737262874</v>
      </c>
    </row>
    <row r="1895" spans="1:11">
      <c r="A1895" s="65">
        <v>1880</v>
      </c>
      <c r="B1895" s="67">
        <f t="shared" si="273"/>
        <v>1088.4619737262874</v>
      </c>
      <c r="C1895" s="66">
        <f t="shared" si="274"/>
        <v>156.66666666666666</v>
      </c>
      <c r="D1895" s="70">
        <f t="shared" si="275"/>
        <v>1088.9524724420696</v>
      </c>
      <c r="E1895" s="67">
        <f t="shared" si="276"/>
        <v>1088.9524724420696</v>
      </c>
      <c r="F1895" s="68">
        <f t="shared" si="277"/>
        <v>208.8836045654902</v>
      </c>
      <c r="G1895" s="68" cm="1">
        <f t="array" ref="G1895">_xll.DCE_EC312_SpecificHeat_Ca(B1895)</f>
        <v>650</v>
      </c>
      <c r="H1895" s="67">
        <f t="shared" si="278"/>
        <v>7.9956058827432258E-2</v>
      </c>
      <c r="I1895" s="67">
        <f t="shared" si="279"/>
        <v>1088.5419297851149</v>
      </c>
      <c r="J1895" s="71">
        <f t="shared" ref="J1895:J1935" si="280">C1895</f>
        <v>156.66666666666666</v>
      </c>
      <c r="K1895" s="72">
        <f t="shared" ref="K1895:K1935" si="281">I1895</f>
        <v>1088.5419297851149</v>
      </c>
    </row>
    <row r="1896" spans="1:11">
      <c r="A1896" s="65">
        <v>1881</v>
      </c>
      <c r="B1896" s="67">
        <f t="shared" si="273"/>
        <v>1088.5419297851149</v>
      </c>
      <c r="C1896" s="66">
        <f t="shared" si="274"/>
        <v>156.75</v>
      </c>
      <c r="D1896" s="70">
        <f t="shared" si="275"/>
        <v>1089.0320854068848</v>
      </c>
      <c r="E1896" s="67">
        <f t="shared" si="276"/>
        <v>1089.0320854068848</v>
      </c>
      <c r="F1896" s="68">
        <f t="shared" si="277"/>
        <v>208.77203351413851</v>
      </c>
      <c r="G1896" s="68" cm="1">
        <f t="array" ref="G1896">_xll.DCE_EC312_SpecificHeat_Ca(B1896)</f>
        <v>650</v>
      </c>
      <c r="H1896" s="67">
        <f t="shared" si="278"/>
        <v>7.9913351877962127E-2</v>
      </c>
      <c r="I1896" s="67">
        <f t="shared" si="279"/>
        <v>1088.6218431369928</v>
      </c>
      <c r="J1896" s="71">
        <f t="shared" si="280"/>
        <v>156.75</v>
      </c>
      <c r="K1896" s="72">
        <f t="shared" si="281"/>
        <v>1088.6218431369928</v>
      </c>
    </row>
    <row r="1897" spans="1:11">
      <c r="A1897" s="65">
        <v>1882</v>
      </c>
      <c r="B1897" s="67">
        <f t="shared" si="273"/>
        <v>1088.6218431369928</v>
      </c>
      <c r="C1897" s="66">
        <f t="shared" si="274"/>
        <v>156.83333333333334</v>
      </c>
      <c r="D1897" s="70">
        <f t="shared" si="275"/>
        <v>1089.1116560918438</v>
      </c>
      <c r="E1897" s="67">
        <f t="shared" si="276"/>
        <v>1089.1116560918438</v>
      </c>
      <c r="F1897" s="68">
        <f t="shared" si="277"/>
        <v>208.66058171126619</v>
      </c>
      <c r="G1897" s="68" cm="1">
        <f t="array" ref="G1897">_xll.DCE_EC312_SpecificHeat_Ca(B1897)</f>
        <v>650</v>
      </c>
      <c r="H1897" s="67">
        <f t="shared" si="278"/>
        <v>7.987069057419241E-2</v>
      </c>
      <c r="I1897" s="67">
        <f t="shared" si="279"/>
        <v>1088.7017138275669</v>
      </c>
      <c r="J1897" s="71">
        <f t="shared" si="280"/>
        <v>156.83333333333334</v>
      </c>
      <c r="K1897" s="72">
        <f t="shared" si="281"/>
        <v>1088.7017138275669</v>
      </c>
    </row>
    <row r="1898" spans="1:11">
      <c r="A1898" s="65">
        <v>1883</v>
      </c>
      <c r="B1898" s="67">
        <f t="shared" si="273"/>
        <v>1088.7017138275669</v>
      </c>
      <c r="C1898" s="66">
        <f t="shared" si="274"/>
        <v>156.91666666666666</v>
      </c>
      <c r="D1898" s="70">
        <f t="shared" si="275"/>
        <v>1089.1911845418301</v>
      </c>
      <c r="E1898" s="67">
        <f t="shared" si="276"/>
        <v>1089.1911845418301</v>
      </c>
      <c r="F1898" s="68">
        <f t="shared" si="277"/>
        <v>208.54924896581716</v>
      </c>
      <c r="G1898" s="68" cm="1">
        <f t="array" ref="G1898">_xll.DCE_EC312_SpecificHeat_Ca(B1898)</f>
        <v>650</v>
      </c>
      <c r="H1898" s="67">
        <f t="shared" si="278"/>
        <v>7.9828074842991009E-2</v>
      </c>
      <c r="I1898" s="67">
        <f t="shared" si="279"/>
        <v>1088.7815419024098</v>
      </c>
      <c r="J1898" s="71">
        <f t="shared" si="280"/>
        <v>156.91666666666666</v>
      </c>
      <c r="K1898" s="72">
        <f t="shared" si="281"/>
        <v>1088.7815419024098</v>
      </c>
    </row>
    <row r="1899" spans="1:11">
      <c r="A1899" s="65">
        <v>1884</v>
      </c>
      <c r="B1899" s="67">
        <f t="shared" si="273"/>
        <v>1088.7815419024098</v>
      </c>
      <c r="C1899" s="66">
        <f t="shared" si="274"/>
        <v>157</v>
      </c>
      <c r="D1899" s="70">
        <f t="shared" si="275"/>
        <v>1089.2706708016553</v>
      </c>
      <c r="E1899" s="67">
        <f t="shared" si="276"/>
        <v>1089.2706708016553</v>
      </c>
      <c r="F1899" s="68">
        <f t="shared" si="277"/>
        <v>208.4380350868276</v>
      </c>
      <c r="G1899" s="68" cm="1">
        <f t="array" ref="G1899">_xll.DCE_EC312_SpecificHeat_Ca(B1899)</f>
        <v>650</v>
      </c>
      <c r="H1899" s="67">
        <f t="shared" si="278"/>
        <v>7.9785504611261174E-2</v>
      </c>
      <c r="I1899" s="67">
        <f t="shared" si="279"/>
        <v>1088.861327407021</v>
      </c>
      <c r="J1899" s="71">
        <f t="shared" si="280"/>
        <v>157</v>
      </c>
      <c r="K1899" s="72">
        <f t="shared" si="281"/>
        <v>1088.861327407021</v>
      </c>
    </row>
    <row r="1900" spans="1:11">
      <c r="A1900" s="65">
        <v>1885</v>
      </c>
      <c r="B1900" s="67">
        <f t="shared" si="273"/>
        <v>1088.861327407021</v>
      </c>
      <c r="C1900" s="66">
        <f t="shared" si="274"/>
        <v>157.08333333333334</v>
      </c>
      <c r="D1900" s="70">
        <f t="shared" si="275"/>
        <v>1089.35011491606</v>
      </c>
      <c r="E1900" s="67">
        <f t="shared" si="276"/>
        <v>1089.35011491606</v>
      </c>
      <c r="F1900" s="68">
        <f t="shared" si="277"/>
        <v>208.32693988396625</v>
      </c>
      <c r="G1900" s="68" cm="1">
        <f t="array" ref="G1900">_xll.DCE_EC312_SpecificHeat_Ca(B1900)</f>
        <v>650</v>
      </c>
      <c r="H1900" s="67">
        <f t="shared" si="278"/>
        <v>7.9742979806148279E-2</v>
      </c>
      <c r="I1900" s="67">
        <f t="shared" si="279"/>
        <v>1088.9410703868271</v>
      </c>
      <c r="J1900" s="71">
        <f t="shared" si="280"/>
        <v>157.08333333333334</v>
      </c>
      <c r="K1900" s="72">
        <f t="shared" si="281"/>
        <v>1088.9410703868271</v>
      </c>
    </row>
    <row r="1901" spans="1:11">
      <c r="A1901" s="65">
        <v>1886</v>
      </c>
      <c r="B1901" s="67">
        <f t="shared" si="273"/>
        <v>1088.9410703868271</v>
      </c>
      <c r="C1901" s="66">
        <f t="shared" si="274"/>
        <v>157.16666666666666</v>
      </c>
      <c r="D1901" s="70">
        <f t="shared" si="275"/>
        <v>1089.4295169297129</v>
      </c>
      <c r="E1901" s="67">
        <f t="shared" si="276"/>
        <v>1089.4295169297129</v>
      </c>
      <c r="F1901" s="68">
        <f t="shared" si="277"/>
        <v>208.21596316711037</v>
      </c>
      <c r="G1901" s="68" cm="1">
        <f t="array" ref="G1901">_xll.DCE_EC312_SpecificHeat_Ca(B1901)</f>
        <v>650</v>
      </c>
      <c r="H1901" s="67">
        <f t="shared" si="278"/>
        <v>7.9700500354877496E-2</v>
      </c>
      <c r="I1901" s="67">
        <f t="shared" si="279"/>
        <v>1089.0207708871819</v>
      </c>
      <c r="J1901" s="71">
        <f t="shared" si="280"/>
        <v>157.16666666666666</v>
      </c>
      <c r="K1901" s="72">
        <f t="shared" si="281"/>
        <v>1089.0207708871819</v>
      </c>
    </row>
    <row r="1902" spans="1:11">
      <c r="A1902" s="65">
        <v>1887</v>
      </c>
      <c r="B1902" s="67">
        <f t="shared" si="273"/>
        <v>1089.0207708871819</v>
      </c>
      <c r="C1902" s="66">
        <f t="shared" si="274"/>
        <v>157.25</v>
      </c>
      <c r="D1902" s="70">
        <f t="shared" si="275"/>
        <v>1089.5088768872126</v>
      </c>
      <c r="E1902" s="67">
        <f t="shared" si="276"/>
        <v>1089.5088768872126</v>
      </c>
      <c r="F1902" s="68">
        <f t="shared" si="277"/>
        <v>208.10510474665355</v>
      </c>
      <c r="G1902" s="68" cm="1">
        <f t="array" ref="G1902">_xll.DCE_EC312_SpecificHeat_Ca(B1902)</f>
        <v>650</v>
      </c>
      <c r="H1902" s="67">
        <f t="shared" si="278"/>
        <v>7.9658066184871673E-2</v>
      </c>
      <c r="I1902" s="67">
        <f t="shared" si="279"/>
        <v>1089.1004289533669</v>
      </c>
      <c r="J1902" s="71">
        <f t="shared" si="280"/>
        <v>157.25</v>
      </c>
      <c r="K1902" s="72">
        <f t="shared" si="281"/>
        <v>1089.1004289533669</v>
      </c>
    </row>
    <row r="1903" spans="1:11">
      <c r="A1903" s="65">
        <v>1888</v>
      </c>
      <c r="B1903" s="67">
        <f t="shared" si="273"/>
        <v>1089.1004289533669</v>
      </c>
      <c r="C1903" s="66">
        <f t="shared" si="274"/>
        <v>157.33333333333334</v>
      </c>
      <c r="D1903" s="70">
        <f t="shared" si="275"/>
        <v>1089.5881948330864</v>
      </c>
      <c r="E1903" s="67">
        <f t="shared" si="276"/>
        <v>1089.5881948330864</v>
      </c>
      <c r="F1903" s="68">
        <f t="shared" si="277"/>
        <v>207.99436443335853</v>
      </c>
      <c r="G1903" s="68" cm="1">
        <f t="array" ref="G1903">_xll.DCE_EC312_SpecificHeat_Ca(B1903)</f>
        <v>650</v>
      </c>
      <c r="H1903" s="67">
        <f t="shared" si="278"/>
        <v>7.9615677223694933E-2</v>
      </c>
      <c r="I1903" s="67">
        <f t="shared" si="279"/>
        <v>1089.1800446305906</v>
      </c>
      <c r="J1903" s="71">
        <f t="shared" si="280"/>
        <v>157.33333333333334</v>
      </c>
      <c r="K1903" s="72">
        <f t="shared" si="281"/>
        <v>1089.1800446305906</v>
      </c>
    </row>
    <row r="1904" spans="1:11">
      <c r="A1904" s="65">
        <v>1889</v>
      </c>
      <c r="B1904" s="67">
        <f t="shared" si="273"/>
        <v>1089.1800446305906</v>
      </c>
      <c r="C1904" s="66">
        <f t="shared" si="274"/>
        <v>157.41666666666666</v>
      </c>
      <c r="D1904" s="70">
        <f t="shared" si="275"/>
        <v>1089.6674708117912</v>
      </c>
      <c r="E1904" s="67">
        <f t="shared" si="276"/>
        <v>1089.6674708117912</v>
      </c>
      <c r="F1904" s="68">
        <f t="shared" si="277"/>
        <v>207.88374203854883</v>
      </c>
      <c r="G1904" s="68" cm="1">
        <f t="array" ref="G1904">_xll.DCE_EC312_SpecificHeat_Ca(B1904)</f>
        <v>650</v>
      </c>
      <c r="H1904" s="67">
        <f t="shared" si="278"/>
        <v>7.9573333399126062E-2</v>
      </c>
      <c r="I1904" s="67">
        <f t="shared" si="279"/>
        <v>1089.2596179639897</v>
      </c>
      <c r="J1904" s="71">
        <f t="shared" si="280"/>
        <v>157.41666666666666</v>
      </c>
      <c r="K1904" s="72">
        <f t="shared" si="281"/>
        <v>1089.2596179639897</v>
      </c>
    </row>
    <row r="1905" spans="1:11">
      <c r="A1905" s="65">
        <v>1890</v>
      </c>
      <c r="B1905" s="67">
        <f t="shared" si="273"/>
        <v>1089.2596179639897</v>
      </c>
      <c r="C1905" s="66">
        <f t="shared" si="274"/>
        <v>157.5</v>
      </c>
      <c r="D1905" s="70">
        <f t="shared" si="275"/>
        <v>1089.7467048677131</v>
      </c>
      <c r="E1905" s="67">
        <f t="shared" si="276"/>
        <v>1089.7467048677131</v>
      </c>
      <c r="F1905" s="68">
        <f t="shared" si="277"/>
        <v>207.77323737373146</v>
      </c>
      <c r="G1905" s="68" cm="1">
        <f t="array" ref="G1905">_xll.DCE_EC312_SpecificHeat_Ca(B1905)</f>
        <v>650</v>
      </c>
      <c r="H1905" s="67">
        <f t="shared" si="278"/>
        <v>7.9531034639014064E-2</v>
      </c>
      <c r="I1905" s="67">
        <f t="shared" si="279"/>
        <v>1089.3391489986288</v>
      </c>
      <c r="J1905" s="71">
        <f t="shared" si="280"/>
        <v>157.5</v>
      </c>
      <c r="K1905" s="72">
        <f t="shared" si="281"/>
        <v>1089.3391489986288</v>
      </c>
    </row>
    <row r="1906" spans="1:11">
      <c r="A1906" s="65">
        <v>1891</v>
      </c>
      <c r="B1906" s="67">
        <f t="shared" si="273"/>
        <v>1089.3391489986288</v>
      </c>
      <c r="C1906" s="66">
        <f t="shared" si="274"/>
        <v>157.58333333333334</v>
      </c>
      <c r="D1906" s="70">
        <f t="shared" si="275"/>
        <v>1089.8258970451682</v>
      </c>
      <c r="E1906" s="67">
        <f t="shared" si="276"/>
        <v>1089.8258970451682</v>
      </c>
      <c r="F1906" s="68">
        <f t="shared" si="277"/>
        <v>207.66285025094902</v>
      </c>
      <c r="G1906" s="68" cm="1">
        <f t="array" ref="G1906">_xll.DCE_EC312_SpecificHeat_Ca(B1906)</f>
        <v>650</v>
      </c>
      <c r="H1906" s="67">
        <f t="shared" si="278"/>
        <v>7.9488780871412992E-2</v>
      </c>
      <c r="I1906" s="67">
        <f t="shared" si="279"/>
        <v>1089.4186377795002</v>
      </c>
      <c r="J1906" s="71">
        <f t="shared" si="280"/>
        <v>157.58333333333334</v>
      </c>
      <c r="K1906" s="72">
        <f t="shared" si="281"/>
        <v>1089.4186377795002</v>
      </c>
    </row>
    <row r="1907" spans="1:11">
      <c r="A1907" s="65">
        <v>1892</v>
      </c>
      <c r="B1907" s="67">
        <f t="shared" si="273"/>
        <v>1089.4186377795002</v>
      </c>
      <c r="C1907" s="66">
        <f t="shared" si="274"/>
        <v>157.66666666666666</v>
      </c>
      <c r="D1907" s="70">
        <f t="shared" si="275"/>
        <v>1089.9050473884015</v>
      </c>
      <c r="E1907" s="67">
        <f t="shared" si="276"/>
        <v>1089.9050473884015</v>
      </c>
      <c r="F1907" s="68">
        <f t="shared" si="277"/>
        <v>207.55258048249144</v>
      </c>
      <c r="G1907" s="68" cm="1">
        <f t="array" ref="G1907">_xll.DCE_EC312_SpecificHeat_Ca(B1907)</f>
        <v>650</v>
      </c>
      <c r="H1907" s="67">
        <f t="shared" si="278"/>
        <v>7.9446572024471557E-2</v>
      </c>
      <c r="I1907" s="67">
        <f t="shared" si="279"/>
        <v>1089.4980843515245</v>
      </c>
      <c r="J1907" s="71">
        <f t="shared" si="280"/>
        <v>157.66666666666666</v>
      </c>
      <c r="K1907" s="72">
        <f t="shared" si="281"/>
        <v>1089.4980843515245</v>
      </c>
    </row>
    <row r="1908" spans="1:11">
      <c r="A1908" s="65">
        <v>1893</v>
      </c>
      <c r="B1908" s="67">
        <f t="shared" si="273"/>
        <v>1089.4980843515245</v>
      </c>
      <c r="C1908" s="66">
        <f t="shared" si="274"/>
        <v>157.75</v>
      </c>
      <c r="D1908" s="70">
        <f t="shared" si="275"/>
        <v>1089.9841559415891</v>
      </c>
      <c r="E1908" s="67">
        <f t="shared" si="276"/>
        <v>1089.9841559415891</v>
      </c>
      <c r="F1908" s="68">
        <f t="shared" si="277"/>
        <v>207.44242788132561</v>
      </c>
      <c r="G1908" s="68" cm="1">
        <f t="array" ref="G1908">_xll.DCE_EC312_SpecificHeat_Ca(B1908)</f>
        <v>650</v>
      </c>
      <c r="H1908" s="67">
        <f t="shared" si="278"/>
        <v>7.9404408026597567E-2</v>
      </c>
      <c r="I1908" s="67">
        <f t="shared" si="279"/>
        <v>1089.5774887595512</v>
      </c>
      <c r="J1908" s="71">
        <f t="shared" si="280"/>
        <v>157.75</v>
      </c>
      <c r="K1908" s="72">
        <f t="shared" si="281"/>
        <v>1089.5774887595512</v>
      </c>
    </row>
    <row r="1909" spans="1:11">
      <c r="A1909" s="65">
        <v>1894</v>
      </c>
      <c r="B1909" s="67">
        <f t="shared" si="273"/>
        <v>1089.5774887595512</v>
      </c>
      <c r="C1909" s="66">
        <f t="shared" si="274"/>
        <v>157.83333333333334</v>
      </c>
      <c r="D1909" s="70">
        <f t="shared" si="275"/>
        <v>1090.0632227488363</v>
      </c>
      <c r="E1909" s="67">
        <f t="shared" si="276"/>
        <v>1090.0632227488363</v>
      </c>
      <c r="F1909" s="68">
        <f t="shared" si="277"/>
        <v>207.33239226044691</v>
      </c>
      <c r="G1909" s="68" cm="1">
        <f t="array" ref="G1909">_xll.DCE_EC312_SpecificHeat_Ca(B1909)</f>
        <v>650</v>
      </c>
      <c r="H1909" s="67">
        <f t="shared" si="278"/>
        <v>7.9362288806209769E-2</v>
      </c>
      <c r="I1909" s="67">
        <f t="shared" si="279"/>
        <v>1089.6568510483573</v>
      </c>
      <c r="J1909" s="71">
        <f t="shared" si="280"/>
        <v>157.83333333333334</v>
      </c>
      <c r="K1909" s="72">
        <f t="shared" si="281"/>
        <v>1089.6568510483573</v>
      </c>
    </row>
    <row r="1910" spans="1:11">
      <c r="A1910" s="65">
        <v>1895</v>
      </c>
      <c r="B1910" s="67">
        <f t="shared" si="273"/>
        <v>1089.6568510483573</v>
      </c>
      <c r="C1910" s="66">
        <f t="shared" si="274"/>
        <v>157.91666666666666</v>
      </c>
      <c r="D1910" s="70">
        <f t="shared" si="275"/>
        <v>1090.1422478541792</v>
      </c>
      <c r="E1910" s="67">
        <f t="shared" si="276"/>
        <v>1090.1422478541792</v>
      </c>
      <c r="F1910" s="68">
        <f t="shared" si="277"/>
        <v>207.2224734336302</v>
      </c>
      <c r="G1910" s="68" cm="1">
        <f t="array" ref="G1910">_xll.DCE_EC312_SpecificHeat_Ca(B1910)</f>
        <v>650</v>
      </c>
      <c r="H1910" s="67">
        <f t="shared" si="278"/>
        <v>7.9320214292025265E-2</v>
      </c>
      <c r="I1910" s="67">
        <f t="shared" si="279"/>
        <v>1089.7361712626493</v>
      </c>
      <c r="J1910" s="71">
        <f t="shared" si="280"/>
        <v>157.91666666666666</v>
      </c>
      <c r="K1910" s="72">
        <f t="shared" si="281"/>
        <v>1089.7361712626493</v>
      </c>
    </row>
    <row r="1911" spans="1:11">
      <c r="A1911" s="65">
        <v>1896</v>
      </c>
      <c r="B1911" s="67">
        <f t="shared" si="273"/>
        <v>1089.7361712626493</v>
      </c>
      <c r="C1911" s="66">
        <f t="shared" si="274"/>
        <v>158</v>
      </c>
      <c r="D1911" s="70">
        <f t="shared" si="275"/>
        <v>1090.2212313015837</v>
      </c>
      <c r="E1911" s="67">
        <f t="shared" si="276"/>
        <v>1090.2212313015837</v>
      </c>
      <c r="F1911" s="68">
        <f t="shared" si="277"/>
        <v>207.11267121474503</v>
      </c>
      <c r="G1911" s="68" cm="1">
        <f t="array" ref="G1911">_xll.DCE_EC312_SpecificHeat_Ca(B1911)</f>
        <v>650</v>
      </c>
      <c r="H1911" s="67">
        <f t="shared" si="278"/>
        <v>7.9278184412797437E-2</v>
      </c>
      <c r="I1911" s="67">
        <f t="shared" si="279"/>
        <v>1089.8154494470621</v>
      </c>
      <c r="J1911" s="71">
        <f t="shared" si="280"/>
        <v>158</v>
      </c>
      <c r="K1911" s="72">
        <f t="shared" si="281"/>
        <v>1089.8154494470621</v>
      </c>
    </row>
    <row r="1912" spans="1:11">
      <c r="A1912" s="65">
        <v>1897</v>
      </c>
      <c r="B1912" s="67">
        <f t="shared" si="273"/>
        <v>1089.8154494470621</v>
      </c>
      <c r="C1912" s="66">
        <f t="shared" si="274"/>
        <v>158.08333333333334</v>
      </c>
      <c r="D1912" s="70">
        <f t="shared" si="275"/>
        <v>1090.3001731349466</v>
      </c>
      <c r="E1912" s="67">
        <f t="shared" si="276"/>
        <v>1090.3001731349466</v>
      </c>
      <c r="F1912" s="68">
        <f t="shared" si="277"/>
        <v>207.00298541825234</v>
      </c>
      <c r="G1912" s="68" cm="1">
        <f t="array" ref="G1912">_xll.DCE_EC312_SpecificHeat_Ca(B1912)</f>
        <v>650</v>
      </c>
      <c r="H1912" s="67">
        <f t="shared" si="278"/>
        <v>7.9236199097505941E-2</v>
      </c>
      <c r="I1912" s="67">
        <f t="shared" si="279"/>
        <v>1089.8946856461596</v>
      </c>
      <c r="J1912" s="71">
        <f t="shared" si="280"/>
        <v>158.08333333333334</v>
      </c>
      <c r="K1912" s="72">
        <f t="shared" si="281"/>
        <v>1089.8946856461596</v>
      </c>
    </row>
    <row r="1913" spans="1:11">
      <c r="A1913" s="65">
        <v>1898</v>
      </c>
      <c r="B1913" s="67">
        <f t="shared" si="273"/>
        <v>1089.8946856461596</v>
      </c>
      <c r="C1913" s="66">
        <f t="shared" si="274"/>
        <v>158.16666666666666</v>
      </c>
      <c r="D1913" s="70">
        <f t="shared" si="275"/>
        <v>1090.379073398095</v>
      </c>
      <c r="E1913" s="67">
        <f t="shared" si="276"/>
        <v>1090.379073398095</v>
      </c>
      <c r="F1913" s="68">
        <f t="shared" si="277"/>
        <v>206.89341585876576</v>
      </c>
      <c r="G1913" s="68" cm="1">
        <f t="array" ref="G1913">_xll.DCE_EC312_SpecificHeat_Ca(B1913)</f>
        <v>650</v>
      </c>
      <c r="H1913" s="67">
        <f t="shared" si="278"/>
        <v>7.9194258275189E-2</v>
      </c>
      <c r="I1913" s="67">
        <f t="shared" si="279"/>
        <v>1089.9738799044349</v>
      </c>
      <c r="J1913" s="71">
        <f t="shared" si="280"/>
        <v>158.16666666666666</v>
      </c>
      <c r="K1913" s="72">
        <f t="shared" si="281"/>
        <v>1089.9738799044349</v>
      </c>
    </row>
    <row r="1914" spans="1:11">
      <c r="A1914" s="65">
        <v>1899</v>
      </c>
      <c r="B1914" s="67">
        <f t="shared" si="273"/>
        <v>1089.9738799044349</v>
      </c>
      <c r="C1914" s="66">
        <f t="shared" si="274"/>
        <v>158.25</v>
      </c>
      <c r="D1914" s="70">
        <f t="shared" si="275"/>
        <v>1090.4579321347874</v>
      </c>
      <c r="E1914" s="67">
        <f t="shared" si="276"/>
        <v>1090.4579321347874</v>
      </c>
      <c r="F1914" s="68">
        <f t="shared" si="277"/>
        <v>206.78396235162617</v>
      </c>
      <c r="G1914" s="68" cm="1">
        <f t="array" ref="G1914">_xll.DCE_EC312_SpecificHeat_Ca(B1914)</f>
        <v>650</v>
      </c>
      <c r="H1914" s="67">
        <f t="shared" si="278"/>
        <v>7.9152361875163127E-2</v>
      </c>
      <c r="I1914" s="67">
        <f t="shared" si="279"/>
        <v>1090.0530322663101</v>
      </c>
      <c r="J1914" s="71">
        <f t="shared" si="280"/>
        <v>158.25</v>
      </c>
      <c r="K1914" s="72">
        <f t="shared" si="281"/>
        <v>1090.0530322663101</v>
      </c>
    </row>
    <row r="1915" spans="1:11">
      <c r="A1915" s="65">
        <v>1900</v>
      </c>
      <c r="B1915" s="67">
        <f t="shared" si="273"/>
        <v>1090.0530322663101</v>
      </c>
      <c r="C1915" s="66">
        <f t="shared" si="274"/>
        <v>158.33333333333334</v>
      </c>
      <c r="D1915" s="70">
        <f t="shared" si="275"/>
        <v>1090.5367493887125</v>
      </c>
      <c r="E1915" s="67">
        <f t="shared" si="276"/>
        <v>1090.5367493887125</v>
      </c>
      <c r="F1915" s="68">
        <f t="shared" si="277"/>
        <v>206.67462471223581</v>
      </c>
      <c r="G1915" s="68" cm="1">
        <f t="array" ref="G1915">_xll.DCE_EC312_SpecificHeat_Ca(B1915)</f>
        <v>650</v>
      </c>
      <c r="H1915" s="67">
        <f t="shared" si="278"/>
        <v>7.9110509826768372E-2</v>
      </c>
      <c r="I1915" s="67">
        <f t="shared" si="279"/>
        <v>1090.1321427761368</v>
      </c>
      <c r="J1915" s="71">
        <f t="shared" si="280"/>
        <v>158.33333333333334</v>
      </c>
      <c r="K1915" s="72">
        <f t="shared" si="281"/>
        <v>1090.1321427761368</v>
      </c>
    </row>
    <row r="1916" spans="1:11">
      <c r="A1916" s="65">
        <v>1901</v>
      </c>
      <c r="B1916" s="67">
        <f t="shared" si="273"/>
        <v>1090.1321427761368</v>
      </c>
      <c r="C1916" s="66">
        <f t="shared" si="274"/>
        <v>158.41666666666666</v>
      </c>
      <c r="D1916" s="70">
        <f t="shared" si="275"/>
        <v>1090.6155252034907</v>
      </c>
      <c r="E1916" s="67">
        <f t="shared" si="276"/>
        <v>1090.6155252034907</v>
      </c>
      <c r="F1916" s="68">
        <f t="shared" si="277"/>
        <v>206.56540275683471</v>
      </c>
      <c r="G1916" s="68" cm="1">
        <f t="array" ref="G1916">_xll.DCE_EC312_SpecificHeat_Ca(B1916)</f>
        <v>650</v>
      </c>
      <c r="H1916" s="67">
        <f t="shared" si="278"/>
        <v>7.906870205966543E-2</v>
      </c>
      <c r="I1916" s="67">
        <f t="shared" si="279"/>
        <v>1090.2112114781964</v>
      </c>
      <c r="J1916" s="71">
        <f t="shared" si="280"/>
        <v>158.41666666666666</v>
      </c>
      <c r="K1916" s="72">
        <f t="shared" si="281"/>
        <v>1090.2112114781964</v>
      </c>
    </row>
    <row r="1917" spans="1:11">
      <c r="A1917" s="65">
        <v>1902</v>
      </c>
      <c r="B1917" s="67">
        <f t="shared" si="273"/>
        <v>1090.2112114781964</v>
      </c>
      <c r="C1917" s="66">
        <f t="shared" si="274"/>
        <v>158.5</v>
      </c>
      <c r="D1917" s="70">
        <f t="shared" si="275"/>
        <v>1090.6942596226731</v>
      </c>
      <c r="E1917" s="67">
        <f t="shared" si="276"/>
        <v>1090.6942596226731</v>
      </c>
      <c r="F1917" s="68">
        <f t="shared" si="277"/>
        <v>206.45629630146109</v>
      </c>
      <c r="G1917" s="68" cm="1">
        <f t="array" ref="G1917">_xll.DCE_EC312_SpecificHeat_Ca(B1917)</f>
        <v>650</v>
      </c>
      <c r="H1917" s="67">
        <f t="shared" si="278"/>
        <v>7.9026938503437769E-2</v>
      </c>
      <c r="I1917" s="67">
        <f t="shared" si="279"/>
        <v>1090.2902384166998</v>
      </c>
      <c r="J1917" s="71">
        <f t="shared" si="280"/>
        <v>158.5</v>
      </c>
      <c r="K1917" s="72">
        <f t="shared" si="281"/>
        <v>1090.2902384166998</v>
      </c>
    </row>
    <row r="1918" spans="1:11">
      <c r="A1918" s="65">
        <v>1903</v>
      </c>
      <c r="B1918" s="67">
        <f t="shared" si="273"/>
        <v>1090.2902384166998</v>
      </c>
      <c r="C1918" s="66">
        <f t="shared" si="274"/>
        <v>158.58333333333334</v>
      </c>
      <c r="D1918" s="70">
        <f t="shared" si="275"/>
        <v>1090.7729526897429</v>
      </c>
      <c r="E1918" s="67">
        <f t="shared" si="276"/>
        <v>1090.7729526897429</v>
      </c>
      <c r="F1918" s="68">
        <f t="shared" si="277"/>
        <v>206.34730516300229</v>
      </c>
      <c r="G1918" s="68" cm="1">
        <f t="array" ref="G1918">_xll.DCE_EC312_SpecificHeat_Ca(B1918)</f>
        <v>650</v>
      </c>
      <c r="H1918" s="67">
        <f t="shared" si="278"/>
        <v>7.8985219087993885E-2</v>
      </c>
      <c r="I1918" s="67">
        <f t="shared" si="279"/>
        <v>1090.3692236357879</v>
      </c>
      <c r="J1918" s="71">
        <f t="shared" si="280"/>
        <v>158.58333333333334</v>
      </c>
      <c r="K1918" s="72">
        <f t="shared" si="281"/>
        <v>1090.3692236357879</v>
      </c>
    </row>
    <row r="1919" spans="1:11">
      <c r="A1919" s="65">
        <v>1904</v>
      </c>
      <c r="B1919" s="67">
        <f t="shared" si="273"/>
        <v>1090.3692236357879</v>
      </c>
      <c r="C1919" s="66">
        <f t="shared" si="274"/>
        <v>158.66666666666666</v>
      </c>
      <c r="D1919" s="70">
        <f t="shared" si="275"/>
        <v>1090.8516044481141</v>
      </c>
      <c r="E1919" s="67">
        <f t="shared" si="276"/>
        <v>1090.8516044481141</v>
      </c>
      <c r="F1919" s="68">
        <f t="shared" si="277"/>
        <v>206.23842915852333</v>
      </c>
      <c r="G1919" s="68" cm="1">
        <f t="array" ref="G1919">_xll.DCE_EC312_SpecificHeat_Ca(B1919)</f>
        <v>650</v>
      </c>
      <c r="H1919" s="67">
        <f t="shared" si="278"/>
        <v>7.8943543743310307E-2</v>
      </c>
      <c r="I1919" s="67">
        <f t="shared" si="279"/>
        <v>1090.4481671795311</v>
      </c>
      <c r="J1919" s="71">
        <f t="shared" si="280"/>
        <v>158.66666666666666</v>
      </c>
      <c r="K1919" s="72">
        <f t="shared" si="281"/>
        <v>1090.4481671795311</v>
      </c>
    </row>
    <row r="1920" spans="1:11">
      <c r="A1920" s="65">
        <v>1905</v>
      </c>
      <c r="B1920" s="67">
        <f t="shared" si="273"/>
        <v>1090.4481671795311</v>
      </c>
      <c r="C1920" s="66">
        <f t="shared" si="274"/>
        <v>158.75</v>
      </c>
      <c r="D1920" s="70">
        <f t="shared" si="275"/>
        <v>1090.9302149411328</v>
      </c>
      <c r="E1920" s="67">
        <f t="shared" si="276"/>
        <v>1090.9302149411328</v>
      </c>
      <c r="F1920" s="68">
        <f t="shared" si="277"/>
        <v>206.12966810564433</v>
      </c>
      <c r="G1920" s="68" cm="1">
        <f t="array" ref="G1920">_xll.DCE_EC312_SpecificHeat_Ca(B1920)</f>
        <v>650</v>
      </c>
      <c r="H1920" s="67">
        <f t="shared" si="278"/>
        <v>7.8901912399576002E-2</v>
      </c>
      <c r="I1920" s="67">
        <f t="shared" si="279"/>
        <v>1090.5270690919306</v>
      </c>
      <c r="J1920" s="71">
        <f t="shared" si="280"/>
        <v>158.75</v>
      </c>
      <c r="K1920" s="72">
        <f t="shared" si="281"/>
        <v>1090.5270690919306</v>
      </c>
    </row>
    <row r="1921" spans="1:11">
      <c r="A1921" s="65">
        <v>1906</v>
      </c>
      <c r="B1921" s="67">
        <f t="shared" si="273"/>
        <v>1090.5270690919306</v>
      </c>
      <c r="C1921" s="66">
        <f t="shared" si="274"/>
        <v>158.83333333333334</v>
      </c>
      <c r="D1921" s="70">
        <f t="shared" si="275"/>
        <v>1091.0087842120768</v>
      </c>
      <c r="E1921" s="67">
        <f t="shared" si="276"/>
        <v>1091.0087842120768</v>
      </c>
      <c r="F1921" s="68">
        <f t="shared" si="277"/>
        <v>206.02102182213585</v>
      </c>
      <c r="G1921" s="68" cm="1">
        <f t="array" ref="G1921">_xll.DCE_EC312_SpecificHeat_Ca(B1921)</f>
        <v>650</v>
      </c>
      <c r="H1921" s="67">
        <f t="shared" si="278"/>
        <v>7.8860324987037544E-2</v>
      </c>
      <c r="I1921" s="67">
        <f t="shared" si="279"/>
        <v>1090.6059294169177</v>
      </c>
      <c r="J1921" s="71">
        <f t="shared" si="280"/>
        <v>158.83333333333334</v>
      </c>
      <c r="K1921" s="72">
        <f t="shared" si="281"/>
        <v>1090.6059294169177</v>
      </c>
    </row>
    <row r="1922" spans="1:11">
      <c r="A1922" s="65">
        <v>1907</v>
      </c>
      <c r="B1922" s="67">
        <f t="shared" si="273"/>
        <v>1090.6059294169177</v>
      </c>
      <c r="C1922" s="66">
        <f t="shared" si="274"/>
        <v>158.91666666666666</v>
      </c>
      <c r="D1922" s="70">
        <f t="shared" si="275"/>
        <v>1091.0873123041556</v>
      </c>
      <c r="E1922" s="67">
        <f t="shared" si="276"/>
        <v>1091.0873123041556</v>
      </c>
      <c r="F1922" s="68">
        <f t="shared" si="277"/>
        <v>205.91249012621509</v>
      </c>
      <c r="G1922" s="68" cm="1">
        <f t="array" ref="G1922">_xll.DCE_EC312_SpecificHeat_Ca(B1922)</f>
        <v>650</v>
      </c>
      <c r="H1922" s="67">
        <f t="shared" si="278"/>
        <v>7.8818781436112456E-2</v>
      </c>
      <c r="I1922" s="67">
        <f t="shared" si="279"/>
        <v>1090.6847481983539</v>
      </c>
      <c r="J1922" s="71">
        <f t="shared" si="280"/>
        <v>158.91666666666666</v>
      </c>
      <c r="K1922" s="72">
        <f t="shared" si="281"/>
        <v>1090.6847481983539</v>
      </c>
    </row>
    <row r="1923" spans="1:11">
      <c r="A1923" s="65">
        <v>1908</v>
      </c>
      <c r="B1923" s="67">
        <f t="shared" si="273"/>
        <v>1090.6847481983539</v>
      </c>
      <c r="C1923" s="66">
        <f t="shared" si="274"/>
        <v>159</v>
      </c>
      <c r="D1923" s="70">
        <f t="shared" si="275"/>
        <v>1091.165799260511</v>
      </c>
      <c r="E1923" s="67">
        <f t="shared" si="276"/>
        <v>1091.165799260511</v>
      </c>
      <c r="F1923" s="68">
        <f t="shared" si="277"/>
        <v>205.80407283653244</v>
      </c>
      <c r="G1923" s="68" cm="1">
        <f t="array" ref="G1923">_xll.DCE_EC312_SpecificHeat_Ca(B1923)</f>
        <v>650</v>
      </c>
      <c r="H1923" s="67">
        <f t="shared" si="278"/>
        <v>7.8777281677384098E-2</v>
      </c>
      <c r="I1923" s="67">
        <f t="shared" si="279"/>
        <v>1090.7635254800311</v>
      </c>
      <c r="J1923" s="71">
        <f t="shared" si="280"/>
        <v>159</v>
      </c>
      <c r="K1923" s="72">
        <f t="shared" si="281"/>
        <v>1090.7635254800311</v>
      </c>
    </row>
    <row r="1924" spans="1:11">
      <c r="A1924" s="65">
        <v>1909</v>
      </c>
      <c r="B1924" s="67">
        <f t="shared" si="273"/>
        <v>1090.7635254800311</v>
      </c>
      <c r="C1924" s="66">
        <f t="shared" si="274"/>
        <v>159.08333333333334</v>
      </c>
      <c r="D1924" s="70">
        <f t="shared" si="275"/>
        <v>1091.2442451242175</v>
      </c>
      <c r="E1924" s="67">
        <f t="shared" si="276"/>
        <v>1091.2442451242175</v>
      </c>
      <c r="F1924" s="68">
        <f t="shared" si="277"/>
        <v>205.69576977238214</v>
      </c>
      <c r="G1924" s="68" cm="1">
        <f t="array" ref="G1924">_xll.DCE_EC312_SpecificHeat_Ca(B1924)</f>
        <v>650</v>
      </c>
      <c r="H1924" s="67">
        <f t="shared" si="278"/>
        <v>7.8735825641682286E-2</v>
      </c>
      <c r="I1924" s="67">
        <f t="shared" si="279"/>
        <v>1090.8422613056728</v>
      </c>
      <c r="J1924" s="71">
        <f t="shared" si="280"/>
        <v>159.08333333333334</v>
      </c>
      <c r="K1924" s="72">
        <f t="shared" si="281"/>
        <v>1090.8422613056728</v>
      </c>
    </row>
    <row r="1925" spans="1:11">
      <c r="A1925" s="65">
        <v>1910</v>
      </c>
      <c r="B1925" s="67">
        <f t="shared" si="273"/>
        <v>1090.8422613056728</v>
      </c>
      <c r="C1925" s="66">
        <f t="shared" si="274"/>
        <v>159.16666666666666</v>
      </c>
      <c r="D1925" s="70">
        <f t="shared" si="275"/>
        <v>1091.3226499382811</v>
      </c>
      <c r="E1925" s="67">
        <f t="shared" si="276"/>
        <v>1091.3226499382811</v>
      </c>
      <c r="F1925" s="68">
        <f t="shared" si="277"/>
        <v>205.58758075298093</v>
      </c>
      <c r="G1925" s="68" cm="1">
        <f t="array" ref="G1925">_xll.DCE_EC312_SpecificHeat_Ca(B1925)</f>
        <v>650</v>
      </c>
      <c r="H1925" s="67">
        <f t="shared" si="278"/>
        <v>7.8694413259807125E-2</v>
      </c>
      <c r="I1925" s="67">
        <f t="shared" si="279"/>
        <v>1090.9209557189326</v>
      </c>
      <c r="J1925" s="71">
        <f t="shared" si="280"/>
        <v>159.16666666666666</v>
      </c>
      <c r="K1925" s="72">
        <f t="shared" si="281"/>
        <v>1090.9209557189326</v>
      </c>
    </row>
    <row r="1926" spans="1:11">
      <c r="A1926" s="65">
        <v>1911</v>
      </c>
      <c r="B1926" s="67">
        <f t="shared" si="273"/>
        <v>1090.9209557189326</v>
      </c>
      <c r="C1926" s="66">
        <f t="shared" si="274"/>
        <v>159.25</v>
      </c>
      <c r="D1926" s="70">
        <f t="shared" si="275"/>
        <v>1091.401013745641</v>
      </c>
      <c r="E1926" s="67">
        <f t="shared" si="276"/>
        <v>1091.401013745641</v>
      </c>
      <c r="F1926" s="68">
        <f t="shared" si="277"/>
        <v>205.47950559817579</v>
      </c>
      <c r="G1926" s="68" cm="1">
        <f t="array" ref="G1926">_xll.DCE_EC312_SpecificHeat_Ca(B1926)</f>
        <v>650</v>
      </c>
      <c r="H1926" s="67">
        <f t="shared" si="278"/>
        <v>7.8653044462800012E-2</v>
      </c>
      <c r="I1926" s="67">
        <f t="shared" si="279"/>
        <v>1090.9996087633954</v>
      </c>
      <c r="J1926" s="71">
        <f t="shared" si="280"/>
        <v>159.25</v>
      </c>
      <c r="K1926" s="72">
        <f t="shared" si="281"/>
        <v>1090.9996087633954</v>
      </c>
    </row>
    <row r="1927" spans="1:11">
      <c r="A1927" s="65">
        <v>1912</v>
      </c>
      <c r="B1927" s="67">
        <f t="shared" si="273"/>
        <v>1090.9996087633954</v>
      </c>
      <c r="C1927" s="66">
        <f t="shared" si="274"/>
        <v>159.33333333333334</v>
      </c>
      <c r="D1927" s="70">
        <f t="shared" si="275"/>
        <v>1091.4793365891687</v>
      </c>
      <c r="E1927" s="67">
        <f t="shared" si="276"/>
        <v>1091.4793365891687</v>
      </c>
      <c r="F1927" s="68">
        <f t="shared" si="277"/>
        <v>205.37154412822173</v>
      </c>
      <c r="G1927" s="68" cm="1">
        <f t="array" ref="G1927">_xll.DCE_EC312_SpecificHeat_Ca(B1927)</f>
        <v>650</v>
      </c>
      <c r="H1927" s="67">
        <f t="shared" si="278"/>
        <v>7.8611719181858497E-2</v>
      </c>
      <c r="I1927" s="67">
        <f t="shared" si="279"/>
        <v>1091.0782204825773</v>
      </c>
      <c r="J1927" s="71">
        <f t="shared" si="280"/>
        <v>159.33333333333334</v>
      </c>
      <c r="K1927" s="72">
        <f t="shared" si="281"/>
        <v>1091.0782204825773</v>
      </c>
    </row>
    <row r="1928" spans="1:11">
      <c r="A1928" s="65">
        <v>1913</v>
      </c>
      <c r="B1928" s="67">
        <f t="shared" si="273"/>
        <v>1091.0782204825773</v>
      </c>
      <c r="C1928" s="66">
        <f t="shared" si="274"/>
        <v>159.41666666666666</v>
      </c>
      <c r="D1928" s="70">
        <f t="shared" si="275"/>
        <v>1091.5576185116688</v>
      </c>
      <c r="E1928" s="67">
        <f t="shared" si="276"/>
        <v>1091.5576185116688</v>
      </c>
      <c r="F1928" s="68">
        <f t="shared" si="277"/>
        <v>205.26369616361532</v>
      </c>
      <c r="G1928" s="68" cm="1">
        <f t="array" ref="G1928">_xll.DCE_EC312_SpecificHeat_Ca(B1928)</f>
        <v>650</v>
      </c>
      <c r="H1928" s="67">
        <f t="shared" si="278"/>
        <v>7.857043734827264E-2</v>
      </c>
      <c r="I1928" s="67">
        <f t="shared" si="279"/>
        <v>1091.1567909199255</v>
      </c>
      <c r="J1928" s="71">
        <f t="shared" si="280"/>
        <v>159.41666666666666</v>
      </c>
      <c r="K1928" s="72">
        <f t="shared" si="281"/>
        <v>1091.1567909199255</v>
      </c>
    </row>
    <row r="1929" spans="1:11">
      <c r="A1929" s="65">
        <v>1914</v>
      </c>
      <c r="B1929" s="67">
        <f t="shared" si="273"/>
        <v>1091.1567909199255</v>
      </c>
      <c r="C1929" s="66">
        <f t="shared" si="274"/>
        <v>159.5</v>
      </c>
      <c r="D1929" s="70">
        <f t="shared" si="275"/>
        <v>1091.6358595558784</v>
      </c>
      <c r="E1929" s="67">
        <f t="shared" si="276"/>
        <v>1091.6358595558784</v>
      </c>
      <c r="F1929" s="68">
        <f t="shared" si="277"/>
        <v>205.15596152525313</v>
      </c>
      <c r="G1929" s="68" cm="1">
        <f t="array" ref="G1929">_xll.DCE_EC312_SpecificHeat_Ca(B1929)</f>
        <v>650</v>
      </c>
      <c r="H1929" s="67">
        <f t="shared" si="278"/>
        <v>7.8529198893485544E-2</v>
      </c>
      <c r="I1929" s="67">
        <f t="shared" si="279"/>
        <v>1091.2353201188189</v>
      </c>
      <c r="J1929" s="71">
        <f t="shared" si="280"/>
        <v>159.5</v>
      </c>
      <c r="K1929" s="72">
        <f t="shared" si="281"/>
        <v>1091.2353201188189</v>
      </c>
    </row>
    <row r="1930" spans="1:11">
      <c r="A1930" s="65">
        <v>1915</v>
      </c>
      <c r="B1930" s="67">
        <f t="shared" si="273"/>
        <v>1091.2353201188189</v>
      </c>
      <c r="C1930" s="66">
        <f t="shared" si="274"/>
        <v>159.58333333333334</v>
      </c>
      <c r="D1930" s="70">
        <f t="shared" si="275"/>
        <v>1091.7140597644679</v>
      </c>
      <c r="E1930" s="67">
        <f t="shared" si="276"/>
        <v>1091.7140597644679</v>
      </c>
      <c r="F1930" s="68">
        <f t="shared" si="277"/>
        <v>205.04834003443406</v>
      </c>
      <c r="G1930" s="68" cm="1">
        <f t="array" ref="G1930">_xll.DCE_EC312_SpecificHeat_Ca(B1930)</f>
        <v>650</v>
      </c>
      <c r="H1930" s="67">
        <f t="shared" si="278"/>
        <v>7.848800374909437E-2</v>
      </c>
      <c r="I1930" s="67">
        <f t="shared" si="279"/>
        <v>1091.3138081225679</v>
      </c>
      <c r="J1930" s="71">
        <f t="shared" si="280"/>
        <v>159.58333333333334</v>
      </c>
      <c r="K1930" s="72">
        <f t="shared" si="281"/>
        <v>1091.3138081225679</v>
      </c>
    </row>
    <row r="1931" spans="1:11">
      <c r="A1931" s="65">
        <v>1916</v>
      </c>
      <c r="B1931" s="67">
        <f t="shared" si="273"/>
        <v>1091.3138081225679</v>
      </c>
      <c r="C1931" s="66">
        <f t="shared" si="274"/>
        <v>159.66666666666666</v>
      </c>
      <c r="D1931" s="70">
        <f t="shared" si="275"/>
        <v>1091.7922191800415</v>
      </c>
      <c r="E1931" s="67">
        <f t="shared" si="276"/>
        <v>1091.7922191800415</v>
      </c>
      <c r="F1931" s="68">
        <f t="shared" si="277"/>
        <v>204.94083151301206</v>
      </c>
      <c r="G1931" s="68" cm="1">
        <f t="array" ref="G1931">_xll.DCE_EC312_SpecificHeat_Ca(B1931)</f>
        <v>650</v>
      </c>
      <c r="H1931" s="67">
        <f t="shared" si="278"/>
        <v>7.8446851846908708E-2</v>
      </c>
      <c r="I1931" s="67">
        <f t="shared" si="279"/>
        <v>1091.3922549744148</v>
      </c>
      <c r="J1931" s="71">
        <f t="shared" si="280"/>
        <v>159.66666666666666</v>
      </c>
      <c r="K1931" s="72">
        <f t="shared" si="281"/>
        <v>1091.3922549744148</v>
      </c>
    </row>
    <row r="1932" spans="1:11">
      <c r="A1932" s="65">
        <v>1917</v>
      </c>
      <c r="B1932" s="67">
        <f t="shared" si="273"/>
        <v>1091.3922549744148</v>
      </c>
      <c r="C1932" s="66">
        <f t="shared" si="274"/>
        <v>159.75</v>
      </c>
      <c r="D1932" s="70">
        <f t="shared" si="275"/>
        <v>1091.8703378451355</v>
      </c>
      <c r="E1932" s="67">
        <f t="shared" si="276"/>
        <v>1091.8703378451355</v>
      </c>
      <c r="F1932" s="68">
        <f t="shared" si="277"/>
        <v>204.8334357828638</v>
      </c>
      <c r="G1932" s="68" cm="1">
        <f t="array" ref="G1932">_xll.DCE_EC312_SpecificHeat_Ca(B1932)</f>
        <v>650</v>
      </c>
      <c r="H1932" s="67">
        <f t="shared" si="278"/>
        <v>7.8405743118746846E-2</v>
      </c>
      <c r="I1932" s="67">
        <f t="shared" si="279"/>
        <v>1091.4706607175335</v>
      </c>
      <c r="J1932" s="71">
        <f t="shared" si="280"/>
        <v>159.75</v>
      </c>
      <c r="K1932" s="72">
        <f t="shared" si="281"/>
        <v>1091.4706607175335</v>
      </c>
    </row>
    <row r="1933" spans="1:11">
      <c r="A1933" s="65">
        <v>1918</v>
      </c>
      <c r="B1933" s="67">
        <f t="shared" si="273"/>
        <v>1091.4706607175335</v>
      </c>
      <c r="C1933" s="66">
        <f t="shared" si="274"/>
        <v>159.83333333333334</v>
      </c>
      <c r="D1933" s="70">
        <f t="shared" si="275"/>
        <v>1091.9484158022212</v>
      </c>
      <c r="E1933" s="67">
        <f t="shared" si="276"/>
        <v>1091.9484158022212</v>
      </c>
      <c r="F1933" s="68">
        <f t="shared" si="277"/>
        <v>204.72615266662618</v>
      </c>
      <c r="G1933" s="68" cm="1">
        <f t="array" ref="G1933">_xll.DCE_EC312_SpecificHeat_Ca(B1933)</f>
        <v>650</v>
      </c>
      <c r="H1933" s="67">
        <f t="shared" si="278"/>
        <v>7.8364677496718119E-2</v>
      </c>
      <c r="I1933" s="67">
        <f t="shared" si="279"/>
        <v>1091.5490253950302</v>
      </c>
      <c r="J1933" s="71">
        <f t="shared" si="280"/>
        <v>159.83333333333334</v>
      </c>
      <c r="K1933" s="72">
        <f t="shared" si="281"/>
        <v>1091.5490253950302</v>
      </c>
    </row>
    <row r="1934" spans="1:11">
      <c r="A1934" s="65">
        <v>1919</v>
      </c>
      <c r="B1934" s="67">
        <f t="shared" si="273"/>
        <v>1091.5490253950302</v>
      </c>
      <c r="C1934" s="66">
        <f t="shared" si="274"/>
        <v>159.91666666666666</v>
      </c>
      <c r="D1934" s="70">
        <f t="shared" si="275"/>
        <v>1092.0264530937022</v>
      </c>
      <c r="E1934" s="67">
        <f t="shared" si="276"/>
        <v>1092.0264530937022</v>
      </c>
      <c r="F1934" s="68">
        <f t="shared" si="277"/>
        <v>204.61898198691438</v>
      </c>
      <c r="G1934" s="68" cm="1">
        <f t="array" ref="G1934">_xll.DCE_EC312_SpecificHeat_Ca(B1934)</f>
        <v>650</v>
      </c>
      <c r="H1934" s="67">
        <f t="shared" si="278"/>
        <v>7.8323654912923493E-2</v>
      </c>
      <c r="I1934" s="67">
        <f t="shared" si="279"/>
        <v>1091.6273490499432</v>
      </c>
      <c r="J1934" s="71">
        <f t="shared" si="280"/>
        <v>159.91666666666666</v>
      </c>
      <c r="K1934" s="72">
        <f t="shared" si="281"/>
        <v>1091.6273490499432</v>
      </c>
    </row>
    <row r="1935" spans="1:11">
      <c r="A1935" s="65">
        <v>1920</v>
      </c>
      <c r="B1935" s="67">
        <f t="shared" si="273"/>
        <v>1091.6273490499432</v>
      </c>
      <c r="C1935" s="66">
        <f t="shared" si="274"/>
        <v>160</v>
      </c>
      <c r="D1935" s="70">
        <f t="shared" si="275"/>
        <v>1092.1044497619168</v>
      </c>
      <c r="E1935" s="67">
        <f t="shared" si="276"/>
        <v>1092.1044497619168</v>
      </c>
      <c r="F1935" s="68">
        <f t="shared" si="277"/>
        <v>204.51192356709802</v>
      </c>
      <c r="G1935" s="68" cm="1">
        <f t="array" ref="G1935">_xll.DCE_EC312_SpecificHeat_Ca(B1935)</f>
        <v>650</v>
      </c>
      <c r="H1935" s="67">
        <f t="shared" si="278"/>
        <v>7.8282675299752733E-2</v>
      </c>
      <c r="I1935" s="67">
        <f t="shared" si="279"/>
        <v>1091.7056317252429</v>
      </c>
      <c r="J1935" s="71">
        <f t="shared" si="280"/>
        <v>160</v>
      </c>
      <c r="K1935" s="72">
        <f t="shared" si="281"/>
        <v>1091.7056317252429</v>
      </c>
    </row>
  </sheetData>
  <mergeCells count="7">
    <mergeCell ref="N16:N18"/>
    <mergeCell ref="R13:S13"/>
    <mergeCell ref="A14:A15"/>
    <mergeCell ref="L13:M13"/>
    <mergeCell ref="J13:K13"/>
    <mergeCell ref="N13:O13"/>
    <mergeCell ref="P13:Q13"/>
  </mergeCells>
  <pageMargins left="0.7" right="0.7" top="0.75" bottom="0.75" header="0.3" footer="0.3"/>
  <pageSetup orientation="portrait" r:id="rId1"/>
  <ignoredErrors>
    <ignoredError sqref="Q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LyThuyet</vt:lpstr>
      <vt:lpstr>Paint</vt:lpstr>
      <vt:lpstr>Data</vt:lpstr>
      <vt:lpstr>Cal</vt:lpstr>
      <vt:lpstr>Chart</vt:lpstr>
      <vt:lpstr>DESAM_R120</vt:lpstr>
      <vt:lpstr>DESAM_R45</vt:lpstr>
      <vt:lpstr>DESAM_R60</vt:lpstr>
      <vt:lpstr>DESAM_R90</vt:lpstr>
      <vt:lpstr>FactorKE</vt:lpstr>
      <vt:lpstr>FactorKp</vt:lpstr>
      <vt:lpstr>FactorKy</vt:lpstr>
      <vt:lpstr>NTS_R120</vt:lpstr>
      <vt:lpstr>NTS_R45</vt:lpstr>
      <vt:lpstr>NTS_R60</vt:lpstr>
      <vt:lpstr>NTS_R90</vt:lpstr>
      <vt:lpstr>Cal!Print_Area</vt:lpstr>
      <vt:lpstr>ReductionK31</vt:lpstr>
      <vt:lpstr>SEIKO_R120</vt:lpstr>
      <vt:lpstr>SEIKO_R45</vt:lpstr>
      <vt:lpstr>SEIKO_R60</vt:lpstr>
      <vt:lpstr>SEIKO_R90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cp:lastPrinted>2026-05-02T16:01:58Z</cp:lastPrinted>
  <dcterms:created xsi:type="dcterms:W3CDTF">2025-08-01T08:31:05Z</dcterms:created>
  <dcterms:modified xsi:type="dcterms:W3CDTF">2026-05-02T16:13:40Z</dcterms:modified>
</cp:coreProperties>
</file>